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58" documentId="8_{B6337239-1A00-434D-AAD0-422EA1FEB5AE}" xr6:coauthVersionLast="47" xr6:coauthVersionMax="47" xr10:uidLastSave="{A7EB8950-33D0-4D46-A59C-ACE6B4CFE67B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0" i="11" l="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K272" i="11"/>
  <c r="L272" i="11"/>
  <c r="M272" i="11"/>
  <c r="N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G274" i="11"/>
  <c r="H274" i="11"/>
  <c r="I274" i="11"/>
  <c r="J274" i="11"/>
  <c r="O274" i="11"/>
  <c r="Q274" i="11"/>
  <c r="A275" i="11"/>
  <c r="B275" i="11"/>
  <c r="E275" i="11"/>
  <c r="F275" i="11"/>
  <c r="G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G277" i="11"/>
  <c r="H277" i="11"/>
  <c r="I277" i="11"/>
  <c r="J277" i="11"/>
  <c r="M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G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G273" i="11" s="1"/>
  <c r="M274" i="1" a="1"/>
  <c r="M274" i="1" s="1"/>
  <c r="G276" i="11" s="1"/>
  <c r="N274" i="1" a="1"/>
  <c r="N274" i="1" s="1"/>
  <c r="M276" i="1" a="1"/>
  <c r="M276" i="1" s="1"/>
  <c r="G278" i="11" s="1"/>
  <c r="N276" i="1" a="1"/>
  <c r="N276" i="1" s="1"/>
  <c r="H277" i="1" a="1"/>
  <c r="H277" i="1" s="1"/>
  <c r="F279" i="11" s="1"/>
  <c r="I277" i="1" a="1"/>
  <c r="I277" i="1" s="1"/>
  <c r="M277" i="1" a="1"/>
  <c r="M277" i="1" s="1"/>
  <c r="G279" i="11" s="1"/>
  <c r="N277" i="1" a="1"/>
  <c r="N277" i="1" s="1"/>
  <c r="M278" i="1" a="1"/>
  <c r="M278" i="1" s="1"/>
  <c r="G280" i="1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L268" i="12" s="1"/>
  <c r="M270" i="1" a="1"/>
  <c r="M270" i="1" s="1"/>
  <c r="G272" i="11" s="1"/>
  <c r="A270" i="1"/>
  <c r="N282" i="1" a="1"/>
  <c r="N282" i="1" s="1"/>
  <c r="L280" i="12" s="1"/>
  <c r="M282" i="1" a="1"/>
  <c r="M282" i="1" s="1"/>
  <c r="G284" i="11" s="1"/>
  <c r="N281" i="1" a="1"/>
  <c r="N281" i="1" s="1"/>
  <c r="L279" i="12" s="1"/>
  <c r="M281" i="1" a="1"/>
  <c r="M281" i="1" s="1"/>
  <c r="G283" i="11" s="1"/>
  <c r="L271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L271" i="1"/>
  <c r="AK271" i="1"/>
  <c r="K273" i="11" s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M275" i="11" s="1"/>
  <c r="AO273" i="1"/>
  <c r="AN273" i="1"/>
  <c r="AM273" i="1"/>
  <c r="AL273" i="1"/>
  <c r="AK273" i="1"/>
  <c r="K275" i="11" s="1"/>
  <c r="AI273" i="1"/>
  <c r="U273" i="1"/>
  <c r="T273" i="1" a="1"/>
  <c r="T273" i="1" s="1"/>
  <c r="S273" i="1" a="1"/>
  <c r="S273" i="1" s="1"/>
  <c r="R273" i="1"/>
  <c r="S271" i="12" s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D255" i="11" s="1"/>
  <c r="S253" i="1" a="1"/>
  <c r="S253" i="1" s="1"/>
  <c r="C255" i="11" s="1"/>
  <c r="R253" i="1"/>
  <c r="S251" i="12" s="1"/>
  <c r="G253" i="1"/>
  <c r="C253" i="1"/>
  <c r="A253" i="1"/>
  <c r="AJ278" i="1"/>
  <c r="AK278" i="1"/>
  <c r="K280" i="11" s="1"/>
  <c r="AL278" i="1"/>
  <c r="AM278" i="1"/>
  <c r="AN278" i="1"/>
  <c r="AO278" i="1"/>
  <c r="AP278" i="1"/>
  <c r="M280" i="11" s="1"/>
  <c r="AQ278" i="1"/>
  <c r="BS236" i="1"/>
  <c r="R278" i="1"/>
  <c r="S276" i="12" s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L275" i="12"/>
  <c r="BC276" i="1" a="1"/>
  <c r="BC276" i="1"/>
  <c r="T276" i="1" a="1"/>
  <c r="T276" i="1"/>
  <c r="S276" i="1" a="1"/>
  <c r="S276" i="1"/>
  <c r="L274" i="12"/>
  <c r="BC275" i="1" a="1"/>
  <c r="BC275" i="1"/>
  <c r="T275" i="1" a="1"/>
  <c r="T275" i="1"/>
  <c r="S275" i="1" a="1"/>
  <c r="S275" i="1"/>
  <c r="L273" i="12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S273" i="12" s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K278" i="11" s="1"/>
  <c r="AL276" i="1"/>
  <c r="AM276" i="1"/>
  <c r="AN276" i="1"/>
  <c r="AO276" i="1"/>
  <c r="BD276" i="1" s="1" a="1"/>
  <c r="BD276" i="1" s="1"/>
  <c r="AP276" i="1"/>
  <c r="M278" i="11" s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K279" i="11" s="1"/>
  <c r="AL277" i="1"/>
  <c r="AM277" i="1"/>
  <c r="AN277" i="1"/>
  <c r="AO277" i="1"/>
  <c r="BD277" i="1" s="1" a="1"/>
  <c r="BD277" i="1" s="1"/>
  <c r="AP277" i="1"/>
  <c r="M279" i="11" s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G271" i="11" s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S267" i="12" s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G268" i="11" s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G267" i="11" s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G266" i="11" s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G265" i="11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D254" i="11" s="1"/>
  <c r="S252" i="1" a="1"/>
  <c r="S252" i="1"/>
  <c r="C254" i="11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D257" i="11" s="1"/>
  <c r="S255" i="1" a="1"/>
  <c r="S255" i="1"/>
  <c r="C257" i="11" s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D259" i="11" s="1"/>
  <c r="S257" i="1" a="1"/>
  <c r="S257" i="1"/>
  <c r="C259" i="11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S255" i="12" s="1"/>
  <c r="A257" i="1"/>
  <c r="C257" i="1"/>
  <c r="G257" i="1"/>
  <c r="BC256" i="1" a="1"/>
  <c r="BC256" i="1"/>
  <c r="T256" i="1" a="1"/>
  <c r="T256" i="1"/>
  <c r="D258" i="11" s="1"/>
  <c r="S256" i="1" a="1"/>
  <c r="S256" i="1"/>
  <c r="C258" i="11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S254" i="12" s="1"/>
  <c r="A256" i="1"/>
  <c r="C256" i="1"/>
  <c r="G256" i="1"/>
  <c r="BC254" i="1" a="1"/>
  <c r="BC254" i="1"/>
  <c r="T254" i="1" a="1"/>
  <c r="T254" i="1"/>
  <c r="D256" i="11" s="1"/>
  <c r="S254" i="1" a="1"/>
  <c r="S254" i="1"/>
  <c r="C256" i="11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S252" i="12" s="1"/>
  <c r="A254" i="1"/>
  <c r="G254" i="1"/>
  <c r="BC248" i="1" a="1"/>
  <c r="BC248" i="1"/>
  <c r="T248" i="1" a="1"/>
  <c r="T248" i="1"/>
  <c r="D250" i="11" s="1"/>
  <c r="S248" i="1" a="1"/>
  <c r="S248" i="1"/>
  <c r="C250" i="11" s="1"/>
  <c r="N248" i="1" a="1"/>
  <c r="N248" i="1"/>
  <c r="L246" i="12" s="1"/>
  <c r="M248" i="1" a="1"/>
  <c r="M248" i="1"/>
  <c r="G250" i="11" s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K316" i="11" s="1"/>
  <c r="AL316" i="1"/>
  <c r="AO316" i="1"/>
  <c r="BE316" i="1" s="1"/>
  <c r="AP316" i="1"/>
  <c r="M316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K317" i="11" s="1"/>
  <c r="AL317" i="1"/>
  <c r="AO317" i="1"/>
  <c r="BE317" i="1" s="1"/>
  <c r="AP317" i="1"/>
  <c r="M317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D314" i="12" s="1"/>
  <c r="T318" i="1" a="1"/>
  <c r="T318" i="1" s="1"/>
  <c r="E314" i="12" s="1"/>
  <c r="U318" i="1"/>
  <c r="AI318" i="1"/>
  <c r="BB318" i="1" s="1"/>
  <c r="AJ318" i="1"/>
  <c r="AK318" i="1"/>
  <c r="K318" i="11" s="1"/>
  <c r="AL318" i="1"/>
  <c r="AO318" i="1"/>
  <c r="BD318" i="1" s="1" a="1"/>
  <c r="BD318" i="1" s="1"/>
  <c r="AP318" i="1"/>
  <c r="M318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E315" i="12" s="1"/>
  <c r="U319" i="1"/>
  <c r="AI319" i="1"/>
  <c r="BB319" i="1" s="1"/>
  <c r="AJ319" i="1"/>
  <c r="AK319" i="1"/>
  <c r="K319" i="11" s="1"/>
  <c r="AL319" i="1"/>
  <c r="AO319" i="1"/>
  <c r="BE319" i="1" s="1"/>
  <c r="AP319" i="1"/>
  <c r="M319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0" i="11" s="1"/>
  <c r="AL320" i="1"/>
  <c r="AO320" i="1"/>
  <c r="BE320" i="1" s="1"/>
  <c r="AP320" i="1"/>
  <c r="M320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1" i="11" s="1"/>
  <c r="AL321" i="1"/>
  <c r="AO321" i="1"/>
  <c r="BD321" i="1" s="1" a="1"/>
  <c r="BD321" i="1" s="1"/>
  <c r="AP321" i="1"/>
  <c r="M321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C322" i="11" s="1"/>
  <c r="T322" i="1" a="1"/>
  <c r="T322" i="1" s="1"/>
  <c r="U322" i="1"/>
  <c r="AI322" i="1"/>
  <c r="BB322" i="1" s="1"/>
  <c r="AJ322" i="1"/>
  <c r="AK322" i="1"/>
  <c r="K322" i="11" s="1"/>
  <c r="AL322" i="1"/>
  <c r="AO322" i="1"/>
  <c r="BE322" i="1" s="1"/>
  <c r="AP322" i="1"/>
  <c r="M322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3" i="11" s="1"/>
  <c r="AL323" i="1"/>
  <c r="AO323" i="1"/>
  <c r="BE323" i="1" s="1"/>
  <c r="AP323" i="1"/>
  <c r="M323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4" i="11" s="1"/>
  <c r="AL324" i="1"/>
  <c r="AO324" i="1"/>
  <c r="BE324" i="1" s="1"/>
  <c r="AP324" i="1"/>
  <c r="M324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5" i="11" s="1"/>
  <c r="AL325" i="1"/>
  <c r="AO325" i="1"/>
  <c r="BD325" i="1" s="1" a="1"/>
  <c r="BD325" i="1" s="1"/>
  <c r="AP325" i="1"/>
  <c r="M325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6" i="11" s="1"/>
  <c r="N326" i="1" a="1"/>
  <c r="N326" i="1" s="1"/>
  <c r="R326" i="1"/>
  <c r="S326" i="1" a="1"/>
  <c r="S326" i="1" s="1"/>
  <c r="T326" i="1" a="1"/>
  <c r="T326" i="1" s="1"/>
  <c r="D326" i="11" s="1"/>
  <c r="U326" i="1"/>
  <c r="AI326" i="1"/>
  <c r="BB326" i="1" s="1"/>
  <c r="AJ326" i="1"/>
  <c r="AK326" i="1"/>
  <c r="K326" i="11" s="1"/>
  <c r="AL326" i="1"/>
  <c r="AO326" i="1"/>
  <c r="BD326" i="1" s="1" a="1"/>
  <c r="BD326" i="1" s="1"/>
  <c r="AP326" i="1"/>
  <c r="M326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7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7" i="11" s="1"/>
  <c r="AL327" i="1"/>
  <c r="AO327" i="1"/>
  <c r="BE327" i="1" s="1"/>
  <c r="AP327" i="1"/>
  <c r="M327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8" i="11" s="1"/>
  <c r="AL328" i="1"/>
  <c r="AO328" i="1"/>
  <c r="BE328" i="1" s="1"/>
  <c r="AP328" i="1"/>
  <c r="M328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29" i="11" s="1"/>
  <c r="AL329" i="1"/>
  <c r="AO329" i="1"/>
  <c r="BE329" i="1" s="1"/>
  <c r="AP329" i="1"/>
  <c r="M329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0" i="11" s="1"/>
  <c r="AL330" i="1"/>
  <c r="AO330" i="1"/>
  <c r="BE330" i="1" s="1"/>
  <c r="AP330" i="1"/>
  <c r="M330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C331" i="11" s="1"/>
  <c r="T331" i="1" a="1"/>
  <c r="T331" i="1" s="1"/>
  <c r="U331" i="1"/>
  <c r="AI331" i="1"/>
  <c r="BB331" i="1" s="1"/>
  <c r="AJ331" i="1"/>
  <c r="AK331" i="1"/>
  <c r="K331" i="11" s="1"/>
  <c r="AL331" i="1"/>
  <c r="AO331" i="1"/>
  <c r="BE331" i="1" s="1"/>
  <c r="AP331" i="1"/>
  <c r="M331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2" i="11" s="1"/>
  <c r="AL332" i="1"/>
  <c r="AO332" i="1"/>
  <c r="BD332" i="1" s="1" a="1"/>
  <c r="BD332" i="1" s="1"/>
  <c r="AP332" i="1"/>
  <c r="M332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3" i="11" s="1"/>
  <c r="AL333" i="1"/>
  <c r="AO333" i="1"/>
  <c r="BE333" i="1" s="1"/>
  <c r="AP333" i="1"/>
  <c r="M333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4" i="11" s="1"/>
  <c r="AL334" i="1"/>
  <c r="AO334" i="1"/>
  <c r="BE334" i="1" s="1"/>
  <c r="AP334" i="1"/>
  <c r="M334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6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6" i="11" s="1"/>
  <c r="AL336" i="1"/>
  <c r="AO336" i="1"/>
  <c r="BE336" i="1" s="1"/>
  <c r="AP336" i="1"/>
  <c r="M336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7" i="11" s="1"/>
  <c r="N337" i="1" a="1"/>
  <c r="N337" i="1" s="1"/>
  <c r="R337" i="1"/>
  <c r="S337" i="1" a="1"/>
  <c r="S337" i="1" s="1"/>
  <c r="C337" i="11" s="1"/>
  <c r="T337" i="1" a="1"/>
  <c r="T337" i="1" s="1"/>
  <c r="U337" i="1"/>
  <c r="AI337" i="1"/>
  <c r="BB337" i="1" s="1"/>
  <c r="AJ337" i="1"/>
  <c r="AK337" i="1"/>
  <c r="K337" i="11" s="1"/>
  <c r="AL337" i="1"/>
  <c r="AO337" i="1"/>
  <c r="BE337" i="1" s="1"/>
  <c r="AP337" i="1"/>
  <c r="M337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8" i="11" s="1"/>
  <c r="AL338" i="1"/>
  <c r="AO338" i="1"/>
  <c r="BD338" i="1" s="1" a="1"/>
  <c r="BD338" i="1" s="1"/>
  <c r="AP338" i="1"/>
  <c r="M338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39" i="11" s="1"/>
  <c r="AL339" i="1"/>
  <c r="AO339" i="1"/>
  <c r="BE339" i="1" s="1"/>
  <c r="AP339" i="1"/>
  <c r="M339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0" i="11" s="1"/>
  <c r="AL340" i="1"/>
  <c r="AO340" i="1"/>
  <c r="BE340" i="1" s="1"/>
  <c r="AP340" i="1"/>
  <c r="M340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2" i="11" s="1"/>
  <c r="AL342" i="1"/>
  <c r="AO342" i="1"/>
  <c r="BE342" i="1" s="1"/>
  <c r="AP342" i="1"/>
  <c r="M342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3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3" i="11" s="1"/>
  <c r="AL343" i="1"/>
  <c r="AO343" i="1"/>
  <c r="BE343" i="1" s="1"/>
  <c r="AP343" i="1"/>
  <c r="M343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4" i="11" s="1"/>
  <c r="AL344" i="1"/>
  <c r="AO344" i="1"/>
  <c r="BD344" i="1" s="1" a="1"/>
  <c r="BD344" i="1" s="1"/>
  <c r="AP344" i="1"/>
  <c r="M344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G346" i="1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K346" i="11" s="1"/>
  <c r="AL346" i="1"/>
  <c r="AO346" i="1"/>
  <c r="BE346" i="1" s="1"/>
  <c r="AP346" i="1"/>
  <c r="M346" i="11" s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0" i="12" s="1"/>
  <c r="T347" i="1" a="1"/>
  <c r="T347" i="1" s="1"/>
  <c r="E33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1" i="12" s="1"/>
  <c r="T348" i="1" a="1"/>
  <c r="T348" i="1" s="1"/>
  <c r="E331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2" i="12" s="1"/>
  <c r="T349" i="1" a="1"/>
  <c r="T349" i="1" s="1"/>
  <c r="E33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3" i="12" s="1"/>
  <c r="T350" i="1" a="1"/>
  <c r="T350" i="1" s="1"/>
  <c r="E33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4" i="12" s="1"/>
  <c r="T351" i="1" a="1"/>
  <c r="T351" i="1" s="1"/>
  <c r="E33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5" i="12" s="1"/>
  <c r="T352" i="1" a="1"/>
  <c r="T352" i="1" s="1"/>
  <c r="E335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6" i="12" s="1"/>
  <c r="T353" i="1" a="1"/>
  <c r="T353" i="1" s="1"/>
  <c r="E336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7" i="12" s="1"/>
  <c r="T354" i="1" a="1"/>
  <c r="T354" i="1" s="1"/>
  <c r="E33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38" i="12" s="1"/>
  <c r="T355" i="1" a="1"/>
  <c r="T355" i="1" s="1"/>
  <c r="E33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39" i="12" s="1"/>
  <c r="T356" i="1" a="1"/>
  <c r="T356" i="1" s="1"/>
  <c r="E339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0" i="12" s="1"/>
  <c r="T357" i="1" a="1"/>
  <c r="T357" i="1" s="1"/>
  <c r="E34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1" i="12" s="1"/>
  <c r="T358" i="1" a="1"/>
  <c r="T358" i="1" s="1"/>
  <c r="E341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2" i="12" s="1"/>
  <c r="T359" i="1" a="1"/>
  <c r="T359" i="1" s="1"/>
  <c r="E342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3" i="12" s="1"/>
  <c r="T360" i="1" a="1"/>
  <c r="T360" i="1" s="1"/>
  <c r="E343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44" i="12" s="1"/>
  <c r="T361" i="1" a="1"/>
  <c r="T361" i="1" s="1"/>
  <c r="E34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5" i="12" s="1"/>
  <c r="T362" i="1" a="1"/>
  <c r="T362" i="1" s="1"/>
  <c r="E34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6" i="12" s="1"/>
  <c r="T363" i="1" a="1"/>
  <c r="T363" i="1" s="1"/>
  <c r="E346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7" i="12" s="1"/>
  <c r="T364" i="1" a="1"/>
  <c r="T364" i="1" s="1"/>
  <c r="E347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8" i="12" s="1"/>
  <c r="T365" i="1" a="1"/>
  <c r="T365" i="1" s="1"/>
  <c r="E34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49" i="12" s="1"/>
  <c r="T366" i="1" a="1"/>
  <c r="T366" i="1" s="1"/>
  <c r="E349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0" i="12" s="1"/>
  <c r="T367" i="1" a="1"/>
  <c r="T367" i="1" s="1"/>
  <c r="E350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1" i="12" s="1"/>
  <c r="T368" i="1" a="1"/>
  <c r="T368" i="1" s="1"/>
  <c r="E35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2" i="12" s="1"/>
  <c r="T369" i="1" a="1"/>
  <c r="T369" i="1" s="1"/>
  <c r="E35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3" i="12" s="1"/>
  <c r="T370" i="1" a="1"/>
  <c r="T370" i="1" s="1"/>
  <c r="E35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54" i="12" s="1"/>
  <c r="T371" i="1" a="1"/>
  <c r="T371" i="1" s="1"/>
  <c r="E35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D355" i="12" s="1"/>
  <c r="T372" i="1" a="1"/>
  <c r="T372" i="1" s="1"/>
  <c r="E35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56" i="12" s="1"/>
  <c r="T373" i="1" a="1"/>
  <c r="T373" i="1" s="1"/>
  <c r="E35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7" i="12" s="1"/>
  <c r="T374" i="1" a="1"/>
  <c r="T374" i="1" s="1"/>
  <c r="E35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58" i="12" s="1"/>
  <c r="T375" i="1" a="1"/>
  <c r="T375" i="1" s="1"/>
  <c r="E35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D359" i="12" s="1"/>
  <c r="T376" i="1" a="1"/>
  <c r="T376" i="1" s="1"/>
  <c r="E359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0" i="12" s="1"/>
  <c r="T377" i="1" a="1"/>
  <c r="T377" i="1" s="1"/>
  <c r="E360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1" i="12" s="1"/>
  <c r="T378" i="1" a="1"/>
  <c r="T378" i="1" s="1"/>
  <c r="E361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62" i="12" s="1"/>
  <c r="T379" i="1" a="1"/>
  <c r="T379" i="1" s="1"/>
  <c r="E362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3" i="12" s="1"/>
  <c r="T380" i="1" a="1"/>
  <c r="T380" i="1" s="1"/>
  <c r="E363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4" i="12" s="1"/>
  <c r="T381" i="1" a="1"/>
  <c r="T381" i="1" s="1"/>
  <c r="E364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65" i="12" s="1"/>
  <c r="T382" i="1" a="1"/>
  <c r="T382" i="1" s="1"/>
  <c r="E365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6" i="12" s="1"/>
  <c r="T383" i="1" a="1"/>
  <c r="T383" i="1" s="1"/>
  <c r="E366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7" i="12" s="1"/>
  <c r="T384" i="1" a="1"/>
  <c r="T384" i="1" s="1"/>
  <c r="E367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6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D369" i="12" s="1"/>
  <c r="T386" i="1" a="1"/>
  <c r="T386" i="1" s="1"/>
  <c r="E369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D370" i="12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7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D372" i="12" s="1"/>
  <c r="T389" i="1" a="1"/>
  <c r="T389" i="1" s="1"/>
  <c r="E372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75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78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1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384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387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L281" i="12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L282" i="12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J287" i="1"/>
  <c r="AK287" i="1"/>
  <c r="K289" i="11" s="1"/>
  <c r="AL287" i="1"/>
  <c r="AN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L290" i="12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N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N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301" i="12" l="1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L271" i="11"/>
  <c r="N271" i="11"/>
  <c r="D267" i="12"/>
  <c r="C271" i="11"/>
  <c r="E267" i="12"/>
  <c r="D271" i="11"/>
  <c r="L279" i="11"/>
  <c r="N279" i="11"/>
  <c r="L278" i="11"/>
  <c r="N278" i="11"/>
  <c r="L277" i="11"/>
  <c r="N277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L273" i="11"/>
  <c r="N273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4" i="1"/>
  <c r="G314" i="11"/>
  <c r="D312" i="11"/>
  <c r="C311" i="11"/>
  <c r="D309" i="11"/>
  <c r="C308" i="11"/>
  <c r="D306" i="11"/>
  <c r="AM298" i="1"/>
  <c r="AM293" i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AN283" i="1"/>
  <c r="AM283" i="1"/>
  <c r="AN282" i="1"/>
  <c r="AM281" i="1"/>
  <c r="AN280" i="1"/>
  <c r="AM280" i="1"/>
  <c r="AN279" i="1"/>
  <c r="AM279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K322" i="12"/>
  <c r="AN325" i="1"/>
  <c r="AM324" i="1"/>
  <c r="AM323" i="1"/>
  <c r="AN322" i="1"/>
  <c r="AM320" i="1"/>
  <c r="AM317" i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K329" i="12"/>
  <c r="AM345" i="1"/>
  <c r="K328" i="12"/>
  <c r="L327" i="12"/>
  <c r="AN344" i="1"/>
  <c r="K325" i="12"/>
  <c r="AM342" i="1"/>
  <c r="AN340" i="1"/>
  <c r="L323" i="12"/>
  <c r="AN338" i="1"/>
  <c r="L321" i="12"/>
  <c r="AM337" i="1"/>
  <c r="K320" i="12"/>
  <c r="AM336" i="1"/>
  <c r="K319" i="12"/>
  <c r="AN335" i="1"/>
  <c r="L318" i="12"/>
  <c r="AM333" i="1"/>
  <c r="K316" i="12"/>
  <c r="AM349" i="1"/>
  <c r="K332" i="12"/>
  <c r="AM340" i="1"/>
  <c r="K323" i="12"/>
  <c r="AN332" i="1"/>
  <c r="BE350" i="1"/>
  <c r="BD348" i="1" a="1"/>
  <c r="BD348" i="1" s="1"/>
  <c r="BD339" i="1" a="1"/>
  <c r="BD339" i="1" s="1"/>
  <c r="AN348" i="1"/>
  <c r="L331" i="12"/>
  <c r="AM341" i="1"/>
  <c r="K324" i="12"/>
  <c r="AN339" i="1"/>
  <c r="L322" i="12"/>
  <c r="AM331" i="1"/>
  <c r="AM330" i="1"/>
  <c r="AM325" i="1"/>
  <c r="AN350" i="1"/>
  <c r="L333" i="12"/>
  <c r="K330" i="12"/>
  <c r="AM347" i="1"/>
  <c r="AN345" i="1"/>
  <c r="L328" i="12"/>
  <c r="AM338" i="1"/>
  <c r="K321" i="12"/>
  <c r="L319" i="12"/>
  <c r="AN336" i="1"/>
  <c r="AM334" i="1"/>
  <c r="K317" i="12"/>
  <c r="L316" i="12"/>
  <c r="AN333" i="1"/>
  <c r="AM332" i="1"/>
  <c r="AM329" i="1"/>
  <c r="AM327" i="1"/>
  <c r="AM326" i="1"/>
  <c r="AM344" i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K333" i="12"/>
  <c r="AJ43" i="1"/>
  <c r="AN351" i="1"/>
  <c r="L334" i="12"/>
  <c r="AM352" i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F266" i="13"/>
  <c r="AM302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AM282" i="1"/>
  <c r="AM67" i="1"/>
  <c r="F65" i="13"/>
  <c r="AM60" i="1"/>
  <c r="AM153" i="1"/>
  <c r="AM309" i="1"/>
  <c r="AN82" i="1"/>
  <c r="AM78" i="1"/>
  <c r="AN164" i="1"/>
  <c r="AN116" i="1"/>
  <c r="AN313" i="1"/>
  <c r="AM311" i="1"/>
  <c r="AM308" i="1"/>
  <c r="AM28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90" i="11" l="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<sst xmlns="http://schemas.openxmlformats.org/spreadsheetml/2006/main" count="8805" uniqueCount="1800">
  <si>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</si>
  <si>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</si>
  <si>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</si>
  <si>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</si>
  <si>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</si>
  <si>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</si>
  <si>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</si>
  <si>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</si>
  <si>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</si>
  <si>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</si>
  <si>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</si>
  <si>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</si>
  <si>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</si>
  <si>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</si>
  <si>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</si>
  <si>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</si>
  <si>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</si>
  <si>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</si>
  <si>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</si>
  <si>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</si>
  <si>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</si>
  <si>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</si>
  <si>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</si>
  <si>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</si>
  <si>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</si>
  <si>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</si>
  <si>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</si>
  <si>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</si>
  <si>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</si>
  <si>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</si>
  <si>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</si>
  <si>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</si>
  <si>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</si>
  <si>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</si>
  <si>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</si>
  <si>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</si>
  <si>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</si>
  <si>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</si>
  <si>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</si>
  <si>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</si>
  <si>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</si>
  <si>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</si>
  <si>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</si>
  <si>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</si>
  <si>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</si>
  <si>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</si>
  <si>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</si>
  <si>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</si>
  <si>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</si>
  <si>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</si>
  <si>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</si>
  <si>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</si>
  <si>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</si>
  <si>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</si>
  <si>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</si>
  <si>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</si>
  <si>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</si>
  <si>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</si>
  <si>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</si>
  <si>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</si>
  <si>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</si>
  <si>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</si>
  <si>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</si>
  <si>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</si>
  <si>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</si>
  <si>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</si>
  <si>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</si>
  <si>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</si>
  <si>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</si>
  <si>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</si>
  <si>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</si>
  <si>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</si>
  <si>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</si>
  <si>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</si>
  <si>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</si>
  <si>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</si>
  <si>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</si>
  <si>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</si>
  <si>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</si>
  <si>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</si>
  <si>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</si>
  <si>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</si>
  <si>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</si>
  <si>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</si>
  <si>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</si>
  <si>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</si>
  <si>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</si>
  <si>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</si>
  <si>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</si>
  <si>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</si>
  <si>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</si>
  <si>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</si>
  <si>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</si>
  <si>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</si>
  <si>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</si>
  <si>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</si>
  <si>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</si>
  <si>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</si>
  <si>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</si>
  <si>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</si>
  <si>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</si>
  <si>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</si>
  <si>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</si>
  <si>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</si>
  <si>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</si>
  <si>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</si>
  <si>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</si>
  <si>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</si>
  <si>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</si>
  <si>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</si>
  <si>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</si>
  <si>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</si>
  <si>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</si>
  <si>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</si>
  <si>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</si>
  <si>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</si>
  <si>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</si>
  <si>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</si>
  <si>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</si>
  <si>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</si>
  <si>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</si>
  <si>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</si>
  <si>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</si>
  <si>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</si>
  <si>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</si>
  <si>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</si>
  <si>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</si>
  <si>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</si>
  <si>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</si>
  <si>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</si>
  <si>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</si>
  <si>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</si>
  <si>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</si>
  <si>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</si>
  <si>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</si>
  <si>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</si>
  <si>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</si>
  <si>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</si>
  <si>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</si>
  <si>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</si>
  <si>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</si>
  <si>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</si>
  <si>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</si>
  <si>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</si>
  <si>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</si>
  <si>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</si>
  <si>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</si>
  <si>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</si>
  <si>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</si>
  <si>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</si>
  <si>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</si>
  <si>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</si>
  <si>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</si>
  <si>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</si>
  <si>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</si>
  <si>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</si>
  <si>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</si>
  <si>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</si>
  <si>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</si>
  <si>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</si>
  <si>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</si>
  <si>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</si>
  <si>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</si>
  <si>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</si>
  <si>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</si>
  <si>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</si>
  <si>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</si>
  <si>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</si>
  <si>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</si>
  <si>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</si>
  <si>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</si>
  <si>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</si>
  <si>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</si>
  <si>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</si>
  <si>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</si>
  <si>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</si>
  <si>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</si>
  <si>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</si>
  <si>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</si>
  <si>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</si>
  <si>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</si>
  <si>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</si>
  <si>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</si>
  <si>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</si>
  <si>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</si>
  <si>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</si>
  <si>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</si>
  <si>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</si>
  <si>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</si>
  <si>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</si>
  <si>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</si>
  <si>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</si>
  <si>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</si>
  <si>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</si>
  <si>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</si>
  <si>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</si>
  <si>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</si>
  <si>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</si>
  <si>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</si>
  <si>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</si>
  <si>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</si>
  <si>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</si>
  <si>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</si>
  <si>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</si>
  <si>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</si>
  <si>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</si>
  <si>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</si>
  <si>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</si>
  <si>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</si>
  <si>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</si>
  <si>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</si>
  <si>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</si>
  <si>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</si>
  <si>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</si>
  <si>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</si>
  <si>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</si>
  <si>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</si>
  <si>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</si>
  <si>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</si>
  <si>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</si>
  <si>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</si>
  <si>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</si>
  <si>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</si>
  <si>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</si>
  <si>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</si>
  <si>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</si>
  <si>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</si>
  <si>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</si>
  <si>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</si>
  <si>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</si>
  <si>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</si>
  <si>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</si>
  <si>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</si>
  <si>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</si>
  <si>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</si>
  <si>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</si>
  <si>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</si>
  <si>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</si>
  <si>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</si>
  <si>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</si>
  <si>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</si>
  <si>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</si>
  <si>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</si>
  <si>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</si>
  <si>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</si>
  <si>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</si>
  <si>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</si>
  <si>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</si>
  <si>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</si>
  <si>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</si>
  <si>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</si>
  <si>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</si>
  <si>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</si>
  <si>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</si>
  <si>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</si>
  <si>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</si>
  <si>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</si>
  <si>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</si>
  <si>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</si>
  <si>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</si>
  <si>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</si>
  <si>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</si>
  <si>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</si>
  <si>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</si>
  <si>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</si>
  <si>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</si>
  <si>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</si>
  <si>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</si>
  <si>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</si>
  <si>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</si>
  <si>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</si>
  <si>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</si>
  <si>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</si>
  <si>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</si>
  <si>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</si>
  <si>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</si>
  <si>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</si>
  <si>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</si>
  <si>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</si>
  <si>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</si>
  <si>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</si>
  <si>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</si>
  <si>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</si>
  <si>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</si>
  <si>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</si>
  <si>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</si>
  <si>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</si>
  <si>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</si>
  <si>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</si>
  <si>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</si>
  <si>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</si>
  <si>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</si>
  <si>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</si>
  <si>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</si>
  <si>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</si>
  <si>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</si>
  <si>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</si>
  <si>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</si>
  <si>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</si>
  <si>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</si>
  <si>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</si>
  <si>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</si>
  <si>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</si>
  <si>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</si>
  <si>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</si>
  <si>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</si>
  <si>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</si>
  <si>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</si>
  <si>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</si>
  <si>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</si>
  <si>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</si>
  <si>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</si>
  <si>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</si>
  <si>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</si>
  <si>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</si>
  <si>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</si>
  <si>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</si>
  <si>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</si>
  <si>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</si>
  <si>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</si>
  <si>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</si>
  <si>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</si>
  <si>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</si>
  <si>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</si>
  <si>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</si>
  <si>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</si>
  <si>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</si>
  <si>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</si>
  <si>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</si>
  <si>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</si>
  <si>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</si>
  <si>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</si>
  <si>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</si>
  <si>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</si>
  <si>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</si>
  <si>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</si>
  <si>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</si>
  <si>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</si>
  <si>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</si>
  <si>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</si>
  <si>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</si>
  <si>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</si>
  <si>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</si>
  <si>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</si>
  <si>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</si>
  <si>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</si>
  <si>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</si>
  <si>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</si>
  <si>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</si>
  <si>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</si>
  <si>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</si>
  <si>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</si>
  <si>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</si>
  <si>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</si>
  <si>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</si>
  <si>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</si>
  <si>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</si>
  <si>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</si>
  <si>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</si>
  <si>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</si>
  <si>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</si>
  <si>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</si>
  <si>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</si>
  <si>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</si>
  <si>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</si>
  <si>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</si>
  <si>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</si>
  <si>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</si>
  <si>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</si>
  <si>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</si>
  <si>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</si>
  <si>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</si>
  <si>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</si>
  <si>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</si>
  <si>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</si>
  <si>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</si>
  <si>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</si>
  <si>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</si>
  <si>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</si>
  <si>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</si>
  <si>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</si>
  <si>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</si>
  <si>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</si>
  <si>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</si>
  <si>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</si>
  <si>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</si>
  <si>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</si>
  <si>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</si>
  <si>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</si>
  <si>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</si>
  <si>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</si>
  <si>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</si>
  <si>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</si>
  <si>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</si>
  <si>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</si>
  <si>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</si>
  <si>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</si>
  <si>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</si>
  <si>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</si>
  <si>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</si>
  <si>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</si>
  <si>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</si>
  <si>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</si>
  <si>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</si>
  <si>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</si>
  <si>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</si>
  <si>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</si>
  <si>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</si>
  <si>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</si>
  <si>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</si>
  <si>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</si>
  <si>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</si>
  <si>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</si>
  <si>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</si>
  <si>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</si>
  <si>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</si>
  <si>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</si>
  <si>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</si>
  <si>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</si>
  <si>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</si>
  <si>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</si>
  <si>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</si>
  <si>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</si>
  <si>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</si>
  <si>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</si>
  <si>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</si>
  <si>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</si>
  <si>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</si>
  <si>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</si>
  <si>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</si>
  <si>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</si>
  <si>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</si>
  <si>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</si>
  <si>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</si>
  <si>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</si>
  <si>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</si>
  <si>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</si>
  <si>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</si>
  <si>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</si>
  <si>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</si>
  <si>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</si>
  <si>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</si>
  <si>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</si>
  <si>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</si>
  <si>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</si>
  <si>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</si>
  <si>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</si>
  <si>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</si>
  <si>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</si>
  <si>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</si>
  <si>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</si>
  <si>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</si>
  <si>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</si>
  <si>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</si>
  <si>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</si>
  <si>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</si>
  <si>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</si>
  <si>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</si>
  <si>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</si>
  <si>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</si>
  <si>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</si>
  <si>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</si>
  <si>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</si>
  <si>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</si>
  <si>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</si>
  <si>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</si>
  <si>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</si>
  <si>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</si>
  <si>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</si>
  <si>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</si>
  <si>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</si>
  <si>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</si>
  <si>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</si>
  <si>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</si>
  <si>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</si>
  <si>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</si>
  <si>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</si>
  <si>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</si>
  <si>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</si>
  <si>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</si>
  <si>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</si>
  <si>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</si>
  <si>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</si>
  <si>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</si>
  <si>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</si>
  <si>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</si>
  <si>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</si>
  <si>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</si>
  <si>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</si>
  <si>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</si>
  <si>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</si>
  <si>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</si>
  <si>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</si>
  <si>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</si>
  <si>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</si>
  <si>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</si>
  <si>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</si>
  <si>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</si>
  <si>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</si>
  <si>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</si>
  <si>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</si>
  <si>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</si>
  <si>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</si>
  <si>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</si>
  <si>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</si>
  <si>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</si>
  <si>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</si>
  <si>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</si>
  <si>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</si>
  <si>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</si>
  <si>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</si>
  <si>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</si>
  <si>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</si>
  <si>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</si>
  <si>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</si>
  <si>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</si>
  <si>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</si>
  <si>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</si>
  <si>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</si>
  <si>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</si>
  <si>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</si>
  <si>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</si>
  <si>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</si>
  <si>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</si>
  <si>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</si>
  <si>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</si>
  <si>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</si>
  <si>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</si>
  <si>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</si>
  <si>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</si>
  <si>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</si>
  <si>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</si>
  <si>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</si>
  <si>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</si>
  <si>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</si>
  <si>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</si>
  <si>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</si>
  <si>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</si>
  <si>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</si>
  <si>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</si>
  <si>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</si>
  <si>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</si>
  <si>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</si>
  <si>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</si>
  <si>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</si>
  <si>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</si>
  <si>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</si>
  <si>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</si>
  <si>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</si>
  <si>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</si>
  <si>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</si>
  <si>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</si>
  <si>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</si>
  <si>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</si>
  <si>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</si>
  <si>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</si>
  <si>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</si>
  <si>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</si>
  <si>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</si>
  <si>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</si>
  <si>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</si>
  <si>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</si>
  <si>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</si>
  <si>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</si>
  <si>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</si>
  <si>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</si>
  <si>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</si>
  <si>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</si>
  <si>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</si>
  <si>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</si>
  <si>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</si>
  <si>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</si>
  <si>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</si>
  <si>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</si>
  <si>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</si>
  <si>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</si>
  <si>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</si>
  <si>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</si>
  <si>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</si>
  <si>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</si>
  <si>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</si>
  <si>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</si>
  <si>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</si>
  <si>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</si>
  <si>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</si>
  <si>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</si>
  <si>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</si>
  <si>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</si>
  <si>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</si>
  <si>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</si>
  <si>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</si>
  <si>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</si>
  <si>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</si>
  <si>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</si>
  <si>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</si>
  <si>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</si>
  <si>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</si>
  <si>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</si>
  <si>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</si>
  <si>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</si>
  <si>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</si>
  <si>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</si>
  <si>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</si>
  <si>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</si>
  <si>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</si>
  <si>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</si>
  <si>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</si>
  <si>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</si>
  <si>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</si>
  <si>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</si>
  <si>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</si>
  <si>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</si>
  <si>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</si>
  <si>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</si>
  <si>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</si>
  <si>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</si>
  <si>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</si>
  <si>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</si>
  <si>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</si>
  <si>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</si>
  <si>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</si>
  <si>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</si>
  <si>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</si>
  <si>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</si>
  <si>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</si>
  <si>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</si>
  <si>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</si>
  <si>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</si>
  <si>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</si>
  <si>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</si>
  <si>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</si>
  <si>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</si>
  <si>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</si>
  <si>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</si>
  <si>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</si>
  <si>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</si>
  <si>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</si>
  <si>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</si>
  <si>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</si>
  <si>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</si>
  <si>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</si>
  <si>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</si>
  <si>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</si>
  <si>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</si>
  <si>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</si>
  <si>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</si>
  <si>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</si>
  <si>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</si>
  <si>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</si>
  <si>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</si>
  <si>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</si>
  <si>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</si>
  <si>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</si>
  <si>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</si>
  <si>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</si>
  <si>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</si>
  <si>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</si>
  <si>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</si>
  <si>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</si>
  <si>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</si>
  <si>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</si>
  <si>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</si>
  <si>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</si>
  <si>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</si>
  <si>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</si>
  <si>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</si>
  <si>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</si>
  <si>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</si>
  <si>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</si>
  <si>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</si>
  <si>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</si>
  <si>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</si>
  <si>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</si>
  <si>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</si>
  <si>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</si>
  <si>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</si>
  <si>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</si>
  <si>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</si>
  <si>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</si>
  <si>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</si>
  <si>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</si>
  <si>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</si>
  <si>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</si>
  <si>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</si>
  <si>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</si>
  <si>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</si>
  <si>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</si>
  <si>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</si>
  <si>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</si>
  <si>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</si>
  <si>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</si>
  <si>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</si>
  <si>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</si>
  <si>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</si>
  <si>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</si>
  <si>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</si>
  <si>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</si>
  <si>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</si>
  <si>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</si>
  <si>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</si>
  <si>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</si>
  <si>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</si>
  <si>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</si>
  <si>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</si>
  <si>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</si>
  <si>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</si>
  <si>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</si>
  <si>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</si>
  <si>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</si>
  <si>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</si>
  <si>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</si>
  <si>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</si>
  <si>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</si>
  <si>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</si>
  <si>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</si>
  <si>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</si>
  <si>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</si>
  <si>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</si>
  <si>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</si>
  <si>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</si>
  <si>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</si>
  <si>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</si>
  <si>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</si>
  <si>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</si>
  <si>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</si>
  <si>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</si>
  <si>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</si>
  <si>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</si>
  <si>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</si>
  <si>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</si>
  <si>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</si>
  <si>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</si>
  <si>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</si>
  <si>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</si>
  <si>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</si>
  <si>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</si>
  <si>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</si>
  <si>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</si>
  <si>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</si>
  <si>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</si>
  <si>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</si>
  <si>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</si>
  <si>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</si>
  <si>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</si>
  <si>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</si>
  <si>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</si>
  <si>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</si>
  <si>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</si>
  <si>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</si>
  <si>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</si>
  <si>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</si>
  <si>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</si>
  <si>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</si>
  <si>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</si>
  <si>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</si>
  <si>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</si>
  <si>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</si>
  <si>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</si>
  <si>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</si>
  <si>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</si>
  <si>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</si>
  <si>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</si>
  <si>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</si>
  <si>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</si>
  <si>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</si>
  <si>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</si>
  <si>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</si>
  <si>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</si>
  <si>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</si>
  <si>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</si>
  <si>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</si>
  <si>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</si>
  <si>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</si>
  <si>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</si>
  <si>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</si>
  <si>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</si>
  <si>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</si>
  <si>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</si>
  <si>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</si>
  <si>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</si>
  <si>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</si>
  <si>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</si>
  <si>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</si>
  <si>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</si>
  <si>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</si>
  <si>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</si>
  <si>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</si>
  <si>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</si>
  <si>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</si>
  <si>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</si>
  <si>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</si>
  <si>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</si>
  <si>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</si>
  <si>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</si>
  <si>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</si>
  <si>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</si>
  <si>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</si>
  <si>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</si>
  <si>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</si>
  <si>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</si>
  <si>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</si>
  <si>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</si>
  <si>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</si>
  <si>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</si>
  <si>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</si>
  <si>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</si>
  <si>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</si>
  <si>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</si>
  <si>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</si>
  <si>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</si>
  <si>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</si>
  <si>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</si>
  <si>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</si>
  <si>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</si>
  <si>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</si>
  <si>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</si>
  <si>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</si>
  <si>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</si>
  <si>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</si>
  <si>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</si>
  <si>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</si>
  <si>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</si>
  <si>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</si>
  <si>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</si>
  <si>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</si>
  <si>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</si>
  <si>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</si>
  <si>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</si>
  <si>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</si>
  <si>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</si>
  <si>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</si>
  <si>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</si>
  <si>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</si>
  <si>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</si>
  <si>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</si>
  <si>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</si>
  <si>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</si>
  <si>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</si>
  <si>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</si>
  <si>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</si>
  <si>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</si>
  <si>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</si>
  <si>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</si>
  <si>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</si>
  <si>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</si>
  <si>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</si>
  <si>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</si>
  <si>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</si>
  <si>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</si>
  <si>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</si>
  <si>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</si>
  <si>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</si>
  <si>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</si>
  <si>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</si>
  <si>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</si>
  <si>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</si>
  <si>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</si>
  <si>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</si>
  <si>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</si>
  <si>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</si>
  <si>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</si>
  <si>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</si>
  <si>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</si>
  <si>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</si>
  <si>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</si>
  <si>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</si>
  <si>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</si>
  <si>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</si>
  <si>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</si>
  <si>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</si>
  <si>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</si>
  <si>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</si>
  <si>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</si>
  <si>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</si>
  <si>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</si>
  <si>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</si>
  <si>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</si>
  <si>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</si>
  <si>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</si>
  <si>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</si>
  <si>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</si>
  <si>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</si>
  <si>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</si>
  <si>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</si>
  <si>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</si>
  <si>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</si>
  <si>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</si>
  <si>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</si>
  <si>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</si>
  <si>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</si>
  <si>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</si>
  <si>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</si>
  <si>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</si>
  <si>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</si>
  <si>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</si>
  <si>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</si>
  <si>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</si>
  <si>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</si>
  <si>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</si>
  <si>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</si>
  <si>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</si>
  <si>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</si>
  <si>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</si>
  <si>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</si>
  <si>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</si>
  <si>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</si>
  <si>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</si>
  <si>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</si>
  <si>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</si>
  <si>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</si>
  <si>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</si>
  <si>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</si>
  <si>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</si>
  <si>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</si>
  <si>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</si>
  <si>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</si>
  <si>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</si>
  <si>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</si>
  <si>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</si>
  <si>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</si>
  <si>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</si>
  <si>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</si>
  <si>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</si>
  <si>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</si>
  <si>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</si>
  <si>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</si>
  <si>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</si>
  <si>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</si>
  <si>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</si>
  <si>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</si>
  <si>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</si>
  <si>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</si>
  <si>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</si>
  <si>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</si>
  <si>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</si>
  <si>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</si>
  <si>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</si>
  <si>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</si>
  <si>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</si>
  <si>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</si>
  <si>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</si>
  <si>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</si>
  <si>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</si>
  <si>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</si>
  <si>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</si>
  <si>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</si>
  <si>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</si>
  <si>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</si>
  <si>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</si>
  <si>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</si>
  <si>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</si>
  <si>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</si>
  <si>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</si>
  <si>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</si>
  <si>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</si>
  <si>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</si>
  <si>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</si>
  <si>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</si>
  <si>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</si>
  <si>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</si>
  <si>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</si>
  <si>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</si>
  <si>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</si>
  <si>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</si>
  <si>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</si>
  <si>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</si>
  <si>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</si>
  <si>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</si>
  <si>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</si>
  <si>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</si>
  <si>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</si>
  <si>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</si>
  <si>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</si>
  <si>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</si>
  <si>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</si>
  <si>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</si>
  <si>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</si>
  <si>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</si>
  <si>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</si>
  <si>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</si>
  <si>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</si>
  <si>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</si>
  <si>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</si>
  <si>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</si>
  <si>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</si>
  <si>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</si>
  <si>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</si>
  <si>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</si>
  <si>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</si>
  <si>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</si>
  <si>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</si>
  <si>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</si>
  <si>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</si>
  <si>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</si>
  <si>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</si>
  <si>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</si>
  <si>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</si>
  <si>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</si>
  <si>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</si>
  <si>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</si>
  <si>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</si>
  <si>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</si>
  <si>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</si>
  <si>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</si>
  <si>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</si>
  <si>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</si>
  <si>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</si>
  <si>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</si>
  <si>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</si>
  <si>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</si>
  <si>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</si>
  <si>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</si>
  <si>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</si>
  <si>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</si>
  <si>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</si>
  <si>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</si>
  <si>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</si>
  <si>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</si>
  <si>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</si>
  <si>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</si>
  <si>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</si>
  <si>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</si>
  <si>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</si>
  <si>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</si>
  <si>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</si>
  <si>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</si>
  <si>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</si>
  <si>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</si>
  <si>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</si>
  <si>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</si>
  <si>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</si>
  <si>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</si>
  <si>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</si>
  <si>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</si>
  <si>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</si>
  <si>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</si>
  <si>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</si>
  <si>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</si>
  <si>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</si>
  <si>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</si>
  <si>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</si>
  <si>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</si>
  <si>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</si>
  <si>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</si>
  <si>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</si>
  <si>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</si>
  <si>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</si>
  <si>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</si>
  <si>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</si>
  <si>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</si>
  <si>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</si>
  <si>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</si>
  <si>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</si>
  <si>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</si>
  <si>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</si>
  <si>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</si>
  <si>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</si>
  <si>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</si>
  <si>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</si>
  <si>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</si>
  <si>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</si>
  <si>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</si>
  <si>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</si>
  <si>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</si>
  <si>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</si>
  <si>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</si>
  <si>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</si>
  <si>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</si>
  <si>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</si>
  <si>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</si>
  <si>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</si>
  <si>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</si>
  <si>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</si>
  <si>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</si>
  <si>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</si>
  <si>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</si>
  <si>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</si>
  <si>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</si>
  <si>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</si>
  <si>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</si>
  <si>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</si>
  <si>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</si>
  <si>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</si>
  <si>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</si>
  <si>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</si>
  <si>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</si>
  <si>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</si>
  <si>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</si>
  <si>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</si>
  <si>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</si>
  <si>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</si>
  <si>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</si>
  <si>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</si>
  <si>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</si>
  <si>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</si>
  <si>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</si>
  <si>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</si>
  <si>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</si>
  <si>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</si>
  <si>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</si>
  <si>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</si>
  <si>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</si>
  <si>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</si>
  <si>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</si>
  <si>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</si>
  <si>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</si>
  <si>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</si>
  <si>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</si>
  <si>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</si>
  <si>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</si>
  <si>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</si>
  <si>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</si>
  <si>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</si>
  <si>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</si>
  <si>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</si>
  <si>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</si>
  <si>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</si>
  <si>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</si>
  <si>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</si>
  <si>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</si>
  <si>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</si>
  <si>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</si>
  <si>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</si>
  <si>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</si>
  <si>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</si>
  <si>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</si>
  <si>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</si>
  <si>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</si>
  <si>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</si>
  <si>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</si>
  <si>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</si>
  <si>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</si>
  <si>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</si>
  <si>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</si>
  <si>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</si>
  <si>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</si>
  <si>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</si>
  <si>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</si>
  <si>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</si>
  <si>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</si>
  <si>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</si>
  <si>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</si>
  <si>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</si>
  <si>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</si>
  <si>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</si>
  <si>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</si>
  <si>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</si>
  <si>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</si>
  <si>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</si>
  <si>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</si>
  <si>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</si>
  <si>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</si>
  <si>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</si>
  <si>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</si>
  <si>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</si>
  <si>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</si>
  <si>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</si>
  <si>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</si>
  <si>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</si>
  <si>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</si>
  <si>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</si>
  <si>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</si>
  <si>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</si>
  <si>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</si>
  <si>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</si>
  <si>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</si>
  <si>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</si>
  <si>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</si>
  <si>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</si>
  <si>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</si>
  <si>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</si>
  <si>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</si>
  <si>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</si>
  <si>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</si>
  <si>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</si>
  <si>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</si>
  <si>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</si>
  <si>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</si>
  <si>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</si>
  <si>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</si>
  <si>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</si>
  <si>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</si>
  <si>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</si>
  <si>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</si>
  <si>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</si>
  <si>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</si>
  <si>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</si>
  <si>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</si>
  <si>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</si>
  <si>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</si>
  <si>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</si>
  <si>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</si>
  <si>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</si>
  <si>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</si>
  <si>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</si>
  <si>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</si>
  <si>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</si>
  <si>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</si>
  <si>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</si>
  <si>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</si>
  <si>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</si>
  <si>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</si>
  <si>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</si>
  <si>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</si>
  <si>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</si>
  <si>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</si>
  <si>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</si>
  <si>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</si>
  <si>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</si>
  <si>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</si>
  <si>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</si>
  <si>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</si>
  <si>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</si>
  <si>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</si>
  <si>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</si>
  <si>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</si>
  <si>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</si>
  <si>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</si>
  <si>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</si>
  <si>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</si>
  <si>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</si>
  <si>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</si>
  <si>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</si>
  <si>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</si>
  <si>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</si>
  <si>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</si>
  <si>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</si>
  <si>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</si>
  <si>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</si>
  <si>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</si>
  <si>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</si>
  <si>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</si>
  <si>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</si>
  <si>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</si>
  <si>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</si>
  <si>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</si>
  <si>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</si>
  <si>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</si>
  <si>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</si>
  <si>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</si>
  <si>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</si>
  <si>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</si>
  <si>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</si>
  <si>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</si>
  <si>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</si>
  <si>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</si>
  <si>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</si>
  <si>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</si>
  <si>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</si>
  <si>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</si>
  <si>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</si>
  <si>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</si>
  <si>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</si>
  <si>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</si>
  <si>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</si>
  <si>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</si>
  <si>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</si>
  <si>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</si>
  <si>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</si>
  <si>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</si>
  <si>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</si>
  <si>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</si>
  <si>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</si>
  <si>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</si>
  <si>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</si>
  <si>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</si>
  <si>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</si>
  <si>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</si>
  <si>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</si>
  <si>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</si>
  <si>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</si>
  <si>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</si>
  <si>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</si>
  <si>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</si>
  <si>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</si>
  <si>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</si>
  <si>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</si>
  <si>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</si>
  <si>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</si>
  <si>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</si>
  <si>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</si>
  <si>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</si>
  <si>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</si>
  <si>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</si>
  <si>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</si>
  <si>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</si>
  <si>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</si>
  <si>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</si>
  <si>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</si>
  <si>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</si>
  <si>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</si>
  <si>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</si>
  <si>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</si>
  <si>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</si>
  <si>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</si>
  <si>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</si>
  <si>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</si>
  <si>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</si>
  <si>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</si>
  <si>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</si>
  <si>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</si>
  <si>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</si>
  <si>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</si>
  <si>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</si>
  <si>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</si>
  <si>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</si>
  <si>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</si>
  <si>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</si>
  <si>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</si>
  <si>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</si>
  <si>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</si>
  <si>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</si>
  <si>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</si>
  <si>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</si>
  <si>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</si>
  <si>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</si>
  <si>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</si>
  <si>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</si>
  <si>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</si>
  <si>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</si>
  <si>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</si>
  <si>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</si>
  <si>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</si>
  <si>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</si>
  <si>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</si>
  <si>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</si>
  <si>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</si>
  <si>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</si>
  <si>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</si>
  <si>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</si>
  <si>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</si>
  <si>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</si>
  <si>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</si>
  <si>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</si>
  <si>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</si>
  <si>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</si>
  <si>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</si>
  <si>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</si>
  <si>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</si>
  <si>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</si>
  <si>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</si>
  <si>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</si>
  <si>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</si>
  <si>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</si>
  <si>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</si>
  <si>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</si>
  <si>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</si>
  <si>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</si>
  <si>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</si>
  <si>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</si>
  <si>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</si>
  <si>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</si>
  <si>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</si>
  <si>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</si>
  <si>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</si>
  <si>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</si>
  <si>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</si>
  <si>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</si>
  <si>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</si>
  <si>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</si>
  <si>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</si>
  <si>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</si>
  <si>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</si>
  <si>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</si>
  <si>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</si>
  <si>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</si>
  <si>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</si>
  <si>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</si>
  <si>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</si>
  <si>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</si>
  <si>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</si>
  <si>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</si>
  <si>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</si>
  <si>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</si>
  <si>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</si>
  <si>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</si>
  <si>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</si>
  <si>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</si>
  <si>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</si>
  <si>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</si>
  <si>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</si>
  <si>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</si>
  <si>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</si>
  <si>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</si>
  <si>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</si>
  <si>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</si>
  <si>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</si>
  <si>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</si>
  <si>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</si>
  <si>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</si>
  <si>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</si>
  <si>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</si>
  <si>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</si>
  <si>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</si>
  <si>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</si>
  <si>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</si>
  <si>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</si>
  <si>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</si>
  <si>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</si>
  <si>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</si>
  <si>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</si>
  <si>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</si>
  <si>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</si>
  <si>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</si>
  <si>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</si>
  <si>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</si>
  <si>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</si>
  <si>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</si>
  <si>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</si>
  <si>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</si>
  <si>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</si>
  <si>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</si>
  <si>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</si>
  <si>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</si>
  <si>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</si>
  <si>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</si>
  <si>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</si>
  <si>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</si>
  <si>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</si>
  <si>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</si>
  <si>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</si>
  <si>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</si>
  <si>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</si>
  <si>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</si>
  <si>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</si>
  <si>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</si>
  <si>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</si>
  <si>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</si>
  <si>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</si>
  <si>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</si>
  <si>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</si>
  <si>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</si>
  <si>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</si>
  <si>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</si>
  <si>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</si>
  <si>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</si>
  <si>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</si>
  <si>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</si>
  <si>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</si>
  <si>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</si>
  <si>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</si>
  <si>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</si>
  <si>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</si>
  <si>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</si>
  <si>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</si>
  <si>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</si>
  <si>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</si>
  <si>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</si>
  <si>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</si>
  <si>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</si>
  <si>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</si>
  <si>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</si>
  <si>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</si>
  <si>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</si>
  <si>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</si>
  <si>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</si>
  <si>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</si>
  <si>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</si>
  <si>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</si>
  <si>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</si>
  <si>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</si>
  <si>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</si>
  <si>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</si>
  <si>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</si>
  <si>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</si>
  <si>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</si>
  <si>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</si>
  <si>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</si>
  <si>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</si>
  <si>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</si>
  <si>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</si>
  <si>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</si>
  <si>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</si>
  <si>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</si>
  <si>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</si>
  <si>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</si>
  <si>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</si>
  <si>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</si>
  <si>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</si>
  <si>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</si>
  <si>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</si>
  <si>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</si>
  <si>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</si>
  <si>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</si>
  <si>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</si>
  <si>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</si>
  <si>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</si>
  <si>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</si>
  <si>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</si>
  <si>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</si>
  <si>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</si>
  <si>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</si>
  <si>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</si>
  <si>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</si>
  <si>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</si>
  <si>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</si>
  <si>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</si>
  <si>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</si>
  <si>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</si>
  <si>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</si>
  <si>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</si>
  <si>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</si>
  <si>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</si>
  <si>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</si>
  <si>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</si>
  <si>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</si>
  <si>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</si>
  <si>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</si>
  <si>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</si>
  <si>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</si>
  <si>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</si>
  <si>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</si>
  <si>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</si>
  <si>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</si>
  <si>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</si>
  <si>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</si>
  <si>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</si>
  <si>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</si>
  <si>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</si>
  <si>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</si>
  <si>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</si>
  <si>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</si>
  <si>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</si>
  <si>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</si>
  <si>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</si>
  <si>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</si>
  <si>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</si>
  <si>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</si>
  <si>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</si>
  <si>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</si>
  <si>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</si>
  <si>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</si>
  <si>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</si>
  <si>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</si>
  <si>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</si>
  <si>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</si>
  <si>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</si>
  <si>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</si>
  <si>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</si>
  <si>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</si>
  <si>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</si>
  <si>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</si>
  <si>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</si>
  <si>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</si>
  <si>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</si>
  <si>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</si>
  <si>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</si>
  <si>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</si>
  <si>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</si>
  <si>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</si>
  <si>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</si>
  <si>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</si>
  <si>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</si>
  <si>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</si>
  <si>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</si>
  <si>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</si>
  <si>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</si>
  <si>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</si>
  <si>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</si>
  <si>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</si>
  <si>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</si>
  <si>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</si>
  <si>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</si>
  <si>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</si>
  <si>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</si>
  <si>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</si>
  <si>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</si>
  <si>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</si>
  <si>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</si>
  <si>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</si>
  <si>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</si>
  <si>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</si>
  <si>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</si>
  <si>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</si>
  <si>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</si>
  <si>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</si>
  <si>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</si>
  <si>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</si>
  <si>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</si>
  <si>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</si>
  <si>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</si>
  <si>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</si>
  <si>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</si>
  <si>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</si>
  <si>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</si>
  <si>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</si>
  <si>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</si>
  <si>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</si>
  <si>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</si>
  <si>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</si>
  <si>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</si>
  <si>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</si>
  <si>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</si>
  <si>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</si>
  <si>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</si>
  <si>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</si>
  <si>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</si>
  <si>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</si>
  <si>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</si>
  <si>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</si>
  <si>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</si>
  <si>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</si>
  <si>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</si>
  <si>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</si>
  <si>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</si>
  <si>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</si>
  <si>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</si>
  <si>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</si>
  <si>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</si>
  <si>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</si>
  <si>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</si>
  <si>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</si>
  <si>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</si>
  <si>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</si>
  <si>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</si>
  <si>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</si>
  <si>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</si>
  <si>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</si>
  <si>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</si>
  <si>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</si>
  <si>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</si>
  <si>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</si>
  <si>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</si>
  <si>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</si>
  <si>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</si>
  <si>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</si>
  <si>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</si>
  <si>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</si>
  <si>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</si>
  <si>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</si>
  <si>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</si>
  <si>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</si>
  <si>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</si>
  <si>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</si>
  <si>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</si>
  <si>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</si>
  <si>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</si>
  <si>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</si>
  <si>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</si>
  <si>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</si>
  <si>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</si>
  <si>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</si>
  <si>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</si>
  <si>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</si>
  <si>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</si>
  <si>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</si>
  <si>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</si>
  <si>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</si>
  <si>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</si>
  <si>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</si>
  <si>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</si>
  <si>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</si>
  <si>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</si>
  <si>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</si>
  <si>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</si>
  <si>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</si>
  <si>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</si>
  <si>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</si>
  <si>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</si>
  <si>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</si>
  <si>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</si>
  <si>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</si>
  <si>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</si>
  <si>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</si>
  <si>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</si>
  <si>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</si>
  <si>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</si>
  <si>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</si>
  <si>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</si>
  <si>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</si>
  <si>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</si>
  <si>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</si>
  <si>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</si>
  <si>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</si>
  <si>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</si>
  <si>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</si>
  <si>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</si>
  <si>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</si>
  <si>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</si>
  <si>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</si>
  <si>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</si>
  <si>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</si>
  <si>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</si>
  <si>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</si>
  <si>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</si>
  <si>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</si>
  <si>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</si>
  <si>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</si>
  <si>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</si>
  <si>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</si>
  <si>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</si>
  <si>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</si>
  <si>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</si>
  <si>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</si>
  <si>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</si>
  <si>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</si>
  <si>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</si>
  <si>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</si>
  <si>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</si>
  <si>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</si>
  <si>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</si>
  <si>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</si>
  <si>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</si>
  <si>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</si>
  <si>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</si>
  <si>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</si>
  <si>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</si>
  <si>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</si>
  <si>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</si>
  <si>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</si>
  <si>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</si>
  <si>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</si>
  <si>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</si>
  <si>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</si>
  <si>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</si>
  <si>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</si>
  <si>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</si>
  <si>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</si>
  <si>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</si>
  <si>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</si>
  <si>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</si>
  <si>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</si>
  <si>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</si>
  <si>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</si>
  <si>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</si>
  <si>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</si>
  <si>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</si>
  <si>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</si>
  <si>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</si>
  <si>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</si>
  <si>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</si>
  <si>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</si>
  <si>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</si>
  <si>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</si>
  <si>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</si>
  <si>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</si>
  <si>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</si>
  <si>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</si>
  <si>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 xml:space="preserve">2 Eder Lima + Anderson Cunha </t>
  </si>
  <si>
    <t>ZVP</t>
  </si>
  <si>
    <t>TAP-ZVP</t>
  </si>
  <si>
    <t>TAPZVP</t>
  </si>
  <si>
    <t>ZTR-ZIQ</t>
  </si>
  <si>
    <t>ZTRZIQ</t>
  </si>
  <si>
    <t>Esmerilhamento à 12,5km/h entre ZTR-ZIQ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</si>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</sst>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  <dateGroupItem year="2025" month="12" day="20" dateTimeGrouping="day"/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N5" activePane="bottomRight" state="frozen"/>
      <selection pane="bottomRight" activeCell="BP238" sqref="BP2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1132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1133</v>
      </c>
      <c r="BI1" s="368"/>
      <c r="BJ1" s="369"/>
      <c r="BK1" s="370"/>
      <c r="BL1" s="49"/>
      <c r="BM1" s="360" t="s">
        <v>1134</v>
      </c>
      <c r="BN1" s="361"/>
      <c r="BO1" s="361"/>
      <c r="BP1" s="361"/>
      <c r="BQ1" s="361"/>
      <c r="BR1" s="361"/>
      <c r="BS1" s="36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3" t="s">
        <v>1135</v>
      </c>
      <c r="AJ2" s="364"/>
      <c r="AK2" s="364"/>
      <c r="AL2" s="364"/>
      <c r="AM2" s="364"/>
      <c r="AN2" s="364"/>
      <c r="AO2" s="364"/>
      <c r="AP2" s="364"/>
      <c r="AQ2" s="366"/>
      <c r="AR2" s="239"/>
      <c r="AS2" s="378" t="s">
        <v>1138</v>
      </c>
      <c r="AT2" s="365"/>
      <c r="AU2" s="365"/>
      <c r="AV2" s="365"/>
      <c r="AW2" s="365"/>
      <c r="AX2" s="364"/>
      <c r="AY2" s="366"/>
      <c r="AZ2" s="4"/>
      <c r="BA2" s="357" t="s">
        <v>1139</v>
      </c>
      <c r="BB2" s="359"/>
      <c r="BC2" s="363" t="s">
        <v>1136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7" t="s">
        <v>1140</v>
      </c>
      <c r="AJ3" s="359"/>
      <c r="AK3" s="357" t="s">
        <v>1141</v>
      </c>
      <c r="AL3" s="358"/>
      <c r="AM3" s="358"/>
      <c r="AN3" s="358"/>
      <c r="AO3" s="358"/>
      <c r="AP3" s="358"/>
      <c r="AQ3" s="359"/>
      <c r="AR3" s="240"/>
      <c r="AS3" s="381" t="s">
        <v>1147</v>
      </c>
      <c r="AT3" s="382"/>
      <c r="AU3" s="381" t="s">
        <v>1148</v>
      </c>
      <c r="AV3" s="382"/>
      <c r="AW3" s="381" t="s">
        <v>1149</v>
      </c>
      <c r="AX3" s="383"/>
      <c r="AY3" s="63" t="s">
        <v>1150</v>
      </c>
      <c r="AZ3" s="63"/>
      <c r="BA3" s="379"/>
      <c r="BB3" s="380"/>
      <c r="BC3" s="357" t="s">
        <v>1143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1151</v>
      </c>
      <c r="BN3" s="361"/>
      <c r="BO3" s="361"/>
      <c r="BP3" s="362"/>
      <c r="BQ3" s="360" t="s">
        <v>758</v>
      </c>
      <c r="BR3" s="361"/>
      <c r="BS3" s="362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6" si="31">IF(AND(BR229&lt;1,BS229&lt;1),"Produção e Intervalo",IF(BR229&lt;1,"Intervalo",IF(BS229&lt;1,"Produção","Aderente")))</f>
        <v>Intervalo</v>
      </c>
      <c r="BR229" s="18">
        <f t="shared" ref="BR229:BR306" si="32">IF(OR(B229="",F229=""),"*",AY229/P229)</f>
        <v>0.60555555555555518</v>
      </c>
      <c r="BS229" s="18">
        <f t="shared" ref="BS229:BS30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>
        <v>0</v>
      </c>
      <c r="AT238" s="242">
        <v>4.1666666666666664E-2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5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1684</v>
      </c>
      <c r="BK242" s="346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1686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1686</v>
      </c>
      <c r="BG243" s="15"/>
      <c r="BH243" s="16">
        <v>2</v>
      </c>
      <c r="BI243" s="16"/>
      <c r="BJ243" s="347" t="s">
        <v>1687</v>
      </c>
      <c r="BK243" s="347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1689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1690</v>
      </c>
      <c r="BG244" s="15"/>
      <c r="BH244" s="16">
        <v>2</v>
      </c>
      <c r="BI244" s="16"/>
      <c r="BJ244" s="347" t="s">
        <v>1691</v>
      </c>
      <c r="BK244" s="347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1693</v>
      </c>
      <c r="BK245" s="347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1696</v>
      </c>
      <c r="N252" s="204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1698</v>
      </c>
      <c r="BK252" s="304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1700</v>
      </c>
      <c r="N253" s="204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1702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1709</v>
      </c>
      <c r="BK256" s="349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1711</v>
      </c>
      <c r="BK257" s="349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1713</v>
      </c>
      <c r="N258" s="204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1715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1715</v>
      </c>
      <c r="BG258" s="15"/>
      <c r="BH258" s="16">
        <v>0</v>
      </c>
      <c r="BI258" s="16"/>
      <c r="BJ258" s="349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>
        <v>0</v>
      </c>
      <c r="AS260" s="242">
        <v>0</v>
      </c>
      <c r="AT260" s="242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>OKOK</v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1720</v>
      </c>
      <c r="N261" s="204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1722</v>
      </c>
      <c r="BK261" s="346" t="s">
        <v>1723</v>
      </c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1724</v>
      </c>
      <c r="N262" s="204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1726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>
        <v>1.3888888888888888E-2</v>
      </c>
      <c r="AS262" s="242">
        <v>0</v>
      </c>
      <c r="AT262" s="242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5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>
        <v>0.4909722222222222</v>
      </c>
      <c r="AS263" s="242">
        <v>0</v>
      </c>
      <c r="AT263" s="242">
        <v>0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>
        <v>0.55902777777777779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1730</v>
      </c>
      <c r="BK264" s="349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9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5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>
        <v>0</v>
      </c>
      <c r="AS265" s="242">
        <v>0</v>
      </c>
      <c r="AT265" s="242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>
        <v>0.24583333333333332</v>
      </c>
      <c r="AS266" s="242">
        <v>0.3125</v>
      </c>
      <c r="AT266" s="242">
        <v>0.5</v>
      </c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1734</v>
      </c>
      <c r="BK266" s="349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5" t="str">
        <f>IF(BN266="","",SUBSTITUTE(BM266," ","")&amp;SUBSTITUTE(BN266," ",""))</f>
        <v>OKOK</v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1736</v>
      </c>
      <c r="W268" s="173" t="s">
        <v>1737</v>
      </c>
      <c r="X268" s="218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V8646013</v>
      </c>
      <c r="B270" s="171">
        <v>46013</v>
      </c>
      <c r="C270" s="8"/>
      <c r="D270" s="51" t="s">
        <v>817</v>
      </c>
      <c r="E270" s="356"/>
      <c r="F270" s="172" t="s">
        <v>714</v>
      </c>
      <c r="G270" s="9"/>
      <c r="H270" s="173" t="s">
        <v>570</v>
      </c>
      <c r="I270" s="173" t="s">
        <v>570</v>
      </c>
      <c r="J270" s="217">
        <v>74</v>
      </c>
      <c r="K270" s="217">
        <v>437.95</v>
      </c>
      <c r="L270" s="217">
        <v>436.2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/>
      <c r="V270" s="294" t="s">
        <v>1588</v>
      </c>
      <c r="W270" s="173" t="s">
        <v>1239</v>
      </c>
      <c r="X270" s="218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/>
      <c r="AJ270" s="9"/>
      <c r="AK270" s="300"/>
      <c r="AL270" s="300"/>
      <c r="AM270" s="300"/>
      <c r="AN270" s="300"/>
      <c r="AO270" s="279"/>
      <c r="AP270" s="280"/>
      <c r="AQ270" s="280"/>
      <c r="AR270" s="242"/>
      <c r="AS270" s="242"/>
      <c r="AT270" s="242"/>
      <c r="AU270" s="242"/>
      <c r="AV270" s="242"/>
      <c r="AW270" s="242"/>
      <c r="AX270" s="38"/>
      <c r="AY270" s="313"/>
      <c r="AZ270" s="13"/>
      <c r="BA270" s="71"/>
      <c r="BB270" s="10"/>
      <c r="BC270" s="70"/>
      <c r="BD270" s="70"/>
      <c r="BE270" s="11"/>
      <c r="BF270" s="281"/>
      <c r="BG270" s="15"/>
      <c r="BH270" s="16"/>
      <c r="BJ270" s="304"/>
      <c r="BK270" s="16"/>
      <c r="BL270" s="15"/>
      <c r="BM270" s="14"/>
      <c r="BN270" s="14"/>
      <c r="BO270" s="165"/>
      <c r="BP270" s="16"/>
      <c r="BQ270" s="12"/>
      <c r="BR270" s="18"/>
      <c r="BS270" s="18"/>
      <c r="BT270" s="225"/>
    </row>
    <row r="271" spans="1:72" ht="23.25" hidden="1">
      <c r="A271" s="50" t="str">
        <f t="shared" ref="A271" si="37"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5">
        <v>245</v>
      </c>
      <c r="F271" s="172" t="s">
        <v>791</v>
      </c>
      <c r="G271" s="9" t="str">
        <f>IF(D271="","*",VLOOKUP(F271,BS_ATIVIDADE[#All],3,FALSE))</f>
        <v>SOLDA</v>
      </c>
      <c r="H271" s="204" t="s">
        <v>1438</v>
      </c>
      <c r="I271" s="173" t="s">
        <v>608</v>
      </c>
      <c r="J271" s="217">
        <v>74</v>
      </c>
      <c r="K271" s="217">
        <v>332.39</v>
      </c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8" t="s">
        <v>1495</v>
      </c>
      <c r="W271" s="350" t="s">
        <v>1496</v>
      </c>
      <c r="X271" s="218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8" t="str">
        <f>IF(BS_CONTROLE[[#This Row],[Local - Partida]]=0, "-", BS_CONTROLE[[#This Row],[Local - Partida]])</f>
        <v>TCSTAG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TMR-TLA</v>
      </c>
      <c r="AN271" s="278" t="str">
        <f>IF(BS_CONTROLE[[#This Row],[SB]]=0, "-", BS_CONTROLE[[#This Row],[SB]])</f>
        <v>326TLA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332.39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81" t="str">
        <f>IF(BS_CONTROLE[[#This Row],[Responsavel pelo boletim]]=0, "-", BS_CONTROLE[[#This Row],[Responsavel pelo boletim]])</f>
        <v>Marcos Euzébio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ref="BQ271" si="38">IF(AND(BR271&lt;1,BS271&lt;1),"Produção e Intervalo",IF(BR271&lt;1,"Intervalo",IF(BS271&lt;1,"Produção","Aderente")))</f>
        <v>Produção e Intervalo</v>
      </c>
      <c r="BR271" s="18">
        <f t="shared" ref="BR271" si="39">IF(OR(B271="",F271=""),"*",AY271/P271)</f>
        <v>0</v>
      </c>
      <c r="BS271" s="18">
        <f t="shared" ref="BS271" si="40">IF(OR(B271="",F271=""),"*",BA271/Q271)</f>
        <v>0</v>
      </c>
      <c r="BT271" s="225" t="str">
        <f t="shared" ref="BT271" si="41">IF(BN271="","",SUBSTITUTE(BM271," ","")&amp;SUBSTITUTE(BN271," ",""))</f>
        <v/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5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7">
        <v>74</v>
      </c>
      <c r="K272" s="217">
        <v>290</v>
      </c>
      <c r="L272" s="83" t="s">
        <v>608</v>
      </c>
      <c r="M272" s="204" t="s">
        <v>1437</v>
      </c>
      <c r="N272" s="204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8" t="s">
        <v>1582</v>
      </c>
      <c r="W272" s="350" t="s">
        <v>1294</v>
      </c>
      <c r="X272" s="218" t="s">
        <v>964</v>
      </c>
      <c r="Y272" s="158" t="s">
        <v>967</v>
      </c>
      <c r="Z272" s="158"/>
      <c r="AA272" s="83" t="s">
        <v>1738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TCS</v>
      </c>
      <c r="AL272" s="278" t="str">
        <f>IF(BS_CONTROLE[[#This Row],[Local - Encerramento]]=0, "-", BS_CONTROLE[[#This Row],[Local - Encerramento]])</f>
        <v>TAG</v>
      </c>
      <c r="AM272" s="278" t="str">
        <f>IF(BS_CONTROLE[[#This Row],[Entre - Estações]]=0, "-", BS_CONTROLE[[#This Row],[Entre - Estações]])</f>
        <v>TCS-TAG</v>
      </c>
      <c r="AN272" s="278" t="str">
        <f>IF(BS_CONTROLE[[#This Row],[SB]]=0, "-", BS_CONTROLE[[#This Row],[SB]])</f>
        <v>TCSTAG</v>
      </c>
      <c r="AO272" s="279">
        <f>IF(BS_CONTROLE[[#This Row],[SUB]]=0, "-", BS_CONTROLE[[#This Row],[SUB]])</f>
        <v>74</v>
      </c>
      <c r="AP272" s="280">
        <f>IF(BS_CONTROLE[[#This Row],[KM - Inicio]]=0, "-", BS_CONTROLE[[#This Row],[KM - Inicio]])</f>
        <v>290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81"/>
      <c r="BG272" s="15"/>
      <c r="BH272" s="16"/>
      <c r="BI272" s="16"/>
      <c r="BJ272" s="34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/>
    </row>
    <row r="273" spans="1:72" hidden="1">
      <c r="A273" s="50" t="str">
        <f>D273&amp;B273</f>
        <v>W4846013</v>
      </c>
      <c r="B273" s="348">
        <v>46013</v>
      </c>
      <c r="C273" s="8">
        <f>IF(BS_CONTROLE[[#This Row],[DATA]]="","",WEEKNUM(BS_CONTROLE[[#This Row],[DATA]]))</f>
        <v>52</v>
      </c>
      <c r="D273" s="51" t="s">
        <v>834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1739</v>
      </c>
      <c r="J273" s="217">
        <v>74</v>
      </c>
      <c r="K273" s="217">
        <v>26</v>
      </c>
      <c r="L273" s="83" t="s">
        <v>608</v>
      </c>
      <c r="M273" s="204" t="s">
        <v>1740</v>
      </c>
      <c r="N273" s="204" t="s">
        <v>1741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4" t="s">
        <v>1270</v>
      </c>
      <c r="W273" s="350" t="s">
        <v>1294</v>
      </c>
      <c r="X273" s="218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TAP</v>
      </c>
      <c r="AL273" s="278" t="str">
        <f>IF(BS_CONTROLE[[#This Row],[Local - Encerramento]]=0, "-", BS_CONTROLE[[#This Row],[Local - Encerramento]])</f>
        <v>ZVP</v>
      </c>
      <c r="AM273" s="278" t="str">
        <f>IF(BS_CONTROLE[[#This Row],[Entre - Estações]]=0, "-", BS_CONTROLE[[#This Row],[Entre - Estações]])</f>
        <v>TAP-ZVP</v>
      </c>
      <c r="AN273" s="278" t="str">
        <f>IF(BS_CONTROLE[[#This Row],[SB]]=0, "-", BS_CONTROLE[[#This Row],[SB]])</f>
        <v>TAPZVP</v>
      </c>
      <c r="AO273" s="279">
        <f>IF(BS_CONTROLE[[#This Row],[SUB]]=0, "-", BS_CONTROLE[[#This Row],[SUB]])</f>
        <v>74</v>
      </c>
      <c r="AP273" s="280">
        <f>IF(BS_CONTROLE[[#This Row],[KM - Inicio]]=0, "-", BS_CONTROLE[[#This Row],[KM - Inicio]])</f>
        <v>26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81" t="str">
        <f>IF(BS_CONTROLE[[#This Row],[Responsavel pelo boletim]]=0, "-", BS_CONTROLE[[#This Row],[Responsavel pelo boletim]])</f>
        <v>Rodrigo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E1746013</v>
      </c>
      <c r="B274" s="348">
        <v>46013</v>
      </c>
      <c r="C274" s="8">
        <f>IF(BS_CONTROLE[[#This Row],[DATA]]="","",WEEKNUM(BS_CONTROLE[[#This Row],[DATA]]))</f>
        <v>52</v>
      </c>
      <c r="D274" s="51" t="s">
        <v>753</v>
      </c>
      <c r="E274" s="314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7">
        <v>78</v>
      </c>
      <c r="K274" s="83">
        <v>250</v>
      </c>
      <c r="L274" s="83">
        <v>244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1590</v>
      </c>
      <c r="W274" s="173" t="s">
        <v>1288</v>
      </c>
      <c r="X274" s="218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ZDK2</v>
      </c>
      <c r="AL274" s="278" t="str">
        <f>IF(BS_CONTROLE[[#This Row],[Local - Encerramento]]=0, "-", BS_CONTROLE[[#This Row],[Local - Encerramento]])</f>
        <v>ZDK2</v>
      </c>
      <c r="AM274" s="278" t="str">
        <f>IF(BS_CONTROLE[[#This Row],[Entre - Estações]]=0, "-", BS_CONTROLE[[#This Row],[Entre - Estações]])</f>
        <v>ZVT-ZDK</v>
      </c>
      <c r="AN274" s="278" t="str">
        <f>IF(BS_CONTROLE[[#This Row],[SB]]=0, "-", BS_CONTROLE[[#This Row],[SB]])</f>
        <v>ZVTZDK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250</v>
      </c>
      <c r="AQ274" s="280">
        <f>IF(BS_CONTROLE[[#This Row],[KM - Fim]]=0, "-", BS_CONTROLE[[#This Row],[KM - Fim]])</f>
        <v>244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 xml:space="preserve">Higor 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50" t="str">
        <f>D275&amp;B275</f>
        <v>E1446013</v>
      </c>
      <c r="B275" s="348">
        <v>46013</v>
      </c>
      <c r="C275" s="8">
        <f>IF(BS_CONTROLE[[#This Row],[DATA]]="","",WEEKNUM(BS_CONTROLE[[#This Row],[DATA]]))</f>
        <v>52</v>
      </c>
      <c r="D275" s="51" t="s">
        <v>751</v>
      </c>
      <c r="E275" s="314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7">
        <v>78</v>
      </c>
      <c r="K275" s="217">
        <v>228.4</v>
      </c>
      <c r="L275" s="83" t="s">
        <v>608</v>
      </c>
      <c r="M275" s="204" t="s">
        <v>1742</v>
      </c>
      <c r="N275" s="204" t="s">
        <v>1743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1556</v>
      </c>
      <c r="W275" s="173" t="s">
        <v>1744</v>
      </c>
      <c r="X275" s="218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6">
        <v>0.95833333333333337</v>
      </c>
      <c r="AE275" s="217">
        <v>6245</v>
      </c>
      <c r="AF275" s="217">
        <v>6246</v>
      </c>
      <c r="AG275" s="217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8" t="str">
        <f>IF(BS_CONTROLE[[#This Row],[Local - Partida]]=0, "-", BS_CONTROLE[[#This Row],[Local - Partida]])</f>
        <v>ZTR2</v>
      </c>
      <c r="AL275" s="278" t="str">
        <f>IF(BS_CONTROLE[[#This Row],[Local - Encerramento]]=0, "-", BS_CONTROLE[[#This Row],[Local - Encerramento]])</f>
        <v>ZIQ2</v>
      </c>
      <c r="AM275" s="278" t="str">
        <f>IF(BS_CONTROLE[[#This Row],[Entre - Estações]]=0, "-", BS_CONTROLE[[#This Row],[Entre - Estações]])</f>
        <v>ZTR-ZIQ</v>
      </c>
      <c r="AN275" s="278" t="str">
        <f>IF(BS_CONTROLE[[#This Row],[SB]]=0, "-", BS_CONTROLE[[#This Row],[SB]])</f>
        <v>ZTRZIQ</v>
      </c>
      <c r="AO275" s="279">
        <f>IF(BS_CONTROLE[[#This Row],[SUB]]=0, "-", BS_CONTROLE[[#This Row],[SUB]])</f>
        <v>78</v>
      </c>
      <c r="AP275" s="280">
        <v>185</v>
      </c>
      <c r="AQ275" s="280">
        <v>186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 xml:space="preserve">Fernanda </v>
      </c>
      <c r="BG275" s="15"/>
      <c r="BH275" s="16"/>
      <c r="BI275" s="16"/>
      <c r="BJ275" s="349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50" t="str">
        <f>D276&amp;B276</f>
        <v>V9346013</v>
      </c>
      <c r="B276" s="348">
        <v>46013</v>
      </c>
      <c r="C276" s="8">
        <f>IF(BS_CONTROLE[[#This Row],[DATA]]="","",WEEKNUM(BS_CONTROLE[[#This Row],[DATA]]))</f>
        <v>52</v>
      </c>
      <c r="D276" s="51" t="s">
        <v>829</v>
      </c>
      <c r="E276" s="314">
        <v>192</v>
      </c>
      <c r="F276" s="172" t="s">
        <v>714</v>
      </c>
      <c r="G276" s="9" t="str">
        <f>IF(D276="","*",VLOOKUP(F276,BS_ATIVIDADE[#All],3,FALSE))</f>
        <v>MECANIZAÇÃO - SOCADORA</v>
      </c>
      <c r="H276" s="204" t="s">
        <v>434</v>
      </c>
      <c r="I276" s="204" t="s">
        <v>434</v>
      </c>
      <c r="J276" s="217">
        <v>78</v>
      </c>
      <c r="K276" s="217">
        <v>185</v>
      </c>
      <c r="L276" s="83">
        <v>182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8" t="s">
        <v>1588</v>
      </c>
      <c r="W276" s="173" t="s">
        <v>1239</v>
      </c>
      <c r="X276" s="218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8" t="str">
        <f>IF(BS_CONTROLE[[#This Row],[Local - Partida]]=0, "-", BS_CONTROLE[[#This Row],[Local - Partida]])</f>
        <v>ZFH2</v>
      </c>
      <c r="AL276" s="278" t="str">
        <f>IF(BS_CONTROLE[[#This Row],[Local - Encerramento]]=0, "-", BS_CONTROLE[[#This Row],[Local - Encerramento]])</f>
        <v>ZFH2</v>
      </c>
      <c r="AM276" s="278" t="str">
        <f>IF(BS_CONTROLE[[#This Row],[Entre - Estações]]=0, "-", BS_CONTROLE[[#This Row],[Entre - Estações]])</f>
        <v>ZQY-ZFH</v>
      </c>
      <c r="AN276" s="278" t="str">
        <f>IF(BS_CONTROLE[[#This Row],[SB]]=0, "-", BS_CONTROLE[[#This Row],[SB]])</f>
        <v>ZQYZFH</v>
      </c>
      <c r="AO276" s="279">
        <f>IF(BS_CONTROLE[[#This Row],[SUB]]=0, "-", BS_CONTROLE[[#This Row],[SUB]])</f>
        <v>78</v>
      </c>
      <c r="AP276" s="280">
        <f>IF(BS_CONTROLE[[#This Row],[KM - Inicio]]=0, "-", BS_CONTROLE[[#This Row],[KM - Inicio]])</f>
        <v>185</v>
      </c>
      <c r="AQ276" s="280">
        <f>IF(BS_CONTROLE[[#This Row],[KM - Fim]]=0, "-", BS_CONTROLE[[#This Row],[KM - Fim]])</f>
        <v>182</v>
      </c>
      <c r="AR276" s="242"/>
      <c r="AS276" s="242"/>
      <c r="AT276" s="242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81" t="str">
        <f>IF(BS_CONTROLE[[#This Row],[Responsavel pelo boletim]]=0, "-", BS_CONTROLE[[#This Row],[Responsavel pelo boletim]])</f>
        <v>Antonioni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 hidden="1">
      <c r="A277" s="167" t="str">
        <f>D277&amp;B277</f>
        <v>E1846013</v>
      </c>
      <c r="B277" s="348">
        <v>46013</v>
      </c>
      <c r="C277" s="8">
        <f>IF(BS_CONTROLE[[#This Row],[DATA]]="","",WEEKNUM(BS_CONTROLE[[#This Row],[DATA]]))</f>
        <v>52</v>
      </c>
      <c r="D277" s="51" t="s">
        <v>756</v>
      </c>
      <c r="E277" s="318">
        <v>192</v>
      </c>
      <c r="F277" s="172" t="s">
        <v>610</v>
      </c>
      <c r="G277" s="9" t="str">
        <f>IF(D277="","*",VLOOKUP(F277,BS_ATIVIDADE[#All],3,FALSE))</f>
        <v>CAMINHÂO - SOLDA</v>
      </c>
      <c r="H277" s="204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4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7">
        <v>78</v>
      </c>
      <c r="K277" s="217">
        <v>178</v>
      </c>
      <c r="L277" s="83">
        <v>175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8" t="s">
        <v>1287</v>
      </c>
      <c r="W277" s="173" t="s">
        <v>1592</v>
      </c>
      <c r="X277" s="218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8" t="str">
        <f>IF(BS_CONTROLE[[#This Row],[Local - Partida]]=0, "-", BS_CONTROLE[[#This Row],[Local - Partida]])</f>
        <v>ZIQ-ZQY</v>
      </c>
      <c r="AL277" s="278" t="str">
        <f>IF(BS_CONTROLE[[#This Row],[Local - Encerramento]]=0, "-", BS_CONTROLE[[#This Row],[Local - Encerramento]])</f>
        <v>ZIQ-ZQY</v>
      </c>
      <c r="AM277" s="278" t="str">
        <f>IF(BS_CONTROLE[[#This Row],[Entre - Estações]]=0, "-", BS_CONTROLE[[#This Row],[Entre - Estações]])</f>
        <v>ZIQ-ZQY</v>
      </c>
      <c r="AN277" s="278" t="str">
        <f>IF(BS_CONTROLE[[#This Row],[SB]]=0, "-", BS_CONTROLE[[#This Row],[SB]])</f>
        <v>ZIQZQY</v>
      </c>
      <c r="AO277" s="279">
        <f>IF(BS_CONTROLE[[#This Row],[SUB]]=0, "-", BS_CONTROLE[[#This Row],[SUB]])</f>
        <v>78</v>
      </c>
      <c r="AP277" s="280">
        <f>IF(BS_CONTROLE[[#This Row],[KM - Inicio]]=0, "-", BS_CONTROLE[[#This Row],[KM - Inicio]])</f>
        <v>178</v>
      </c>
      <c r="AQ277" s="280">
        <f>IF(BS_CONTROLE[[#This Row],[KM - Fim]]=0, "-", BS_CONTROLE[[#This Row],[KM - Fim]])</f>
        <v>175</v>
      </c>
      <c r="AR277" s="242"/>
      <c r="AS277" s="242"/>
      <c r="AT277" s="242"/>
      <c r="AU277" s="242"/>
      <c r="AV277" s="242"/>
      <c r="AW277" s="242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81" t="str">
        <f>IF(BS_CONTROLE[[#This Row],[Responsavel pelo boletim]]=0, "-", BS_CONTROLE[[#This Row],[Responsavel pelo boletim]])</f>
        <v>Higor</v>
      </c>
      <c r="BG277" s="15"/>
      <c r="BH277" s="16"/>
      <c r="BI277" s="16"/>
      <c r="BJ277" s="349"/>
      <c r="BK277" s="349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>IF(BN277="","",SUBSTITUTE(BM277," ","")&amp;SUBSTITUTE(BN277," ",""))</f>
        <v/>
      </c>
    </row>
    <row r="278" spans="1:72" hidden="1">
      <c r="A278" s="167" t="str">
        <f>D278&amp;B278</f>
        <v>V4246013</v>
      </c>
      <c r="B278" s="348">
        <v>46013</v>
      </c>
      <c r="C278" s="8">
        <f>IF(BS_CONTROLE[[#This Row],[DATA]]="","",WEEKNUM(BS_CONTROLE[[#This Row],[DATA]]))</f>
        <v>52</v>
      </c>
      <c r="D278" s="51" t="s">
        <v>787</v>
      </c>
      <c r="E278" s="314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7">
        <v>72</v>
      </c>
      <c r="K278" s="217">
        <v>319</v>
      </c>
      <c r="L278" s="83">
        <v>319.81900000000002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8" t="s">
        <v>1350</v>
      </c>
      <c r="W278" s="173" t="s">
        <v>1239</v>
      </c>
      <c r="X278" s="218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8" t="str">
        <f>IF(BS_CONTROLE[[#This Row],[Local - Partida]]=0, "-", BS_CONTROLE[[#This Row],[Local - Partida]])</f>
        <v>ZGT1</v>
      </c>
      <c r="AL278" s="278" t="str">
        <f>IF(BS_CONTROLE[[#This Row],[Local - Encerramento]]=0, "-", BS_CONTROLE[[#This Row],[Local - Encerramento]])</f>
        <v>ZGT1</v>
      </c>
      <c r="AM278" s="278" t="str">
        <f>IF(BS_CONTROLE[[#This Row],[Entre - Estações]]=0, "-", BS_CONTROLE[[#This Row],[Entre - Estações]])</f>
        <v>ZGT-ZXE</v>
      </c>
      <c r="AN278" s="278" t="str">
        <f>IF(BS_CONTROLE[[#This Row],[SB]]=0, "-", BS_CONTROLE[[#This Row],[SB]])</f>
        <v>ZGTZXE</v>
      </c>
      <c r="AO278" s="279">
        <f>IF(BS_CONTROLE[[#This Row],[SUB]]=0, "-", BS_CONTROLE[[#This Row],[SUB]])</f>
        <v>72</v>
      </c>
      <c r="AP278" s="280">
        <f>IF(BS_CONTROLE[[#This Row],[KM - Inicio]]=0, "-", BS_CONTROLE[[#This Row],[KM - Inicio]])</f>
        <v>319</v>
      </c>
      <c r="AQ278" s="280">
        <f>IF(BS_CONTROLE[[#This Row],[KM - Fim]]=0, "-", BS_CONTROLE[[#This Row],[KM - Fim]])</f>
        <v>319.81900000000002</v>
      </c>
      <c r="AR278" s="242"/>
      <c r="AS278" s="242"/>
      <c r="AT278" s="242"/>
      <c r="AU278" s="242"/>
      <c r="AV278" s="242"/>
      <c r="AW278" s="242"/>
      <c r="AX278" s="38"/>
      <c r="AY278" s="313"/>
      <c r="AZ278" s="13"/>
      <c r="BA278" s="71"/>
      <c r="BB278" s="10"/>
      <c r="BC278" s="70"/>
      <c r="BD278" s="70"/>
      <c r="BE278" s="11"/>
      <c r="BF278" s="281"/>
      <c r="BG278" s="15"/>
      <c r="BH278" s="16"/>
      <c r="BI278" s="16"/>
      <c r="BJ278" s="346"/>
      <c r="BK278" s="349"/>
      <c r="BL278" s="15"/>
      <c r="BM278" s="14"/>
      <c r="BN278" s="14"/>
      <c r="BO278" s="165"/>
      <c r="BP278" s="16"/>
      <c r="BQ278" s="12"/>
      <c r="BR278" s="18"/>
      <c r="BS278" s="18"/>
      <c r="BT278" s="225"/>
    </row>
    <row r="279" spans="1:72" hidden="1">
      <c r="A279" s="50" t="str">
        <f t="shared" si="30"/>
        <v>N9846013</v>
      </c>
      <c r="B279" s="348">
        <v>46013</v>
      </c>
      <c r="C279" s="8">
        <f>IF(BS_CONTROLE[[#This Row],[DATA]]="","",WEEKNUM(BS_CONTROLE[[#This Row],[DATA]]))</f>
        <v>52</v>
      </c>
      <c r="D279" s="51" t="s">
        <v>1745</v>
      </c>
      <c r="E279" s="314"/>
      <c r="F279" s="172" t="s">
        <v>825</v>
      </c>
      <c r="G279" s="9" t="str">
        <f>IF(D279="","*",VLOOKUP(F279,BS_ATIVIDADE[#All],3,FALSE))</f>
        <v>OUTROS</v>
      </c>
      <c r="H279" s="173" t="s">
        <v>1746</v>
      </c>
      <c r="I279" s="173" t="s">
        <v>1746</v>
      </c>
      <c r="J279" s="217">
        <v>72</v>
      </c>
      <c r="K279" s="217">
        <v>255.5</v>
      </c>
      <c r="L279" s="83" t="s">
        <v>608</v>
      </c>
      <c r="M279" s="204" t="s">
        <v>1511</v>
      </c>
      <c r="N279" s="204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4" t="s">
        <v>1747</v>
      </c>
      <c r="W279" s="350" t="s">
        <v>1748</v>
      </c>
      <c r="X279" s="218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ZTO</v>
      </c>
      <c r="AL279" s="278" t="str">
        <f>IF(BS_CONTROLE[[#This Row],[Local - Encerramento]]=0, "-", BS_CONTROLE[[#This Row],[Local - Encerramento]])</f>
        <v>ZTO</v>
      </c>
      <c r="AM279" s="278" t="str">
        <f>IF(BS_CONTROLE[[#This Row],[Entre - Estações]]=0, "-", BS_CONTROLE[[#This Row],[Entre - Estações]])</f>
        <v>ZTO-ZXE</v>
      </c>
      <c r="AN279" s="278" t="str">
        <f>IF(BS_CONTROLE[[#This Row],[SB]]=0, "-", BS_CONTROLE[[#This Row],[SB]])</f>
        <v>ZTOZXE</v>
      </c>
      <c r="AO279" s="279">
        <f>IF(BS_CONTROLE[[#This Row],[SUB]]=0, "-", BS_CONTROLE[[#This Row],[SUB]])</f>
        <v>72</v>
      </c>
      <c r="AP279" s="280">
        <f>IF(BS_CONTROLE[[#This Row],[KM - Inicio]]=0, "-", BS_CONTROLE[[#This Row],[KM - Inicio]])</f>
        <v>255.5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81" t="str">
        <f>IF(BS_CONTROLE[[#This Row],[Responsavel pelo boletim]]=0, "-", BS_CONTROLE[[#This Row],[Responsavel pelo boletim]])</f>
        <v>PCM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Produção e Intervalo</v>
      </c>
      <c r="BR279" s="18">
        <f t="shared" si="32"/>
        <v>0</v>
      </c>
      <c r="BS279" s="18">
        <f t="shared" si="33"/>
        <v>0</v>
      </c>
      <c r="BT279" s="225" t="str">
        <f t="shared" si="29"/>
        <v/>
      </c>
    </row>
    <row r="280" spans="1:72" hidden="1">
      <c r="A280" s="50" t="str">
        <f t="shared" si="30"/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4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7">
        <v>74</v>
      </c>
      <c r="K280" s="217">
        <v>8</v>
      </c>
      <c r="L280" s="83" t="s">
        <v>608</v>
      </c>
      <c r="M280" s="204" t="s">
        <v>1749</v>
      </c>
      <c r="N280" s="204" t="s">
        <v>1750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8" t="s">
        <v>1736</v>
      </c>
      <c r="W280" s="173" t="s">
        <v>1751</v>
      </c>
      <c r="X280" s="218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8" t="str">
        <f>IF(BS_CONTROLE[[#This Row],[Local - Partida]]=0, "-", BS_CONTROLE[[#This Row],[Local - Partida]])</f>
        <v>TMITRP</v>
      </c>
      <c r="AL280" s="278" t="str">
        <f>IF(BS_CONTROLE[[#This Row],[Local - Encerramento]]=0, "-", BS_CONTROLE[[#This Row],[Local - Encerramento]])</f>
        <v>TCS</v>
      </c>
      <c r="AM280" s="278" t="str">
        <f>IF(BS_CONTROLE[[#This Row],[Entre - Estações]]=0, "-", BS_CONTROLE[[#This Row],[Entre - Estações]])</f>
        <v>TMITRP-TCS</v>
      </c>
      <c r="AN280" s="278" t="str">
        <f>IF(BS_CONTROLE[[#This Row],[SB]]=0, "-", BS_CONTROLE[[#This Row],[SB]])</f>
        <v>TMITRPTCS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8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81" t="str">
        <f>IF(BS_CONTROLE[[#This Row],[Responsavel pelo boletim]]=0, "-", BS_CONTROLE[[#This Row],[Responsavel pelo boletim]])</f>
        <v>Clayton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Produção e Intervalo</v>
      </c>
      <c r="BR280" s="18">
        <f t="shared" si="32"/>
        <v>0</v>
      </c>
      <c r="BS280" s="18">
        <f t="shared" si="33"/>
        <v>0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/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/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316"/>
      <c r="AE282" s="217"/>
      <c r="AF282" s="217"/>
      <c r="AG282" s="217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268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269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ref="BT297:BT360" si="42">IF(BN297="","",SUBSTITUTE(BM297," ","")&amp;SUBSTITUTE(BN297," ",""))</f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279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5">
        <v>281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 hidden="1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 hidden="1">
      <c r="A306" s="50" t="str">
        <f t="shared" si="30"/>
        <v/>
      </c>
      <c r="B306" s="171"/>
      <c r="C306" s="8" t="str">
        <f>IF(BS_CONTROLE[[#This Row],[DATA]]="","",WEEKNUM(BS_CONTROLE[[#This Row],[DATA]]))</f>
        <v/>
      </c>
      <c r="D306" s="51"/>
      <c r="E306" s="314">
        <v>286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1"/>
        <v>Aderente</v>
      </c>
      <c r="BR306" s="18" t="str">
        <f t="shared" si="32"/>
        <v>*</v>
      </c>
      <c r="BS306" s="18" t="str">
        <f t="shared" si="33"/>
        <v>*</v>
      </c>
      <c r="BT306" s="225" t="str">
        <f t="shared" si="42"/>
        <v/>
      </c>
    </row>
    <row r="307" spans="1:72" hidden="1">
      <c r="A307" s="50" t="str">
        <f t="shared" ref="A307:A315" si="43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287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15" si="44">IF(AND(BR307&lt;1,BS307&lt;1),"Produção e Intervalo",IF(BR307&lt;1,"Intervalo",IF(BS307&lt;1,"Produção","Aderente")))</f>
        <v>Aderente</v>
      </c>
      <c r="BR307" s="18" t="str">
        <f t="shared" ref="BR307:BR315" si="45">IF(OR(B307="",F307=""),"*",AY307/P307)</f>
        <v>*</v>
      </c>
      <c r="BS307" s="18" t="str">
        <f t="shared" ref="BS307:BS315" si="46">IF(OR(B307="",F307=""),"*",BA307/Q307)</f>
        <v>*</v>
      </c>
      <c r="BT307" s="225" t="str">
        <f t="shared" si="42"/>
        <v/>
      </c>
    </row>
    <row r="308" spans="1:72" hidden="1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 hidden="1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289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 hidden="1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 hidden="1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 hidden="1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4">
        <v>292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 hidden="1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5">
        <v>293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 hidden="1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 hidden="1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4">
        <v>295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5" t="str">
        <f t="shared" si="42"/>
        <v/>
      </c>
    </row>
    <row r="316" spans="1:72" hidden="1">
      <c r="A316" s="50" t="str">
        <f t="shared" ref="A316:A379" si="47">D316&amp;B316</f>
        <v/>
      </c>
      <c r="B316" s="171"/>
      <c r="C316" s="8" t="str">
        <f>IF(BS_CONTROLE[[#This Row],[DATA]]="","",WEEKNUM(BS_CONTROLE[[#This Row],[DATA]]))</f>
        <v/>
      </c>
      <c r="D316" s="51"/>
      <c r="E316" s="314">
        <v>296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:BQ379" si="48">IF(AND(BR316&lt;1,BS316&lt;1),"Produção e Intervalo",IF(BR316&lt;1,"Intervalo",IF(BS316&lt;1,"Produção","Aderente")))</f>
        <v>Aderente</v>
      </c>
      <c r="BR316" s="18" t="str">
        <f t="shared" ref="BR316:BR379" si="49">IF(OR(B316="",F316=""),"*",AY316/P316)</f>
        <v>*</v>
      </c>
      <c r="BS316" s="18" t="str">
        <f t="shared" ref="BS316:BS379" si="50">IF(OR(B316="",F316=""),"*",BA316/Q316)</f>
        <v>*</v>
      </c>
      <c r="BT316" s="225" t="str">
        <f t="shared" si="42"/>
        <v/>
      </c>
    </row>
    <row r="317" spans="1:72" hidden="1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 hidden="1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 hidden="1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299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 hidden="1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 hidden="1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 hidden="1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 hidden="1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 hidden="1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4">
        <v>304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 hidden="1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5">
        <v>305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 hidden="1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 hidden="1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 hidden="1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 hidden="1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309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 hidden="1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 hidden="1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 hidden="1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 hidden="1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 hidden="1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 hidden="1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 hidden="1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4">
        <v>316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 hidden="1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5">
        <v>317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 hidden="1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 ht="16.5" hidden="1" customHeight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319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 hidden="1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 hidden="1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 hidden="1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 hidden="1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 hidden="1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 hidden="1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 hidden="1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 hidden="1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 hidden="1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4">
        <v>328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 hidden="1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5">
        <v>329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 hidden="1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 hidden="1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 hidden="1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 hidden="1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 hidden="1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 hidden="1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 hidden="1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 hidden="1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 hidden="1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 hidden="1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339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 hidden="1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4">
        <v>340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si="42"/>
        <v/>
      </c>
    </row>
    <row r="361" spans="1:72" hidden="1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5">
        <v>341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ref="BT361:BT413" si="51">IF(BN361="","",SUBSTITUTE(BM361," ","")&amp;SUBSTITUTE(BN361," ",""))</f>
        <v/>
      </c>
    </row>
    <row r="362" spans="1:72" hidden="1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 hidden="1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 hidden="1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 hidden="1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 hidden="1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 hidden="1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 hidden="1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 hidden="1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349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 hidden="1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 hidden="1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 hidden="1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4">
        <v>352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 hidden="1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5">
        <v>353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 hidden="1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 hidden="1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 hidden="1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 hidden="1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 hidden="1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359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51"/>
        <v/>
      </c>
    </row>
    <row r="380" spans="1:72" hidden="1">
      <c r="A380" s="50" t="str">
        <f t="shared" ref="A380:A429" si="52">D380&amp;B380</f>
        <v/>
      </c>
      <c r="B380" s="171"/>
      <c r="C380" s="8" t="str">
        <f>IF(BS_CONTROLE[[#This Row],[DATA]]="","",WEEKNUM(BS_CONTROLE[[#This Row],[DATA]]))</f>
        <v/>
      </c>
      <c r="D380" s="51"/>
      <c r="E380" s="314">
        <v>360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ref="BQ380:BQ429" si="53">IF(AND(BR380&lt;1,BS380&lt;1),"Produção e Intervalo",IF(BR380&lt;1,"Intervalo",IF(BS380&lt;1,"Produção","Aderente")))</f>
        <v>Aderente</v>
      </c>
      <c r="BR380" s="18" t="str">
        <f t="shared" ref="BR380:BR429" si="54">IF(OR(B380="",F380=""),"*",AY380/P380)</f>
        <v>*</v>
      </c>
      <c r="BS380" s="18" t="str">
        <f t="shared" ref="BS380:BS429" si="55">IF(OR(B380="",F380=""),"*",BA380/Q380)</f>
        <v>*</v>
      </c>
      <c r="BT380" s="225" t="str">
        <f t="shared" si="51"/>
        <v/>
      </c>
    </row>
    <row r="381" spans="1:72" hidden="1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 hidden="1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 hidden="1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 hidden="1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4">
        <v>364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 hidden="1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5">
        <v>365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 hidden="1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 hidden="1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 hidden="1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 hidden="1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369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 hidden="1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 hidden="1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 hidden="1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 hidden="1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 hidden="1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 hidden="1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 hidden="1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4">
        <v>376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 hidden="1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5">
        <v>377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 hidden="1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 hidden="1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379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 hidden="1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 hidden="1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 hidden="1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 hidden="1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 hidden="1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 hidden="1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 ht="29.25" hidden="1" customHeight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 hidden="1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 hidden="1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4">
        <v>388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 hidden="1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5">
        <v>389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 hidden="1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 hidden="1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 hidden="1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 hidden="1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393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si="51"/>
        <v/>
      </c>
    </row>
    <row r="414" spans="1:72" hidden="1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ref="BT414:BT434" si="56">IF(BN414="","",SUBSTITUTE(BM414," ","")&amp;SUBSTITUTE(BN414," ",""))</f>
        <v/>
      </c>
    </row>
    <row r="415" spans="1:72" hidden="1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 hidden="1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 hidden="1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 hidden="1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 hidden="1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 hidden="1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 hidden="1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 hidden="1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 hidden="1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 hidden="1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 hidden="1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 hidden="1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 hidden="1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 hidden="1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6"/>
        <v/>
      </c>
    </row>
    <row r="430" spans="1:72" hidden="1">
      <c r="A430" s="50" t="str">
        <f t="shared" ref="A430:A493" si="57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8">IF(AND(BR430&lt;1,BS430&lt;1),"Produção e Intervalo",IF(BR430&lt;1,"Intervalo",IF(BS430&lt;1,"Produção","Aderente")))</f>
        <v>Aderente</v>
      </c>
      <c r="BR430" s="18" t="str">
        <f t="shared" ref="BR430:BR493" si="59">IF(OR(B430="",F430=""),"*",AY430/P430)</f>
        <v>*</v>
      </c>
      <c r="BS430" s="18" t="str">
        <f t="shared" ref="BS430:BS493" si="60">IF(OR(B430="",F430=""),"*",BA430/Q430)</f>
        <v>*</v>
      </c>
      <c r="BT430" s="225" t="str">
        <f t="shared" si="56"/>
        <v/>
      </c>
    </row>
    <row r="431" spans="1:72" hidden="1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 t="str">
        <f t="shared" si="56"/>
        <v/>
      </c>
    </row>
    <row r="432" spans="1:72" hidden="1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/>
    </row>
    <row r="433" spans="1:72" hidden="1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 hidden="1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si="56"/>
        <v/>
      </c>
    </row>
    <row r="435" spans="1:72" hidden="1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ref="BT435:BT475" si="61">IF(BN435="","",SUBSTITUTE(BM435," ","")&amp;SUBSTITUTE(BN435," ",""))</f>
        <v/>
      </c>
    </row>
    <row r="436" spans="1:72" hidden="1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 hidden="1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 hidden="1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 hidden="1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 hidden="1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 hidden="1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 hidden="1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 hidden="1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 hidden="1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 hidden="1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 hidden="1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 hidden="1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 hidden="1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 hidden="1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 hidden="1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 hidden="1">
      <c r="A451" s="50" t="str">
        <f t="shared" si="57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8"/>
        <v>Aderente</v>
      </c>
      <c r="BR451" s="18" t="str">
        <f t="shared" si="59"/>
        <v>*</v>
      </c>
      <c r="BS451" s="18" t="str">
        <f t="shared" si="60"/>
        <v>*</v>
      </c>
      <c r="BT451" s="225" t="str">
        <f t="shared" si="61"/>
        <v/>
      </c>
    </row>
    <row r="452" spans="1:72" hidden="1">
      <c r="A452" s="167" t="str">
        <f t="shared" ref="A452:A454" si="62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 hidden="1">
      <c r="A453" s="167" t="str">
        <f t="shared" si="62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 hidden="1">
      <c r="A454" s="167" t="str">
        <f t="shared" si="62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 hidden="1">
      <c r="A455" s="167" t="str">
        <f t="shared" ref="A455:A518" si="63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 hidden="1">
      <c r="A456" s="167" t="str">
        <f t="shared" si="63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 hidden="1">
      <c r="A457" s="167" t="str">
        <f t="shared" si="63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 hidden="1">
      <c r="A458" s="167" t="str">
        <f t="shared" si="63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 hidden="1">
      <c r="A459" s="167" t="str">
        <f t="shared" si="63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 hidden="1">
      <c r="A460" s="167" t="str">
        <f t="shared" si="63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 hidden="1">
      <c r="A461" s="167" t="str">
        <f t="shared" si="63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 hidden="1">
      <c r="A462" s="167" t="str">
        <f t="shared" si="63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 hidden="1">
      <c r="A463" s="167" t="str">
        <f t="shared" si="63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 hidden="1">
      <c r="A464" s="167" t="str">
        <f t="shared" si="63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 hidden="1">
      <c r="A465" s="167" t="str">
        <f t="shared" si="63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 hidden="1">
      <c r="A466" s="167" t="str">
        <f t="shared" si="63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 hidden="1">
      <c r="A467" s="167" t="str">
        <f t="shared" si="63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 hidden="1">
      <c r="A468" s="167" t="str">
        <f t="shared" si="63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 hidden="1">
      <c r="A469" s="167" t="str">
        <f t="shared" si="63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 hidden="1">
      <c r="A470" s="167" t="str">
        <f t="shared" si="63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 hidden="1">
      <c r="A471" s="167" t="str">
        <f t="shared" si="63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 hidden="1">
      <c r="A472" s="167" t="str">
        <f t="shared" si="63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 hidden="1">
      <c r="A473" s="167" t="str">
        <f t="shared" si="63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 hidden="1">
      <c r="A474" s="167" t="str">
        <f t="shared" si="63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 hidden="1">
      <c r="A475" s="167" t="str">
        <f t="shared" si="63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1"/>
        <v/>
      </c>
    </row>
    <row r="476" spans="1:72" hidden="1">
      <c r="A476" s="167" t="str">
        <f t="shared" si="63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64">IF(BN476="","",SUBSTITUTE(BM476," ","")&amp;SUBSTITUTE(BN476," ",""))</f>
        <v/>
      </c>
    </row>
    <row r="477" spans="1:72" hidden="1">
      <c r="A477" s="167" t="str">
        <f t="shared" si="63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65">IF(BN477="","",SUBSTITUTE(BM477," ","")&amp;SUBSTITUTE(BN477," ",""))</f>
        <v/>
      </c>
    </row>
    <row r="478" spans="1:72" hidden="1">
      <c r="A478" s="167" t="str">
        <f t="shared" si="63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 hidden="1">
      <c r="A479" s="167" t="str">
        <f t="shared" si="63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 hidden="1">
      <c r="A480" s="167" t="str">
        <f t="shared" si="63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 hidden="1">
      <c r="A481" s="167" t="str">
        <f t="shared" si="63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 hidden="1">
      <c r="A482" s="167" t="str">
        <f t="shared" si="63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 hidden="1">
      <c r="A483" s="167" t="str">
        <f t="shared" si="63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 hidden="1">
      <c r="A484" s="167" t="str">
        <f t="shared" si="63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 hidden="1">
      <c r="A485" s="167" t="str">
        <f t="shared" si="63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 hidden="1">
      <c r="A486" s="167" t="str">
        <f t="shared" si="63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 hidden="1">
      <c r="A487" s="167" t="str">
        <f t="shared" si="63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 hidden="1">
      <c r="A488" s="167" t="str">
        <f t="shared" si="63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 hidden="1">
      <c r="A489" s="167" t="str">
        <f t="shared" si="63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 hidden="1">
      <c r="A490" s="167" t="str">
        <f t="shared" si="63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 hidden="1">
      <c r="A491" s="167" t="str">
        <f t="shared" si="63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 hidden="1">
      <c r="A492" s="167" t="str">
        <f t="shared" si="63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 hidden="1">
      <c r="A493" s="167" t="str">
        <f t="shared" si="63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 hidden="1">
      <c r="A494" s="167" t="str">
        <f t="shared" si="63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 hidden="1">
      <c r="A495" s="167" t="str">
        <f t="shared" si="63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 hidden="1">
      <c r="A496" s="167" t="str">
        <f t="shared" si="63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 hidden="1">
      <c r="A497" s="167" t="str">
        <f t="shared" si="63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 hidden="1">
      <c r="A498" s="167" t="str">
        <f t="shared" si="63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 hidden="1">
      <c r="A499" s="167" t="str">
        <f t="shared" si="63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 hidden="1">
      <c r="A500" s="167" t="str">
        <f t="shared" si="63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 hidden="1">
      <c r="A501" s="167" t="str">
        <f t="shared" si="63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 hidden="1">
      <c r="A502" s="167" t="str">
        <f t="shared" si="63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 hidden="1">
      <c r="A503" s="167" t="str">
        <f t="shared" si="63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 hidden="1">
      <c r="A504" s="167" t="str">
        <f t="shared" si="63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 hidden="1">
      <c r="A505" s="167" t="str">
        <f t="shared" si="63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 hidden="1">
      <c r="A506" s="167" t="str">
        <f t="shared" si="63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 hidden="1">
      <c r="A507" s="167" t="str">
        <f t="shared" si="63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 hidden="1">
      <c r="A508" s="167" t="str">
        <f t="shared" si="63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 hidden="1">
      <c r="A509" s="167" t="str">
        <f t="shared" si="63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 hidden="1">
      <c r="A510" s="167" t="str">
        <f t="shared" si="63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 hidden="1">
      <c r="A511" s="167" t="str">
        <f t="shared" si="63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 hidden="1">
      <c r="A512" s="167" t="str">
        <f t="shared" si="63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 hidden="1">
      <c r="A513" s="167" t="str">
        <f t="shared" si="63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 hidden="1">
      <c r="A514" s="167" t="str">
        <f t="shared" si="63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 hidden="1">
      <c r="A515" s="167" t="str">
        <f t="shared" si="63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 hidden="1">
      <c r="A516" s="167" t="str">
        <f t="shared" si="63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 hidden="1">
      <c r="A517" s="167" t="str">
        <f t="shared" si="63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 hidden="1">
      <c r="A518" s="167" t="str">
        <f t="shared" si="63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 hidden="1">
      <c r="A519" s="167" t="str">
        <f t="shared" ref="A519:A553" si="66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 hidden="1">
      <c r="A522" s="167" t="str">
        <f t="shared" si="66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70" t="s">
        <v>608</v>
      </c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5"/>
        <v/>
      </c>
    </row>
    <row r="523" spans="1:72" hidden="1">
      <c r="A523" s="167" t="str">
        <f t="shared" si="66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66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6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6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6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6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6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6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6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6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6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6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6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6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6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6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6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6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6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6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6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6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6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6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6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6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6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6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6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6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6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2">
      <c r="BT601" s="225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U269:U270 AY269:AY270 BE269:BE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AY277:AY278 BE277:BE278 U277:U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4" t="s">
        <v>1752</v>
      </c>
      <c r="D5" s="385"/>
      <c r="E5" s="385"/>
      <c r="F5" s="385"/>
      <c r="G5" s="385"/>
      <c r="H5" s="385"/>
      <c r="I5" s="385"/>
      <c r="J5" s="386"/>
      <c r="K5" s="387" t="s">
        <v>1753</v>
      </c>
      <c r="L5" s="388"/>
      <c r="M5" s="388"/>
      <c r="N5" s="388"/>
      <c r="O5" s="389" t="s">
        <v>1754</v>
      </c>
      <c r="P5" s="390"/>
      <c r="Q5" s="391"/>
    </row>
    <row r="6" spans="1:17" s="93" customFormat="1" ht="15.75" customHeight="1">
      <c r="A6" s="87" t="s">
        <v>1755</v>
      </c>
      <c r="B6" s="94" t="s">
        <v>1756</v>
      </c>
      <c r="C6" s="95" t="s">
        <v>1171</v>
      </c>
      <c r="D6" s="96" t="s">
        <v>1172</v>
      </c>
      <c r="E6" s="95" t="s">
        <v>1757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1758</v>
      </c>
      <c r="M6" s="139" t="s">
        <v>627</v>
      </c>
      <c r="N6" s="140" t="s">
        <v>1166</v>
      </c>
      <c r="O6" s="246" t="s">
        <v>1209</v>
      </c>
      <c r="P6" s="157"/>
      <c r="Q6" s="193" t="s">
        <v>1759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*</v>
      </c>
      <c r="L272" s="141" t="str">
        <f>IF(FN_MC!AM270="","*",FN_MC!AM270)</f>
        <v>*</v>
      </c>
      <c r="M272" s="141" t="str">
        <f>IF(FN_MC!AP270="","*",FN_MC!AP270)</f>
        <v>*</v>
      </c>
      <c r="N272" s="141" t="str">
        <f>IF(FN_MC!AM270="","*",FN_MC!AM270)</f>
        <v>*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2"/>
      <c r="B1" s="393"/>
      <c r="C1" s="394"/>
      <c r="L1" s="101"/>
      <c r="M1" s="124"/>
      <c r="N1" s="288"/>
      <c r="O1" s="288"/>
      <c r="P1" s="170"/>
      <c r="Q1" s="395" t="s">
        <v>1219</v>
      </c>
      <c r="R1" s="396"/>
      <c r="U1" s="102"/>
      <c r="V1" s="397" t="s">
        <v>1760</v>
      </c>
      <c r="W1" s="397"/>
      <c r="X1" s="397"/>
      <c r="Y1" s="104"/>
    </row>
    <row r="2" spans="1:25" s="100" customFormat="1" ht="11.25" customHeight="1">
      <c r="A2" s="105" t="s">
        <v>1761</v>
      </c>
      <c r="B2" s="105" t="s">
        <v>1756</v>
      </c>
      <c r="C2" s="105" t="s">
        <v>603</v>
      </c>
      <c r="D2" s="106" t="s">
        <v>1171</v>
      </c>
      <c r="E2" s="106" t="s">
        <v>1172</v>
      </c>
      <c r="F2" s="106" t="s">
        <v>1755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1762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90">
        <f>IF(FN_MC!K270="","*",FN_MC!K270)</f>
        <v>437.95</v>
      </c>
      <c r="O268" s="290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90">
        <f>IF(FN_MC!K271="","*",FN_MC!K271)</f>
        <v>332.39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90">
        <f>IF(FN_MC!K272="","*",FN_MC!K272)</f>
        <v>290</v>
      </c>
      <c r="O270" s="290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90">
        <f>IF(FN_MC!K273="","*",FN_MC!K273)</f>
        <v>26</v>
      </c>
      <c r="O271" s="290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90">
        <f>IF(FN_MC!K274="","*",FN_MC!K274)</f>
        <v>250</v>
      </c>
      <c r="O272" s="290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90">
        <f>IF(FN_MC!K275="","*",FN_MC!K275)</f>
        <v>228.4</v>
      </c>
      <c r="O273" s="290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90">
        <f>IF(FN_MC!K276="","*",FN_MC!K276)</f>
        <v>185</v>
      </c>
      <c r="O274" s="290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90">
        <f>IF(FN_MC!K277="","*",FN_MC!K277)</f>
        <v>178</v>
      </c>
      <c r="O275" s="290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90">
        <f>IF(FN_MC!K278="","*",FN_MC!K278)</f>
        <v>319</v>
      </c>
      <c r="O276" s="290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90">
        <f>IF(FN_MC!K279="","*",FN_MC!K279)</f>
        <v>255.5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90">
        <f>IF(FN_MC!K280="","*",FN_MC!K280)</f>
        <v>8</v>
      </c>
      <c r="O278" s="290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90" t="str">
        <f>IF(FN_MC!K333="","*",FN_MC!K333)</f>
        <v>*</v>
      </c>
      <c r="O316" s="290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90" t="str">
        <f>IF(FN_MC!K334="","*",FN_MC!K334)</f>
        <v>*</v>
      </c>
      <c r="O317" s="290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90" t="str">
        <f>IF(FN_MC!K335="","*",FN_MC!K335)</f>
        <v>*</v>
      </c>
      <c r="O318" s="290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90" t="str">
        <f>IF(FN_MC!K336="","*",FN_MC!K336)</f>
        <v>*</v>
      </c>
      <c r="O319" s="290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90" t="str">
        <f>IF(FN_MC!K337="","*",FN_MC!K337)</f>
        <v>*</v>
      </c>
      <c r="O320" s="290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90" t="str">
        <f>IF(FN_MC!K338="","*",FN_MC!K338)</f>
        <v>*</v>
      </c>
      <c r="O321" s="290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90" t="str">
        <f>IF(FN_MC!K339="","*",FN_MC!K339)</f>
        <v>*</v>
      </c>
      <c r="O322" s="290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90" t="str">
        <f>IF(FN_MC!K340="","*",FN_MC!K340)</f>
        <v>*</v>
      </c>
      <c r="O323" s="290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90" t="str">
        <f>IF(FN_MC!K341="","*",FN_MC!K341)</f>
        <v>*</v>
      </c>
      <c r="O324" s="290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90" t="str">
        <f>IF(FN_MC!K342="","*",FN_MC!K342)</f>
        <v>*</v>
      </c>
      <c r="O325" s="290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90" t="str">
        <f>IF(FN_MC!K343="","*",FN_MC!K343)</f>
        <v>*</v>
      </c>
      <c r="O326" s="290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90" t="str">
        <f>IF(FN_MC!K344="","*",FN_MC!K344)</f>
        <v>*</v>
      </c>
      <c r="O327" s="290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90" t="str">
        <f>IF(FN_MC!K345="","*",FN_MC!K345)</f>
        <v>*</v>
      </c>
      <c r="O328" s="290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90" t="str">
        <f>IF(FN_MC!K346="","*",FN_MC!K346)</f>
        <v>*</v>
      </c>
      <c r="O329" s="290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90" t="str">
        <f>IF(FN_MC!K347="","*",FN_MC!K347)</f>
        <v>*</v>
      </c>
      <c r="O330" s="290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90" t="str">
        <f>IF(FN_MC!K348="","*",FN_MC!K348)</f>
        <v>*</v>
      </c>
      <c r="O331" s="290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90" t="str">
        <f>IF(FN_MC!K349="","*",FN_MC!K349)</f>
        <v>*</v>
      </c>
      <c r="O332" s="290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90" t="str">
        <f>IF(FN_MC!K350="","*",FN_MC!K350)</f>
        <v>*</v>
      </c>
      <c r="O333" s="290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90" t="str">
        <f>IF(FN_MC!K351="","*",FN_MC!K351)</f>
        <v>*</v>
      </c>
      <c r="O334" s="290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90" t="str">
        <f>IF(FN_MC!K352="","*",FN_MC!K352)</f>
        <v>*</v>
      </c>
      <c r="O335" s="290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90" t="str">
        <f>IF(FN_MC!K353="","*",FN_MC!K353)</f>
        <v>*</v>
      </c>
      <c r="O336" s="290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90" t="str">
        <f>IF(FN_MC!K354="","*",FN_MC!K354)</f>
        <v>*</v>
      </c>
      <c r="O337" s="290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90" t="str">
        <f>IF(FN_MC!K355="","*",FN_MC!K355)</f>
        <v>*</v>
      </c>
      <c r="O338" s="290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90" t="str">
        <f>IF(FN_MC!K356="","*",FN_MC!K356)</f>
        <v>*</v>
      </c>
      <c r="O339" s="290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90" t="str">
        <f>IF(FN_MC!K357="","*",FN_MC!K357)</f>
        <v>*</v>
      </c>
      <c r="O340" s="290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90" t="str">
        <f>IF(FN_MC!K358="","*",FN_MC!K358)</f>
        <v>*</v>
      </c>
      <c r="O341" s="290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90" t="str">
        <f>IF(FN_MC!K359="","*",FN_MC!K359)</f>
        <v>*</v>
      </c>
      <c r="O342" s="290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90" t="str">
        <f>IF(FN_MC!K360="","*",FN_MC!K360)</f>
        <v>*</v>
      </c>
      <c r="O343" s="290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90" t="str">
        <f>IF(FN_MC!K361="","*",FN_MC!K361)</f>
        <v>*</v>
      </c>
      <c r="O344" s="290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90" t="str">
        <f>IF(FN_MC!K362="","*",FN_MC!K362)</f>
        <v>*</v>
      </c>
      <c r="O345" s="290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90" t="str">
        <f>IF(FN_MC!K363="","*",FN_MC!K363)</f>
        <v>*</v>
      </c>
      <c r="O346" s="290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90" t="str">
        <f>IF(FN_MC!K364="","*",FN_MC!K364)</f>
        <v>*</v>
      </c>
      <c r="O347" s="290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90" t="str">
        <f>IF(FN_MC!K365="","*",FN_MC!K365)</f>
        <v>*</v>
      </c>
      <c r="O348" s="290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90" t="str">
        <f>IF(FN_MC!K366="","*",FN_MC!K366)</f>
        <v>*</v>
      </c>
      <c r="O349" s="290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90" t="str">
        <f>IF(FN_MC!K367="","*",FN_MC!K367)</f>
        <v>*</v>
      </c>
      <c r="O350" s="290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90" t="str">
        <f>IF(FN_MC!K368="","*",FN_MC!K368)</f>
        <v>*</v>
      </c>
      <c r="O351" s="290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90" t="str">
        <f>IF(FN_MC!K369="","*",FN_MC!K369)</f>
        <v>*</v>
      </c>
      <c r="O352" s="290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90" t="str">
        <f>IF(FN_MC!K370="","*",FN_MC!K370)</f>
        <v>*</v>
      </c>
      <c r="O353" s="290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90" t="str">
        <f>IF(FN_MC!K371="","*",FN_MC!K371)</f>
        <v>*</v>
      </c>
      <c r="O354" s="290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90" t="str">
        <f>IF(FN_MC!K372="","*",FN_MC!K372)</f>
        <v>*</v>
      </c>
      <c r="O355" s="290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90" t="str">
        <f>IF(FN_MC!K373="","*",FN_MC!K373)</f>
        <v>*</v>
      </c>
      <c r="O356" s="290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90" t="str">
        <f>IF(FN_MC!K374="","*",FN_MC!K374)</f>
        <v>*</v>
      </c>
      <c r="O357" s="290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90" t="str">
        <f>IF(FN_MC!K375="","*",FN_MC!K375)</f>
        <v>*</v>
      </c>
      <c r="O358" s="290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90" t="str">
        <f>IF(FN_MC!K376="","*",FN_MC!K376)</f>
        <v>*</v>
      </c>
      <c r="O359" s="290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90" t="str">
        <f>IF(FN_MC!K377="","*",FN_MC!K377)</f>
        <v>*</v>
      </c>
      <c r="O360" s="290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90" t="str">
        <f>IF(FN_MC!K378="","*",FN_MC!K378)</f>
        <v>*</v>
      </c>
      <c r="O361" s="290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90" t="str">
        <f>IF(FN_MC!K379="","*",FN_MC!K379)</f>
        <v>*</v>
      </c>
      <c r="O362" s="290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90" t="str">
        <f>IF(FN_MC!K380="","*",FN_MC!K380)</f>
        <v>*</v>
      </c>
      <c r="O363" s="290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90" t="str">
        <f>IF(FN_MC!K381="","*",FN_MC!K381)</f>
        <v>*</v>
      </c>
      <c r="O364" s="290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90" t="str">
        <f>IF(FN_MC!K382="","*",FN_MC!K382)</f>
        <v>*</v>
      </c>
      <c r="O365" s="290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90" t="str">
        <f>IF(FN_MC!K383="","*",FN_MC!K383)</f>
        <v>*</v>
      </c>
      <c r="O366" s="290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90" t="str">
        <f>IF(FN_MC!K384="","*",FN_MC!K384)</f>
        <v>*</v>
      </c>
      <c r="O367" s="290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90" t="str">
        <f>IF(FN_MC!K385="","*",FN_MC!K385)</f>
        <v>*</v>
      </c>
      <c r="O368" s="290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90" t="str">
        <f>IF(FN_MC!K386="","*",FN_MC!K386)</f>
        <v>*</v>
      </c>
      <c r="O369" s="290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90" t="str">
        <f>IF(FN_MC!K387="","*",FN_MC!K387)</f>
        <v>*</v>
      </c>
      <c r="O370" s="290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90" t="str">
        <f>IF(FN_MC!K388="","*",FN_MC!K388)</f>
        <v>*</v>
      </c>
      <c r="O371" s="290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90" t="str">
        <f>IF(FN_MC!K389="","*",FN_MC!K389)</f>
        <v>*</v>
      </c>
      <c r="O372" s="290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90" t="str">
        <f>IF(FN_MC!K390="","*",FN_MC!K390)</f>
        <v>*</v>
      </c>
      <c r="O373" s="290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90" t="str">
        <f>IF(FN_MC!K391="","*",FN_MC!K391)</f>
        <v>*</v>
      </c>
      <c r="O374" s="290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90" t="str">
        <f>IF(FN_MC!K392="","*",FN_MC!K392)</f>
        <v>*</v>
      </c>
      <c r="O375" s="290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90" t="str">
        <f>IF(FN_MC!K393="","*",FN_MC!K393)</f>
        <v>*</v>
      </c>
      <c r="O376" s="290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90" t="str">
        <f>IF(FN_MC!K394="","*",FN_MC!K394)</f>
        <v>*</v>
      </c>
      <c r="O377" s="290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90" t="str">
        <f>IF(FN_MC!K395="","*",FN_MC!K395)</f>
        <v>*</v>
      </c>
      <c r="O378" s="290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90" t="str">
        <f>IF(FN_MC!K396="","*",FN_MC!K396)</f>
        <v>*</v>
      </c>
      <c r="O379" s="290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90" t="str">
        <f>IF(FN_MC!K397="","*",FN_MC!K397)</f>
        <v>*</v>
      </c>
      <c r="O380" s="290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90" t="str">
        <f>IF(FN_MC!K398="","*",FN_MC!K398)</f>
        <v>*</v>
      </c>
      <c r="O381" s="290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90" t="str">
        <f>IF(FN_MC!K399="","*",FN_MC!K399)</f>
        <v>*</v>
      </c>
      <c r="O382" s="290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90" t="str">
        <f>IF(FN_MC!K400="","*",FN_MC!K400)</f>
        <v>*</v>
      </c>
      <c r="O383" s="290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90" t="str">
        <f>IF(FN_MC!K401="","*",FN_MC!K401)</f>
        <v>*</v>
      </c>
      <c r="O384" s="290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90" t="str">
        <f>IF(FN_MC!K402="","*",FN_MC!K402)</f>
        <v>*</v>
      </c>
      <c r="O385" s="290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90" t="str">
        <f>IF(FN_MC!K403="","*",FN_MC!K403)</f>
        <v>*</v>
      </c>
      <c r="O386" s="290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90" t="str">
        <f>IF(FN_MC!K404="","*",FN_MC!K404)</f>
        <v>*</v>
      </c>
      <c r="O387" s="290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90" t="str">
        <f>IF(FN_MC!K405="","*",FN_MC!K405)</f>
        <v>*</v>
      </c>
      <c r="O388" s="290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90" t="str">
        <f>IF(FN_MC!K406="","*",FN_MC!K406)</f>
        <v>*</v>
      </c>
      <c r="O389" s="290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1763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1764</v>
      </c>
      <c r="C2" s="95" t="s">
        <v>1157</v>
      </c>
      <c r="D2" s="95" t="s">
        <v>596</v>
      </c>
      <c r="E2" s="95" t="s">
        <v>1765</v>
      </c>
      <c r="F2" s="95" t="s">
        <v>1766</v>
      </c>
      <c r="G2" s="95" t="s">
        <v>1767</v>
      </c>
      <c r="H2" s="95" t="s">
        <v>1768</v>
      </c>
      <c r="I2" s="95" t="s">
        <v>1769</v>
      </c>
      <c r="J2" s="95" t="s">
        <v>1770</v>
      </c>
      <c r="K2" s="131" t="s">
        <v>1771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8" t="s">
        <v>1772</v>
      </c>
      <c r="C2" s="398"/>
      <c r="D2" s="398"/>
      <c r="E2" s="398"/>
      <c r="F2" s="398"/>
      <c r="G2" s="398"/>
      <c r="H2" s="192"/>
    </row>
    <row r="3" spans="1:8" ht="15" customHeight="1">
      <c r="A3" s="192"/>
      <c r="B3" s="399"/>
      <c r="C3" s="399"/>
      <c r="D3" s="399"/>
      <c r="E3" s="399"/>
      <c r="F3" s="399"/>
      <c r="G3" s="399"/>
      <c r="H3" s="192"/>
    </row>
    <row r="4" spans="1:8" ht="40.5">
      <c r="A4" s="192"/>
      <c r="B4" s="322" t="s">
        <v>1773</v>
      </c>
      <c r="C4" s="322" t="s">
        <v>1774</v>
      </c>
      <c r="D4" s="322" t="s">
        <v>1775</v>
      </c>
      <c r="E4" s="322" t="s">
        <v>1776</v>
      </c>
      <c r="F4" s="322" t="s">
        <v>6</v>
      </c>
      <c r="G4" s="322" t="s">
        <v>1777</v>
      </c>
      <c r="H4" s="192"/>
    </row>
    <row r="5" spans="1:8">
      <c r="A5" s="192"/>
      <c r="B5" s="323" t="s">
        <v>1778</v>
      </c>
      <c r="C5" s="323">
        <v>309525</v>
      </c>
      <c r="D5" s="323" t="s">
        <v>1779</v>
      </c>
      <c r="E5" s="323" t="s">
        <v>844</v>
      </c>
      <c r="F5" s="323" t="s">
        <v>1780</v>
      </c>
      <c r="G5" s="324">
        <v>46296</v>
      </c>
      <c r="H5" s="192"/>
    </row>
    <row r="6" spans="1:8">
      <c r="A6" s="192"/>
      <c r="B6" s="323" t="s">
        <v>1781</v>
      </c>
      <c r="C6" s="323">
        <v>256875</v>
      </c>
      <c r="D6" s="323" t="s">
        <v>1782</v>
      </c>
      <c r="E6" s="323" t="s">
        <v>844</v>
      </c>
      <c r="F6" s="323" t="s">
        <v>1780</v>
      </c>
      <c r="G6" s="324">
        <v>46296</v>
      </c>
      <c r="H6" s="192"/>
    </row>
    <row r="7" spans="1:8">
      <c r="A7" s="192"/>
      <c r="B7" s="323" t="s">
        <v>1783</v>
      </c>
      <c r="C7" s="323">
        <v>257278</v>
      </c>
      <c r="D7" s="323" t="s">
        <v>1784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1785</v>
      </c>
      <c r="C8" s="323">
        <v>261794</v>
      </c>
      <c r="D8" s="323" t="s">
        <v>1786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1787</v>
      </c>
      <c r="C9" s="323">
        <v>257033</v>
      </c>
      <c r="D9" s="323" t="s">
        <v>1788</v>
      </c>
      <c r="E9" s="323" t="s">
        <v>835</v>
      </c>
      <c r="F9" s="323" t="s">
        <v>192</v>
      </c>
      <c r="G9" s="323" t="s">
        <v>1789</v>
      </c>
      <c r="H9" s="192"/>
    </row>
    <row r="10" spans="1:8">
      <c r="A10" s="192"/>
      <c r="B10" s="323" t="s">
        <v>1790</v>
      </c>
      <c r="C10" s="323">
        <v>396578</v>
      </c>
      <c r="D10" s="323" t="s">
        <v>1791</v>
      </c>
      <c r="E10" s="323" t="s">
        <v>835</v>
      </c>
      <c r="F10" s="323" t="s">
        <v>192</v>
      </c>
      <c r="G10" s="323" t="s">
        <v>1789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0" t="s">
        <v>1792</v>
      </c>
      <c r="D1" s="400"/>
      <c r="E1" s="400"/>
      <c r="F1" s="400"/>
      <c r="G1" s="400"/>
      <c r="H1" s="400"/>
    </row>
    <row r="2" spans="3:8" ht="15" customHeight="1">
      <c r="C2" s="400"/>
      <c r="D2" s="400"/>
      <c r="E2" s="400"/>
      <c r="F2" s="400"/>
      <c r="G2" s="400"/>
      <c r="H2" s="400"/>
    </row>
    <row r="3" spans="3:8" ht="15" customHeight="1">
      <c r="C3" s="319" t="s">
        <v>702</v>
      </c>
      <c r="D3" s="319" t="s">
        <v>1793</v>
      </c>
      <c r="E3" s="319" t="s">
        <v>1794</v>
      </c>
      <c r="F3" s="319" t="s">
        <v>1795</v>
      </c>
      <c r="G3" s="319" t="s">
        <v>1796</v>
      </c>
      <c r="H3" s="319" t="s">
        <v>1797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1798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1799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2025-12-22T09:47:08Z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