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bwcon\Documents\PyCharm Projects\Easy Budget\Master\"/>
    </mc:Choice>
  </mc:AlternateContent>
  <bookViews>
    <workbookView xWindow="0" yWindow="0" windowWidth="20490" windowHeight="7515" activeTab="2"/>
  </bookViews>
  <sheets>
    <sheet name="Debit Data" sheetId="1" r:id="rId1"/>
    <sheet name="Credit Data" sheetId="2" r:id="rId2"/>
    <sheet name="Jan" sheetId="3" r:id="rId3"/>
  </sheets>
  <definedNames>
    <definedName name="master" localSheetId="1" hidden="1">'Credit Data'!$F$1:$J$128</definedName>
    <definedName name="master_1" localSheetId="1" hidden="1">'Credit Data'!$M$8:$Q$135</definedName>
    <definedName name="PyBudget_data" localSheetId="1" hidden="1">'Credit Data'!$A$1:$E$21</definedName>
    <definedName name="PyBudget_data" localSheetId="0" hidden="1">'Debit Data'!$A$1:$E$128</definedName>
  </definedNames>
  <calcPr calcId="162913"/>
</workbook>
</file>

<file path=xl/calcChain.xml><?xml version="1.0" encoding="utf-8"?>
<calcChain xmlns="http://schemas.openxmlformats.org/spreadsheetml/2006/main">
  <c r="F11" i="3" l="1"/>
  <c r="F12" i="3"/>
  <c r="F13" i="3"/>
  <c r="F14" i="3"/>
  <c r="F15" i="3"/>
  <c r="F17" i="3"/>
  <c r="F21" i="3"/>
  <c r="F22" i="3"/>
  <c r="F23" i="3"/>
  <c r="F24" i="3"/>
  <c r="F25" i="3"/>
  <c r="F26" i="3"/>
  <c r="F27" i="3"/>
  <c r="F28" i="3"/>
  <c r="F29" i="3"/>
  <c r="F31" i="3"/>
  <c r="F10" i="3"/>
  <c r="C27" i="3"/>
  <c r="E27" i="3" s="1"/>
  <c r="D27" i="3"/>
  <c r="D22" i="3"/>
  <c r="D23" i="3"/>
  <c r="D24" i="3"/>
  <c r="D25" i="3"/>
  <c r="D26" i="3"/>
  <c r="D28" i="3"/>
  <c r="D29" i="3"/>
  <c r="D21" i="3"/>
  <c r="C22" i="3"/>
  <c r="C23" i="3"/>
  <c r="C24" i="3"/>
  <c r="C25" i="3"/>
  <c r="C26" i="3"/>
  <c r="C28" i="3"/>
  <c r="C29" i="3"/>
  <c r="C21" i="3"/>
  <c r="D11" i="3"/>
  <c r="D12" i="3"/>
  <c r="D13" i="3"/>
  <c r="D14" i="3"/>
  <c r="D15" i="3"/>
  <c r="D10" i="3"/>
  <c r="C11" i="3"/>
  <c r="C12" i="3"/>
  <c r="C13" i="3"/>
  <c r="C14" i="3"/>
  <c r="C15" i="3"/>
  <c r="C10" i="3"/>
  <c r="C6" i="3"/>
  <c r="E26" i="3" l="1"/>
  <c r="E22" i="3"/>
  <c r="D31" i="3"/>
  <c r="E29" i="3"/>
  <c r="E12" i="3"/>
  <c r="C31" i="3"/>
  <c r="E11" i="3"/>
  <c r="C17" i="3"/>
  <c r="E10" i="3"/>
  <c r="E15" i="3"/>
  <c r="E28" i="3"/>
  <c r="E23" i="3"/>
  <c r="E25" i="3"/>
  <c r="E24" i="3"/>
  <c r="E21" i="3"/>
  <c r="E14" i="3"/>
  <c r="E13" i="3"/>
  <c r="D17" i="3"/>
  <c r="C4" i="3"/>
  <c r="C34" i="3" l="1"/>
  <c r="E17" i="3"/>
  <c r="C35" i="3"/>
  <c r="E31" i="3"/>
  <c r="C5" i="3"/>
  <c r="C36" i="3" l="1"/>
</calcChain>
</file>

<file path=xl/connections.xml><?xml version="1.0" encoding="utf-8"?>
<connections xmlns="http://schemas.openxmlformats.org/spreadsheetml/2006/main">
  <connection id="1" sourceFile="C:\Users\bwcon\Documents\PyCharm Projects\Easy Budget\Master\PyBudget_data.xlsx" keepAlive="1" name="PyBudget Credit Data" type="5" refreshedVersion="6" background="1" saveData="1">
    <dbPr connection="Provider=Microsoft.ACE.OLEDB.12.0;User ID=Admin;Data Source=C:\Users\bwcon\Documents\PyCharm Projects\Easy Budget\Master\PyBudget_data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Credit$" commandType="3"/>
  </connection>
  <connection id="2" sourceFile="C:\Users\bwcon\Documents\PyCharm Projects\Easy Budget\Master\PyBudget_data.xlsx" keepAlive="1" name="PyBudget Debit Data" type="5" refreshedVersion="6" background="1" refreshOnLoad="1" saveData="1">
    <dbPr connection="Provider=Microsoft.ACE.OLEDB.12.0;User ID=Admin;Data Source=C:\Users\bwcon\Documents\PyCharm Projects\Easy Budget\Master\PyBudget_data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Debit$" commandType="3"/>
  </connection>
</connections>
</file>

<file path=xl/sharedStrings.xml><?xml version="1.0" encoding="utf-8"?>
<sst xmlns="http://schemas.openxmlformats.org/spreadsheetml/2006/main" count="488" uniqueCount="191">
  <si>
    <t>Date</t>
  </si>
  <si>
    <t>Transaction</t>
  </si>
  <si>
    <t>Amount</t>
  </si>
  <si>
    <t>Account</t>
  </si>
  <si>
    <t>Category</t>
  </si>
  <si>
    <t>01/03/2017</t>
  </si>
  <si>
    <t>THE DRAKE PUB</t>
  </si>
  <si>
    <t>SUNSHINE VILLAG   _F</t>
  </si>
  <si>
    <t>SUNSHINE SPORTS</t>
  </si>
  <si>
    <t>SAFEWAY #8919     _F</t>
  </si>
  <si>
    <t>GOOD EARTH CAFE</t>
  </si>
  <si>
    <t>ESSO PLUS FOODS</t>
  </si>
  <si>
    <t>gas</t>
  </si>
  <si>
    <t>CALG CO-OP GROC   _F</t>
  </si>
  <si>
    <t>E TFR   C04n3Hnt</t>
  </si>
  <si>
    <t>E-TRANSFER FEE</t>
  </si>
  <si>
    <t>other</t>
  </si>
  <si>
    <t>SSV TO:  89676470641</t>
  </si>
  <si>
    <t>E TFR   C2HjcPmh</t>
  </si>
  <si>
    <t>income</t>
  </si>
  <si>
    <t>01/04/2017</t>
  </si>
  <si>
    <t>7 ELEVEN STORE</t>
  </si>
  <si>
    <t>ROBS BARBER SHO</t>
  </si>
  <si>
    <t>GC 8967-DEPOSIT</t>
  </si>
  <si>
    <t>01/05/2017</t>
  </si>
  <si>
    <t>CINEPLEX #3143    _F</t>
  </si>
  <si>
    <t>entertainment</t>
  </si>
  <si>
    <t>CINEPLEX #3143</t>
  </si>
  <si>
    <t>PETRO-CANADA</t>
  </si>
  <si>
    <t>LITTLE FORT HUS</t>
  </si>
  <si>
    <t>SUBWAY # 23722    _F</t>
  </si>
  <si>
    <t>01/06/2017</t>
  </si>
  <si>
    <t>01/09/2017</t>
  </si>
  <si>
    <t>THE HIVE BOULDE   _F</t>
  </si>
  <si>
    <t>01/10/2017</t>
  </si>
  <si>
    <t>01/13/2017</t>
  </si>
  <si>
    <t>THE HIVE BOULDE</t>
  </si>
  <si>
    <t>01/16/2017</t>
  </si>
  <si>
    <t>TIM HORTONS #31   _F</t>
  </si>
  <si>
    <t>TICKETS WHISTLE</t>
  </si>
  <si>
    <t>MCDONALD'S #104</t>
  </si>
  <si>
    <t>RUFUS GUITAR SH   _F</t>
  </si>
  <si>
    <t>01/17/2017</t>
  </si>
  <si>
    <t>WX435 TFR-TO C/C</t>
  </si>
  <si>
    <t>01/18/2017</t>
  </si>
  <si>
    <t>CHEVRON 0303</t>
  </si>
  <si>
    <t>01/19/2017</t>
  </si>
  <si>
    <t>ZABER TECHNOLOG  PAY</t>
  </si>
  <si>
    <t>01/24/2017</t>
  </si>
  <si>
    <t>TD Insurance     INS</t>
  </si>
  <si>
    <t>insurance</t>
  </si>
  <si>
    <t>01/25/2017</t>
  </si>
  <si>
    <t>SAFEWAY #4901</t>
  </si>
  <si>
    <t>01/26/2017</t>
  </si>
  <si>
    <t>01/27/2017</t>
  </si>
  <si>
    <t>01/31/2017</t>
  </si>
  <si>
    <t>RB132 TFR-TO C/C</t>
  </si>
  <si>
    <t>E TFR   C0rbmap8</t>
  </si>
  <si>
    <t>rent</t>
  </si>
  <si>
    <t>E TFR   C2sCnRv8</t>
  </si>
  <si>
    <t>WITHDRAWAL FEES</t>
  </si>
  <si>
    <t>PASSBOOK FEE</t>
  </si>
  <si>
    <t>MONTHLY ACCOUNT FEE</t>
  </si>
  <si>
    <t>ACCT BAL REBATE</t>
  </si>
  <si>
    <t>02/03/2017</t>
  </si>
  <si>
    <t>02/06/2017</t>
  </si>
  <si>
    <t>NON-TD ATM W/D</t>
  </si>
  <si>
    <t>CYPRESS MOUNTAI   _F</t>
  </si>
  <si>
    <t>02/07/2017</t>
  </si>
  <si>
    <t>02/13/2017</t>
  </si>
  <si>
    <t>805 - LD POINTE   _F</t>
  </si>
  <si>
    <t>02/14/2017</t>
  </si>
  <si>
    <t>02/17/2017</t>
  </si>
  <si>
    <t>SARGENT LIQUOR    _F</t>
  </si>
  <si>
    <t>02/21/2017</t>
  </si>
  <si>
    <t>ROCK JUNGLE FIT</t>
  </si>
  <si>
    <t>SUBWAY #28742     _F</t>
  </si>
  <si>
    <t>02/22/2017</t>
  </si>
  <si>
    <t>02/24/2017</t>
  </si>
  <si>
    <t>EMAIL TFR   C0VqZZgB</t>
  </si>
  <si>
    <t>02/27/2017</t>
  </si>
  <si>
    <t>SUBWAY # 17590    _F</t>
  </si>
  <si>
    <t>BC LIQUOR #242    _F</t>
  </si>
  <si>
    <t>THE PARSONAGE C</t>
  </si>
  <si>
    <t>LOGAN'S LIQUOR    _F</t>
  </si>
  <si>
    <t>SAVE ON FOODS #   _F</t>
  </si>
  <si>
    <t>MAUDE HUNTERS P</t>
  </si>
  <si>
    <t>MAUDE HUNTER'S    _F</t>
  </si>
  <si>
    <t>TIM HORTONS #29   _F</t>
  </si>
  <si>
    <t>02/28/2017</t>
  </si>
  <si>
    <t>E TFR   C0efzDb9</t>
  </si>
  <si>
    <t>OTHER BANK FEES</t>
  </si>
  <si>
    <t>03/03/2017</t>
  </si>
  <si>
    <t>A &amp; W CITY SQUA   _F</t>
  </si>
  <si>
    <t>IMPARK00010911A</t>
  </si>
  <si>
    <t>03/06/2017</t>
  </si>
  <si>
    <t>UW345 TFR-TO C/C</t>
  </si>
  <si>
    <t>SPEAKEASY ENTER</t>
  </si>
  <si>
    <t>03/07/2017</t>
  </si>
  <si>
    <t>03/09/2017</t>
  </si>
  <si>
    <t>TIM HORTONS #52   _F</t>
  </si>
  <si>
    <t>03/10/2017</t>
  </si>
  <si>
    <t>UNV ALB      Y8Q3X7</t>
  </si>
  <si>
    <t>tuition</t>
  </si>
  <si>
    <t>03/13/2017</t>
  </si>
  <si>
    <t>CYPRESS MOUNTAI</t>
  </si>
  <si>
    <t>PETRO-CANADA      _F</t>
  </si>
  <si>
    <t>03/14/2017</t>
  </si>
  <si>
    <t>SUBWAY # 14594    _F</t>
  </si>
  <si>
    <t>03/15/2017</t>
  </si>
  <si>
    <t>03/16/2017</t>
  </si>
  <si>
    <t>A &amp; W MARINE GA   _F</t>
  </si>
  <si>
    <t>MAGIC BOX HOBBI   _F</t>
  </si>
  <si>
    <t>03/17/2017</t>
  </si>
  <si>
    <t>THE HOME DEPOT</t>
  </si>
  <si>
    <t>03/20/2017</t>
  </si>
  <si>
    <t>MCDONALD'S #852</t>
  </si>
  <si>
    <t>03/21/2017</t>
  </si>
  <si>
    <t>03/24/2017</t>
  </si>
  <si>
    <t>PERSIA FOODS      _F</t>
  </si>
  <si>
    <t>03/27/2017</t>
  </si>
  <si>
    <t>805 - LD POINTE</t>
  </si>
  <si>
    <t>AIR-A-FARE CAFE   _F</t>
  </si>
  <si>
    <t>PACIFIC BOARDER</t>
  </si>
  <si>
    <t>03/28/2017</t>
  </si>
  <si>
    <t>03/30/2017</t>
  </si>
  <si>
    <t>E TFR   C0bH72CR</t>
  </si>
  <si>
    <t>03/31/2017</t>
  </si>
  <si>
    <t>E TFR   C0hWhPnE</t>
  </si>
  <si>
    <t>COMPASS VENDING</t>
  </si>
  <si>
    <t>transportation</t>
  </si>
  <si>
    <t>02/11/2017</t>
  </si>
  <si>
    <t>TICKETFLY EVENTS</t>
  </si>
  <si>
    <t>02/19/2017</t>
  </si>
  <si>
    <t>ABBY AIRPORT PARKING</t>
  </si>
  <si>
    <t>vacation</t>
  </si>
  <si>
    <t>02/20/2017</t>
  </si>
  <si>
    <t>BODY ENERGY CLUB (KITSILA</t>
  </si>
  <si>
    <t>exercise</t>
  </si>
  <si>
    <t>BCF-TSAWWASSEN</t>
  </si>
  <si>
    <t>BCF-SWARTZ BAY</t>
  </si>
  <si>
    <t>NETFLIX.COM</t>
  </si>
  <si>
    <t>BALANCE PROTECTION INS</t>
  </si>
  <si>
    <t>INTEREST CHARGE -PURCHASE</t>
  </si>
  <si>
    <t>alcohol</t>
  </si>
  <si>
    <t>groceries</t>
  </si>
  <si>
    <t>dining</t>
  </si>
  <si>
    <t>credit transfer</t>
  </si>
  <si>
    <t>hobbies</t>
  </si>
  <si>
    <t>clothing</t>
  </si>
  <si>
    <t>Start Date</t>
  </si>
  <si>
    <t>01/01/2017</t>
  </si>
  <si>
    <t>End Date</t>
  </si>
  <si>
    <t>Income</t>
  </si>
  <si>
    <t>Savings</t>
  </si>
  <si>
    <t>Spendings</t>
  </si>
  <si>
    <t>Debit</t>
  </si>
  <si>
    <t>Credit</t>
  </si>
  <si>
    <t>Groceries</t>
  </si>
  <si>
    <t>Phone</t>
  </si>
  <si>
    <t>01/12/2017</t>
  </si>
  <si>
    <t>WESTJET     8382122368434</t>
  </si>
  <si>
    <t>NEW LEAF</t>
  </si>
  <si>
    <t>01/15/2017</t>
  </si>
  <si>
    <t>IMPARK00011888U</t>
  </si>
  <si>
    <t>PAYMENT - THANK YOU</t>
  </si>
  <si>
    <t>KOODO AIRTIME</t>
  </si>
  <si>
    <t>phone</t>
  </si>
  <si>
    <t>UNIVERSITY OF ALBERTA</t>
  </si>
  <si>
    <t>01/30/2017</t>
  </si>
  <si>
    <t>02/02/2017</t>
  </si>
  <si>
    <t>UNIVERSITY OF ALBERTA ORS</t>
  </si>
  <si>
    <t>Rent</t>
  </si>
  <si>
    <t>Gas</t>
  </si>
  <si>
    <t>Insurance</t>
  </si>
  <si>
    <t>Tuition</t>
  </si>
  <si>
    <t>Vacation</t>
  </si>
  <si>
    <t>Alcohol</t>
  </si>
  <si>
    <t>Dining</t>
  </si>
  <si>
    <t>Hobbies</t>
  </si>
  <si>
    <t>Clothing</t>
  </si>
  <si>
    <t>Exercise</t>
  </si>
  <si>
    <t>Entertainment</t>
  </si>
  <si>
    <t>Total</t>
  </si>
  <si>
    <t>Need</t>
  </si>
  <si>
    <t>Want</t>
  </si>
  <si>
    <t>All</t>
  </si>
  <si>
    <t>Total Spendings</t>
  </si>
  <si>
    <t>Other</t>
  </si>
  <si>
    <t>Transportation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</si>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</sst>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9" fontId="0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Overall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FD6-4D4F-8FDE-C79985D1C5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D6-4D4F-8FDE-C79985D1C52C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(Jan!$B$4,Jan!$B$6)</c:f>
              <c:strCache>
                <c:ptCount val="2"/>
                <c:pt idx="0">
                  <c:v>Income</c:v>
                </c:pt>
                <c:pt idx="1">
                  <c:v>Spendings</c:v>
                </c:pt>
              </c:strCache>
            </c:strRef>
          </c:cat>
          <c:val>
            <c:numRef>
              <c:f>(Jan!$C$4,Jan!$C$6)</c:f>
              <c:numCache>
                <c:formatCode>General</c:formatCode>
                <c:ptCount val="2"/>
                <c:pt idx="0">
                  <c:v>8451.7799999999988</c:v>
                </c:pt>
                <c:pt idx="1">
                  <c:v>7821.17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D6-4D4F-8FDE-C79985D1C52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Percent</a:t>
            </a:r>
            <a:r>
              <a:rPr lang="en-CA" baseline="0"/>
              <a:t> Saved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Jan!$B$4:$B$5</c:f>
              <c:strCache>
                <c:ptCount val="2"/>
                <c:pt idx="0">
                  <c:v>Income</c:v>
                </c:pt>
                <c:pt idx="1">
                  <c:v>Savings</c:v>
                </c:pt>
              </c:strCache>
            </c:strRef>
          </c:cat>
          <c:val>
            <c:numRef>
              <c:f>Jan!$C$4:$C$5</c:f>
              <c:numCache>
                <c:formatCode>General</c:formatCode>
                <c:ptCount val="2"/>
                <c:pt idx="0">
                  <c:v>8451.7799999999988</c:v>
                </c:pt>
                <c:pt idx="1">
                  <c:v>630.60999999999876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13-4143-9EDA-0FA50F24A79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1</xdr:row>
      <xdr:rowOff>4762</xdr:rowOff>
    </xdr:from>
    <xdr:to>
      <xdr:col>11</xdr:col>
      <xdr:colOff>600074</xdr:colOff>
      <xdr:row>14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07F96E-F8EC-4ECE-8905-52397C2826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0</xdr:row>
      <xdr:rowOff>180976</xdr:rowOff>
    </xdr:from>
    <xdr:to>
      <xdr:col>15</xdr:col>
      <xdr:colOff>381000</xdr:colOff>
      <xdr:row>14</xdr:row>
      <xdr:rowOff>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F835FB-CA49-4287-B007-7FE4AD96E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yBudget_data" refreshOnLoad="1" connectionId="2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Transaction" tableColumnId="2"/>
      <queryTableField id="3" name="Amount" tableColumnId="3"/>
      <queryTableField id="4" name="Account" tableColumnId="4"/>
      <queryTableField id="5" name="Category" tableColumnId="5"/>
    </queryTableFields>
  </queryTableRefresh>
</queryTable>
</file>

<file path=xl/queryTables/queryTable2.xml><?xml version="1.0" encoding="utf-8"?>
<queryTable xmlns="http://schemas.openxmlformats.org/spreadsheetml/2006/main" name="PyBudget_data" connectionId="1" autoFormatId="16" applyNumberFormats="0" applyBorderFormats="0" applyFontFormats="0" applyPatternFormats="0" applyAlignmentFormats="0" applyWidthHeightFormats="0">
  <queryTableRefresh nextId="7">
    <queryTableFields count="5">
      <queryTableField id="2" name="Date" tableColumnId="1"/>
      <queryTableField id="3" name="Transaction" tableColumnId="2"/>
      <queryTableField id="4" name="Amount" tableColumnId="3"/>
      <queryTableField id="5" name="Account" tableColumnId="4"/>
      <queryTableField id="6" name="Category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Table_PyBudget_data" displayName="Table_PyBudget_data" ref="A1:E128" tableType="queryTable" totalsRowShown="0">
  <autoFilter ref="A1:E128"/>
  <tableColumns count="5">
    <tableColumn id="1" uniqueName="1" name="Date" queryTableFieldId="1"/>
    <tableColumn id="2" uniqueName="2" name="Transaction" queryTableFieldId="2"/>
    <tableColumn id="3" uniqueName="3" name="Amount" queryTableFieldId="3"/>
    <tableColumn id="4" uniqueName="4" name="Account" queryTableFieldId="4"/>
    <tableColumn id="5" uniqueName="5" name="Category" queryTableFieldId="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_PyBudget_data3" displayName="Table_PyBudget_data3" ref="A1:E21" tableType="queryTable" totalsRowShown="0">
  <autoFilter ref="A1:E21"/>
  <tableColumns count="5">
    <tableColumn id="1" uniqueName="1" name="Date" queryTableFieldId="2"/>
    <tableColumn id="2" uniqueName="2" name="Transaction" queryTableFieldId="3"/>
    <tableColumn id="3" uniqueName="3" name="Amount" queryTableFieldId="4"/>
    <tableColumn id="4" uniqueName="4" name="Account" queryTableFieldId="5"/>
    <tableColumn id="5" uniqueName="5" name="Category" queryTableFieldId="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8"/>
  <sheetViews>
    <sheetView topLeftCell="A191" workbookViewId="0">
      <selection activeCell="E212" sqref="E212"/>
    </sheetView>
  </sheetViews>
  <sheetFormatPr defaultRowHeight="15" x14ac:dyDescent="0.25"/>
  <cols>
    <col min="1" max="1" width="10.7109375" bestFit="1" customWidth="1"/>
    <col min="2" max="2" width="22.7109375" bestFit="1" customWidth="1"/>
    <col min="3" max="4" width="10.42578125" bestFit="1" customWidth="1"/>
    <col min="5" max="5" width="14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>
        <v>-6.75</v>
      </c>
      <c r="D2">
        <v>12893.09</v>
      </c>
      <c r="E2" t="s">
        <v>144</v>
      </c>
    </row>
    <row r="3" spans="1:5" x14ac:dyDescent="0.25">
      <c r="A3" t="s">
        <v>5</v>
      </c>
      <c r="B3" t="s">
        <v>7</v>
      </c>
      <c r="C3">
        <v>-88.95</v>
      </c>
      <c r="D3">
        <v>12804.14</v>
      </c>
      <c r="E3" t="s">
        <v>138</v>
      </c>
    </row>
    <row r="4" spans="1:5" x14ac:dyDescent="0.25">
      <c r="A4" t="s">
        <v>5</v>
      </c>
      <c r="B4" t="s">
        <v>8</v>
      </c>
      <c r="C4">
        <v>-42.52</v>
      </c>
      <c r="D4">
        <v>12761.62</v>
      </c>
      <c r="E4" t="s">
        <v>138</v>
      </c>
    </row>
    <row r="5" spans="1:5" x14ac:dyDescent="0.25">
      <c r="A5" t="s">
        <v>5</v>
      </c>
      <c r="B5" t="s">
        <v>9</v>
      </c>
      <c r="C5">
        <v>-24.85</v>
      </c>
      <c r="D5">
        <v>12736.77</v>
      </c>
      <c r="E5" t="s">
        <v>145</v>
      </c>
    </row>
    <row r="6" spans="1:5" x14ac:dyDescent="0.25">
      <c r="A6" t="s">
        <v>5</v>
      </c>
      <c r="B6" t="s">
        <v>10</v>
      </c>
      <c r="C6">
        <v>-5.75</v>
      </c>
      <c r="D6">
        <v>12731.02</v>
      </c>
      <c r="E6" t="s">
        <v>146</v>
      </c>
    </row>
    <row r="7" spans="1:5" x14ac:dyDescent="0.25">
      <c r="A7" t="s">
        <v>5</v>
      </c>
      <c r="B7" t="s">
        <v>11</v>
      </c>
      <c r="C7">
        <v>-38.32</v>
      </c>
      <c r="D7">
        <v>12692.7</v>
      </c>
      <c r="E7" t="s">
        <v>12</v>
      </c>
    </row>
    <row r="8" spans="1:5" x14ac:dyDescent="0.25">
      <c r="A8" t="s">
        <v>5</v>
      </c>
      <c r="B8" t="s">
        <v>13</v>
      </c>
      <c r="C8">
        <v>-35.94</v>
      </c>
      <c r="D8">
        <v>12656.76</v>
      </c>
      <c r="E8" t="s">
        <v>145</v>
      </c>
    </row>
    <row r="9" spans="1:5" x14ac:dyDescent="0.25">
      <c r="A9" t="s">
        <v>5</v>
      </c>
      <c r="B9" t="s">
        <v>14</v>
      </c>
      <c r="C9">
        <v>-20</v>
      </c>
      <c r="D9">
        <v>12636.76</v>
      </c>
      <c r="E9" t="s">
        <v>135</v>
      </c>
    </row>
    <row r="10" spans="1:5" x14ac:dyDescent="0.25">
      <c r="A10" t="s">
        <v>5</v>
      </c>
      <c r="B10" t="s">
        <v>15</v>
      </c>
      <c r="C10">
        <v>-0.5</v>
      </c>
      <c r="D10">
        <v>12636.26</v>
      </c>
      <c r="E10" t="s">
        <v>16</v>
      </c>
    </row>
    <row r="11" spans="1:5" x14ac:dyDescent="0.25">
      <c r="A11" t="s">
        <v>5</v>
      </c>
      <c r="B11" t="s">
        <v>17</v>
      </c>
      <c r="C11">
        <v>-5</v>
      </c>
      <c r="D11">
        <v>12631.26</v>
      </c>
      <c r="E11" t="s">
        <v>16</v>
      </c>
    </row>
    <row r="12" spans="1:5" x14ac:dyDescent="0.25">
      <c r="A12" t="s">
        <v>5</v>
      </c>
      <c r="B12" t="s">
        <v>18</v>
      </c>
      <c r="C12">
        <v>65</v>
      </c>
      <c r="D12">
        <v>12696.26</v>
      </c>
      <c r="E12" t="s">
        <v>135</v>
      </c>
    </row>
    <row r="13" spans="1:5" x14ac:dyDescent="0.25">
      <c r="A13" t="s">
        <v>20</v>
      </c>
      <c r="B13" t="s">
        <v>21</v>
      </c>
      <c r="C13">
        <v>-4.71</v>
      </c>
      <c r="D13">
        <v>12691.55</v>
      </c>
      <c r="E13" t="s">
        <v>146</v>
      </c>
    </row>
    <row r="14" spans="1:5" x14ac:dyDescent="0.25">
      <c r="A14" t="s">
        <v>20</v>
      </c>
      <c r="B14" t="s">
        <v>17</v>
      </c>
      <c r="C14">
        <v>-7</v>
      </c>
      <c r="D14">
        <v>12684.55</v>
      </c>
      <c r="E14" t="s">
        <v>16</v>
      </c>
    </row>
    <row r="15" spans="1:5" x14ac:dyDescent="0.25">
      <c r="A15" t="s">
        <v>20</v>
      </c>
      <c r="B15" t="s">
        <v>22</v>
      </c>
      <c r="C15">
        <v>-35.5</v>
      </c>
      <c r="D15">
        <v>12649.05</v>
      </c>
      <c r="E15" t="s">
        <v>16</v>
      </c>
    </row>
    <row r="16" spans="1:5" x14ac:dyDescent="0.25">
      <c r="A16" t="s">
        <v>20</v>
      </c>
      <c r="B16" t="s">
        <v>23</v>
      </c>
      <c r="C16">
        <v>882.67</v>
      </c>
      <c r="D16">
        <v>13531.72</v>
      </c>
      <c r="E16" t="s">
        <v>19</v>
      </c>
    </row>
    <row r="17" spans="1:5" x14ac:dyDescent="0.25">
      <c r="A17" t="s">
        <v>24</v>
      </c>
      <c r="B17" t="s">
        <v>25</v>
      </c>
      <c r="C17">
        <v>-10</v>
      </c>
      <c r="D17">
        <v>13521.72</v>
      </c>
      <c r="E17" t="s">
        <v>26</v>
      </c>
    </row>
    <row r="18" spans="1:5" x14ac:dyDescent="0.25">
      <c r="A18" t="s">
        <v>24</v>
      </c>
      <c r="B18" t="s">
        <v>27</v>
      </c>
      <c r="C18">
        <v>-7.44</v>
      </c>
      <c r="D18">
        <v>13514.28</v>
      </c>
      <c r="E18" t="s">
        <v>26</v>
      </c>
    </row>
    <row r="19" spans="1:5" x14ac:dyDescent="0.25">
      <c r="A19" t="s">
        <v>24</v>
      </c>
      <c r="B19" t="s">
        <v>17</v>
      </c>
      <c r="C19">
        <v>-2</v>
      </c>
      <c r="D19">
        <v>13512.28</v>
      </c>
      <c r="E19" t="s">
        <v>16</v>
      </c>
    </row>
    <row r="20" spans="1:5" x14ac:dyDescent="0.25">
      <c r="A20" t="s">
        <v>24</v>
      </c>
      <c r="B20" t="s">
        <v>28</v>
      </c>
      <c r="C20">
        <v>-39.78</v>
      </c>
      <c r="D20">
        <v>13472.5</v>
      </c>
      <c r="E20" t="s">
        <v>12</v>
      </c>
    </row>
    <row r="21" spans="1:5" x14ac:dyDescent="0.25">
      <c r="A21" t="s">
        <v>24</v>
      </c>
      <c r="B21" t="s">
        <v>29</v>
      </c>
      <c r="C21">
        <v>-30.07</v>
      </c>
      <c r="D21">
        <v>13442.43</v>
      </c>
      <c r="E21" t="s">
        <v>16</v>
      </c>
    </row>
    <row r="22" spans="1:5" x14ac:dyDescent="0.25">
      <c r="A22" t="s">
        <v>24</v>
      </c>
      <c r="B22" t="s">
        <v>30</v>
      </c>
      <c r="C22">
        <v>-10.28</v>
      </c>
      <c r="D22">
        <v>13432.15</v>
      </c>
      <c r="E22" t="s">
        <v>146</v>
      </c>
    </row>
    <row r="23" spans="1:5" x14ac:dyDescent="0.25">
      <c r="A23" t="s">
        <v>31</v>
      </c>
      <c r="B23" t="s">
        <v>17</v>
      </c>
      <c r="C23">
        <v>-5</v>
      </c>
      <c r="D23">
        <v>13427.15</v>
      </c>
      <c r="E23" t="s">
        <v>16</v>
      </c>
    </row>
    <row r="24" spans="1:5" x14ac:dyDescent="0.25">
      <c r="A24" t="s">
        <v>32</v>
      </c>
      <c r="B24" t="s">
        <v>33</v>
      </c>
      <c r="C24">
        <v>-27.25</v>
      </c>
      <c r="D24">
        <v>13399.9</v>
      </c>
      <c r="E24" t="s">
        <v>138</v>
      </c>
    </row>
    <row r="25" spans="1:5" x14ac:dyDescent="0.25">
      <c r="A25" t="s">
        <v>34</v>
      </c>
      <c r="B25" t="s">
        <v>17</v>
      </c>
      <c r="C25">
        <v>-1</v>
      </c>
      <c r="D25">
        <v>13398.9</v>
      </c>
      <c r="E25" t="s">
        <v>16</v>
      </c>
    </row>
    <row r="26" spans="1:5" x14ac:dyDescent="0.25">
      <c r="A26" t="s">
        <v>35</v>
      </c>
      <c r="B26" t="s">
        <v>36</v>
      </c>
      <c r="C26">
        <v>-288.75</v>
      </c>
      <c r="D26">
        <v>13110.15</v>
      </c>
      <c r="E26" t="s">
        <v>138</v>
      </c>
    </row>
    <row r="27" spans="1:5" x14ac:dyDescent="0.25">
      <c r="A27" t="s">
        <v>37</v>
      </c>
      <c r="B27" t="s">
        <v>38</v>
      </c>
      <c r="C27">
        <v>-5.25</v>
      </c>
      <c r="D27">
        <v>13104.9</v>
      </c>
      <c r="E27" t="s">
        <v>146</v>
      </c>
    </row>
    <row r="28" spans="1:5" x14ac:dyDescent="0.25">
      <c r="A28" t="s">
        <v>37</v>
      </c>
      <c r="B28" t="s">
        <v>39</v>
      </c>
      <c r="C28">
        <v>-114.45</v>
      </c>
      <c r="D28">
        <v>12990.45</v>
      </c>
      <c r="E28" t="s">
        <v>138</v>
      </c>
    </row>
    <row r="29" spans="1:5" x14ac:dyDescent="0.25">
      <c r="A29" t="s">
        <v>37</v>
      </c>
      <c r="B29" t="s">
        <v>40</v>
      </c>
      <c r="C29">
        <v>-1.88</v>
      </c>
      <c r="D29">
        <v>12988.57</v>
      </c>
      <c r="E29" t="s">
        <v>146</v>
      </c>
    </row>
    <row r="30" spans="1:5" x14ac:dyDescent="0.25">
      <c r="A30" t="s">
        <v>37</v>
      </c>
      <c r="B30" t="s">
        <v>41</v>
      </c>
      <c r="C30">
        <v>-27.95</v>
      </c>
      <c r="D30">
        <v>12960.62</v>
      </c>
      <c r="E30" t="s">
        <v>26</v>
      </c>
    </row>
    <row r="31" spans="1:5" x14ac:dyDescent="0.25">
      <c r="A31" t="s">
        <v>37</v>
      </c>
      <c r="B31" t="s">
        <v>17</v>
      </c>
      <c r="C31">
        <v>-1</v>
      </c>
      <c r="D31">
        <v>12959.62</v>
      </c>
      <c r="E31" t="s">
        <v>16</v>
      </c>
    </row>
    <row r="32" spans="1:5" x14ac:dyDescent="0.25">
      <c r="A32" t="s">
        <v>42</v>
      </c>
      <c r="B32" t="s">
        <v>17</v>
      </c>
      <c r="C32">
        <v>-4</v>
      </c>
      <c r="D32">
        <v>12955.62</v>
      </c>
      <c r="E32" t="s">
        <v>16</v>
      </c>
    </row>
    <row r="33" spans="1:5" x14ac:dyDescent="0.25">
      <c r="A33" t="s">
        <v>42</v>
      </c>
      <c r="B33" t="s">
        <v>43</v>
      </c>
      <c r="C33">
        <v>-380.8</v>
      </c>
      <c r="D33">
        <v>12574.82</v>
      </c>
      <c r="E33" t="s">
        <v>147</v>
      </c>
    </row>
    <row r="34" spans="1:5" x14ac:dyDescent="0.25">
      <c r="A34" t="s">
        <v>44</v>
      </c>
      <c r="B34" t="s">
        <v>45</v>
      </c>
      <c r="C34">
        <v>-57.63</v>
      </c>
      <c r="D34">
        <v>12517.19</v>
      </c>
      <c r="E34" t="s">
        <v>12</v>
      </c>
    </row>
    <row r="35" spans="1:5" x14ac:dyDescent="0.25">
      <c r="A35" t="s">
        <v>46</v>
      </c>
      <c r="B35" t="s">
        <v>47</v>
      </c>
      <c r="C35">
        <v>1282.08</v>
      </c>
      <c r="D35">
        <v>13799.27</v>
      </c>
      <c r="E35" t="s">
        <v>19</v>
      </c>
    </row>
    <row r="36" spans="1:5" x14ac:dyDescent="0.25">
      <c r="A36" t="s">
        <v>46</v>
      </c>
      <c r="B36" t="s">
        <v>17</v>
      </c>
      <c r="C36">
        <v>-1</v>
      </c>
      <c r="D36">
        <v>13798.27</v>
      </c>
      <c r="E36" t="s">
        <v>16</v>
      </c>
    </row>
    <row r="37" spans="1:5" x14ac:dyDescent="0.25">
      <c r="A37" t="s">
        <v>48</v>
      </c>
      <c r="B37" t="s">
        <v>49</v>
      </c>
      <c r="C37">
        <v>-74.25</v>
      </c>
      <c r="D37">
        <v>13724.02</v>
      </c>
      <c r="E37" t="s">
        <v>50</v>
      </c>
    </row>
    <row r="38" spans="1:5" x14ac:dyDescent="0.25">
      <c r="A38" t="s">
        <v>51</v>
      </c>
      <c r="B38" t="s">
        <v>52</v>
      </c>
      <c r="C38">
        <v>-12.2</v>
      </c>
      <c r="D38">
        <v>13711.82</v>
      </c>
      <c r="E38" t="s">
        <v>145</v>
      </c>
    </row>
    <row r="39" spans="1:5" x14ac:dyDescent="0.25">
      <c r="A39" t="s">
        <v>53</v>
      </c>
      <c r="B39" t="s">
        <v>17</v>
      </c>
      <c r="C39">
        <v>-1</v>
      </c>
      <c r="D39">
        <v>13710.82</v>
      </c>
      <c r="E39" t="s">
        <v>16</v>
      </c>
    </row>
    <row r="40" spans="1:5" x14ac:dyDescent="0.25">
      <c r="A40" t="s">
        <v>53</v>
      </c>
      <c r="B40" t="s">
        <v>52</v>
      </c>
      <c r="C40">
        <v>-16.71</v>
      </c>
      <c r="D40">
        <v>13694.11</v>
      </c>
      <c r="E40" t="s">
        <v>145</v>
      </c>
    </row>
    <row r="41" spans="1:5" x14ac:dyDescent="0.25">
      <c r="A41" t="s">
        <v>54</v>
      </c>
      <c r="B41" t="s">
        <v>17</v>
      </c>
      <c r="C41">
        <v>-1</v>
      </c>
      <c r="D41">
        <v>13693.11</v>
      </c>
      <c r="E41" t="s">
        <v>16</v>
      </c>
    </row>
    <row r="42" spans="1:5" x14ac:dyDescent="0.25">
      <c r="A42" t="s">
        <v>55</v>
      </c>
      <c r="B42" t="s">
        <v>56</v>
      </c>
      <c r="C42">
        <v>-247.88</v>
      </c>
      <c r="D42">
        <v>13445.23</v>
      </c>
      <c r="E42" t="s">
        <v>147</v>
      </c>
    </row>
    <row r="43" spans="1:5" x14ac:dyDescent="0.25">
      <c r="A43" t="s">
        <v>55</v>
      </c>
      <c r="B43" t="s">
        <v>57</v>
      </c>
      <c r="C43">
        <v>-900</v>
      </c>
      <c r="D43">
        <v>11645.23</v>
      </c>
      <c r="E43" t="s">
        <v>58</v>
      </c>
    </row>
    <row r="44" spans="1:5" x14ac:dyDescent="0.25">
      <c r="A44" t="s">
        <v>55</v>
      </c>
      <c r="B44" t="s">
        <v>15</v>
      </c>
      <c r="C44">
        <v>-1</v>
      </c>
      <c r="D44">
        <v>11644.23</v>
      </c>
      <c r="E44" t="s">
        <v>16</v>
      </c>
    </row>
    <row r="45" spans="1:5" x14ac:dyDescent="0.25">
      <c r="A45" t="s">
        <v>55</v>
      </c>
      <c r="B45" t="s">
        <v>59</v>
      </c>
      <c r="C45">
        <v>-254.2</v>
      </c>
      <c r="D45">
        <v>12299.03</v>
      </c>
      <c r="E45" t="s">
        <v>145</v>
      </c>
    </row>
    <row r="46" spans="1:5" x14ac:dyDescent="0.25">
      <c r="A46" t="s">
        <v>55</v>
      </c>
      <c r="B46" t="s">
        <v>60</v>
      </c>
      <c r="C46">
        <v>-3.75</v>
      </c>
      <c r="D46">
        <v>12295.28</v>
      </c>
      <c r="E46" t="s">
        <v>16</v>
      </c>
    </row>
    <row r="47" spans="1:5" x14ac:dyDescent="0.25">
      <c r="A47" t="s">
        <v>55</v>
      </c>
      <c r="B47" t="s">
        <v>61</v>
      </c>
      <c r="C47">
        <v>-2.25</v>
      </c>
      <c r="D47">
        <v>12293.03</v>
      </c>
      <c r="E47" t="s">
        <v>16</v>
      </c>
    </row>
    <row r="48" spans="1:5" x14ac:dyDescent="0.25">
      <c r="A48" t="s">
        <v>55</v>
      </c>
      <c r="B48" t="s">
        <v>62</v>
      </c>
      <c r="C48">
        <v>-10.95</v>
      </c>
      <c r="D48">
        <v>12282.08</v>
      </c>
      <c r="E48" t="s">
        <v>16</v>
      </c>
    </row>
    <row r="49" spans="1:5" x14ac:dyDescent="0.25">
      <c r="A49" t="s">
        <v>55</v>
      </c>
      <c r="B49" t="s">
        <v>63</v>
      </c>
      <c r="C49">
        <v>10.95</v>
      </c>
      <c r="D49">
        <v>12293.03</v>
      </c>
      <c r="E49" t="s">
        <v>16</v>
      </c>
    </row>
    <row r="50" spans="1:5" x14ac:dyDescent="0.25">
      <c r="A50" t="s">
        <v>64</v>
      </c>
      <c r="B50" t="s">
        <v>47</v>
      </c>
      <c r="C50">
        <v>1730.46</v>
      </c>
      <c r="D50">
        <v>14023.49</v>
      </c>
      <c r="E50" t="s">
        <v>19</v>
      </c>
    </row>
    <row r="51" spans="1:5" x14ac:dyDescent="0.25">
      <c r="A51" t="s">
        <v>65</v>
      </c>
      <c r="B51" t="s">
        <v>66</v>
      </c>
      <c r="C51">
        <v>-42</v>
      </c>
      <c r="D51">
        <v>13981.49</v>
      </c>
      <c r="E51" t="s">
        <v>144</v>
      </c>
    </row>
    <row r="52" spans="1:5" x14ac:dyDescent="0.25">
      <c r="A52" t="s">
        <v>65</v>
      </c>
      <c r="B52" t="s">
        <v>67</v>
      </c>
      <c r="C52">
        <v>-72.45</v>
      </c>
      <c r="D52">
        <v>13909.04</v>
      </c>
      <c r="E52" t="s">
        <v>138</v>
      </c>
    </row>
    <row r="53" spans="1:5" x14ac:dyDescent="0.25">
      <c r="A53" t="s">
        <v>68</v>
      </c>
      <c r="B53" t="s">
        <v>17</v>
      </c>
      <c r="C53">
        <v>-2</v>
      </c>
      <c r="D53">
        <v>13907.04</v>
      </c>
      <c r="E53" t="s">
        <v>16</v>
      </c>
    </row>
    <row r="54" spans="1:5" x14ac:dyDescent="0.25">
      <c r="A54" t="s">
        <v>69</v>
      </c>
      <c r="B54" t="s">
        <v>52</v>
      </c>
      <c r="C54">
        <v>-179.19</v>
      </c>
      <c r="D54">
        <v>13727.85</v>
      </c>
      <c r="E54" t="s">
        <v>145</v>
      </c>
    </row>
    <row r="55" spans="1:5" x14ac:dyDescent="0.25">
      <c r="A55" t="s">
        <v>69</v>
      </c>
      <c r="B55" t="s">
        <v>70</v>
      </c>
      <c r="C55">
        <v>-13.44</v>
      </c>
      <c r="D55">
        <v>13714.41</v>
      </c>
      <c r="E55" t="s">
        <v>144</v>
      </c>
    </row>
    <row r="56" spans="1:5" x14ac:dyDescent="0.25">
      <c r="A56" t="s">
        <v>71</v>
      </c>
      <c r="B56" t="s">
        <v>17</v>
      </c>
      <c r="C56">
        <v>-2</v>
      </c>
      <c r="D56">
        <v>13712.41</v>
      </c>
      <c r="E56" t="s">
        <v>16</v>
      </c>
    </row>
    <row r="57" spans="1:5" x14ac:dyDescent="0.25">
      <c r="A57" t="s">
        <v>72</v>
      </c>
      <c r="B57" t="s">
        <v>45</v>
      </c>
      <c r="C57">
        <v>-37.97</v>
      </c>
      <c r="D57">
        <v>13674.44</v>
      </c>
      <c r="E57" t="s">
        <v>12</v>
      </c>
    </row>
    <row r="58" spans="1:5" x14ac:dyDescent="0.25">
      <c r="A58" t="s">
        <v>72</v>
      </c>
      <c r="B58" t="s">
        <v>73</v>
      </c>
      <c r="C58">
        <v>-21</v>
      </c>
      <c r="D58">
        <v>13653.44</v>
      </c>
      <c r="E58" t="s">
        <v>144</v>
      </c>
    </row>
    <row r="59" spans="1:5" x14ac:dyDescent="0.25">
      <c r="A59" t="s">
        <v>74</v>
      </c>
      <c r="B59" t="s">
        <v>75</v>
      </c>
      <c r="C59">
        <v>-21</v>
      </c>
      <c r="D59">
        <v>13632.44</v>
      </c>
      <c r="E59" t="s">
        <v>138</v>
      </c>
    </row>
    <row r="60" spans="1:5" x14ac:dyDescent="0.25">
      <c r="A60" t="s">
        <v>74</v>
      </c>
      <c r="B60" t="s">
        <v>76</v>
      </c>
      <c r="C60">
        <v>-9.65</v>
      </c>
      <c r="D60">
        <v>13622.79</v>
      </c>
      <c r="E60" t="s">
        <v>146</v>
      </c>
    </row>
    <row r="61" spans="1:5" x14ac:dyDescent="0.25">
      <c r="A61" t="s">
        <v>74</v>
      </c>
      <c r="B61" t="s">
        <v>47</v>
      </c>
      <c r="C61">
        <v>1638.04</v>
      </c>
      <c r="D61">
        <v>15260.83</v>
      </c>
      <c r="E61" t="s">
        <v>19</v>
      </c>
    </row>
    <row r="62" spans="1:5" x14ac:dyDescent="0.25">
      <c r="A62" t="s">
        <v>74</v>
      </c>
      <c r="B62" t="s">
        <v>17</v>
      </c>
      <c r="C62">
        <v>-2</v>
      </c>
      <c r="D62">
        <v>15258.83</v>
      </c>
      <c r="E62" t="s">
        <v>16</v>
      </c>
    </row>
    <row r="63" spans="1:5" x14ac:dyDescent="0.25">
      <c r="A63" t="s">
        <v>77</v>
      </c>
      <c r="B63" t="s">
        <v>17</v>
      </c>
      <c r="C63">
        <v>-2</v>
      </c>
      <c r="D63">
        <v>15256.83</v>
      </c>
      <c r="E63" t="s">
        <v>16</v>
      </c>
    </row>
    <row r="64" spans="1:5" x14ac:dyDescent="0.25">
      <c r="A64" t="s">
        <v>78</v>
      </c>
      <c r="B64" t="s">
        <v>79</v>
      </c>
      <c r="C64">
        <v>-420</v>
      </c>
      <c r="D64">
        <v>14836.83</v>
      </c>
      <c r="E64" t="s">
        <v>135</v>
      </c>
    </row>
    <row r="65" spans="1:5" x14ac:dyDescent="0.25">
      <c r="A65" t="s">
        <v>78</v>
      </c>
      <c r="B65" t="s">
        <v>15</v>
      </c>
      <c r="C65">
        <v>-1</v>
      </c>
      <c r="D65">
        <v>14835.83</v>
      </c>
      <c r="E65" t="s">
        <v>16</v>
      </c>
    </row>
    <row r="66" spans="1:5" x14ac:dyDescent="0.25">
      <c r="A66" t="s">
        <v>78</v>
      </c>
      <c r="B66" t="s">
        <v>49</v>
      </c>
      <c r="C66">
        <v>-74.25</v>
      </c>
      <c r="D66">
        <v>14761.58</v>
      </c>
      <c r="E66" t="s">
        <v>50</v>
      </c>
    </row>
    <row r="67" spans="1:5" x14ac:dyDescent="0.25">
      <c r="A67" t="s">
        <v>80</v>
      </c>
      <c r="B67" t="s">
        <v>81</v>
      </c>
      <c r="C67">
        <v>-7.34</v>
      </c>
      <c r="D67">
        <v>14754.24</v>
      </c>
      <c r="E67" t="s">
        <v>146</v>
      </c>
    </row>
    <row r="68" spans="1:5" x14ac:dyDescent="0.25">
      <c r="A68" t="s">
        <v>80</v>
      </c>
      <c r="B68" t="s">
        <v>82</v>
      </c>
      <c r="C68">
        <v>-25.11</v>
      </c>
      <c r="D68">
        <v>14729.13</v>
      </c>
      <c r="E68" t="s">
        <v>144</v>
      </c>
    </row>
    <row r="69" spans="1:5" x14ac:dyDescent="0.25">
      <c r="A69" t="s">
        <v>80</v>
      </c>
      <c r="B69" t="s">
        <v>83</v>
      </c>
      <c r="C69">
        <v>-7.25</v>
      </c>
      <c r="D69">
        <v>14721.88</v>
      </c>
      <c r="E69" t="s">
        <v>146</v>
      </c>
    </row>
    <row r="70" spans="1:5" x14ac:dyDescent="0.25">
      <c r="A70" t="s">
        <v>80</v>
      </c>
      <c r="B70" t="s">
        <v>84</v>
      </c>
      <c r="C70">
        <v>-17.89</v>
      </c>
      <c r="D70">
        <v>14703.99</v>
      </c>
      <c r="E70" t="s">
        <v>144</v>
      </c>
    </row>
    <row r="71" spans="1:5" x14ac:dyDescent="0.25">
      <c r="A71" t="s">
        <v>80</v>
      </c>
      <c r="B71" t="s">
        <v>85</v>
      </c>
      <c r="C71">
        <v>-8.0500000000000007</v>
      </c>
      <c r="D71">
        <v>14695.94</v>
      </c>
      <c r="E71" t="s">
        <v>145</v>
      </c>
    </row>
    <row r="72" spans="1:5" x14ac:dyDescent="0.25">
      <c r="A72" t="s">
        <v>80</v>
      </c>
      <c r="B72" t="s">
        <v>86</v>
      </c>
      <c r="C72">
        <v>-23.81</v>
      </c>
      <c r="D72">
        <v>14672.13</v>
      </c>
      <c r="E72" t="s">
        <v>146</v>
      </c>
    </row>
    <row r="73" spans="1:5" x14ac:dyDescent="0.25">
      <c r="A73" t="s">
        <v>80</v>
      </c>
      <c r="B73" t="s">
        <v>87</v>
      </c>
      <c r="C73">
        <v>-3.1</v>
      </c>
      <c r="D73">
        <v>14669.03</v>
      </c>
      <c r="E73" t="s">
        <v>146</v>
      </c>
    </row>
    <row r="74" spans="1:5" x14ac:dyDescent="0.25">
      <c r="A74" t="s">
        <v>80</v>
      </c>
      <c r="B74" t="s">
        <v>88</v>
      </c>
      <c r="C74">
        <v>-4.6100000000000003</v>
      </c>
      <c r="D74">
        <v>14664.42</v>
      </c>
      <c r="E74" t="s">
        <v>146</v>
      </c>
    </row>
    <row r="75" spans="1:5" x14ac:dyDescent="0.25">
      <c r="A75" t="s">
        <v>80</v>
      </c>
      <c r="B75" t="s">
        <v>52</v>
      </c>
      <c r="C75">
        <v>-62.52</v>
      </c>
      <c r="D75">
        <v>14601.9</v>
      </c>
      <c r="E75" t="s">
        <v>145</v>
      </c>
    </row>
    <row r="76" spans="1:5" x14ac:dyDescent="0.25">
      <c r="A76" t="s">
        <v>89</v>
      </c>
      <c r="B76" t="s">
        <v>17</v>
      </c>
      <c r="C76">
        <v>-9</v>
      </c>
      <c r="D76">
        <v>14592.9</v>
      </c>
      <c r="E76" t="s">
        <v>16</v>
      </c>
    </row>
    <row r="77" spans="1:5" x14ac:dyDescent="0.25">
      <c r="A77" t="s">
        <v>89</v>
      </c>
      <c r="B77" t="s">
        <v>90</v>
      </c>
      <c r="C77">
        <v>-900</v>
      </c>
      <c r="D77">
        <v>13692.9</v>
      </c>
      <c r="E77" t="s">
        <v>58</v>
      </c>
    </row>
    <row r="78" spans="1:5" x14ac:dyDescent="0.25">
      <c r="A78" t="s">
        <v>89</v>
      </c>
      <c r="B78" t="s">
        <v>15</v>
      </c>
      <c r="C78">
        <v>-1</v>
      </c>
      <c r="D78">
        <v>13691.9</v>
      </c>
      <c r="E78" t="s">
        <v>16</v>
      </c>
    </row>
    <row r="79" spans="1:5" x14ac:dyDescent="0.25">
      <c r="A79" t="s">
        <v>89</v>
      </c>
      <c r="B79" t="s">
        <v>61</v>
      </c>
      <c r="C79">
        <v>-2.25</v>
      </c>
      <c r="D79">
        <v>13689.65</v>
      </c>
      <c r="E79" t="s">
        <v>16</v>
      </c>
    </row>
    <row r="80" spans="1:5" x14ac:dyDescent="0.25">
      <c r="A80" t="s">
        <v>89</v>
      </c>
      <c r="B80" t="s">
        <v>62</v>
      </c>
      <c r="C80">
        <v>-10.95</v>
      </c>
      <c r="D80">
        <v>13678.7</v>
      </c>
      <c r="E80" t="s">
        <v>16</v>
      </c>
    </row>
    <row r="81" spans="1:5" x14ac:dyDescent="0.25">
      <c r="A81" t="s">
        <v>89</v>
      </c>
      <c r="B81" t="s">
        <v>63</v>
      </c>
      <c r="C81">
        <v>10.95</v>
      </c>
      <c r="D81">
        <v>13689.65</v>
      </c>
      <c r="E81" t="s">
        <v>16</v>
      </c>
    </row>
    <row r="82" spans="1:5" x14ac:dyDescent="0.25">
      <c r="A82" t="s">
        <v>89</v>
      </c>
      <c r="B82" t="s">
        <v>91</v>
      </c>
      <c r="C82">
        <v>-2</v>
      </c>
      <c r="D82">
        <v>13687.65</v>
      </c>
      <c r="E82" t="s">
        <v>16</v>
      </c>
    </row>
    <row r="83" spans="1:5" x14ac:dyDescent="0.25">
      <c r="A83" t="s">
        <v>92</v>
      </c>
      <c r="B83" t="s">
        <v>93</v>
      </c>
      <c r="C83">
        <v>-11.81</v>
      </c>
      <c r="D83">
        <v>13675.84</v>
      </c>
      <c r="E83" t="s">
        <v>146</v>
      </c>
    </row>
    <row r="84" spans="1:5" x14ac:dyDescent="0.25">
      <c r="A84" t="s">
        <v>92</v>
      </c>
      <c r="B84" t="s">
        <v>94</v>
      </c>
      <c r="C84">
        <v>-3.5</v>
      </c>
      <c r="D84">
        <v>13672.34</v>
      </c>
      <c r="E84" t="s">
        <v>16</v>
      </c>
    </row>
    <row r="85" spans="1:5" x14ac:dyDescent="0.25">
      <c r="A85" t="s">
        <v>92</v>
      </c>
      <c r="B85" t="s">
        <v>47</v>
      </c>
      <c r="C85">
        <v>1240.9000000000001</v>
      </c>
      <c r="D85">
        <v>14913.24</v>
      </c>
      <c r="E85" t="s">
        <v>19</v>
      </c>
    </row>
    <row r="86" spans="1:5" x14ac:dyDescent="0.25">
      <c r="A86" t="s">
        <v>95</v>
      </c>
      <c r="B86" t="s">
        <v>96</v>
      </c>
      <c r="C86">
        <v>-299.08</v>
      </c>
      <c r="D86">
        <v>14614.16</v>
      </c>
      <c r="E86" t="s">
        <v>147</v>
      </c>
    </row>
    <row r="87" spans="1:5" x14ac:dyDescent="0.25">
      <c r="A87" t="s">
        <v>95</v>
      </c>
      <c r="B87" t="s">
        <v>97</v>
      </c>
      <c r="C87">
        <v>-31.9</v>
      </c>
      <c r="D87">
        <v>14582.26</v>
      </c>
      <c r="E87" t="s">
        <v>146</v>
      </c>
    </row>
    <row r="88" spans="1:5" x14ac:dyDescent="0.25">
      <c r="A88" t="s">
        <v>95</v>
      </c>
      <c r="B88" t="s">
        <v>17</v>
      </c>
      <c r="C88">
        <v>-2</v>
      </c>
      <c r="D88">
        <v>14580.26</v>
      </c>
      <c r="E88" t="s">
        <v>16</v>
      </c>
    </row>
    <row r="89" spans="1:5" x14ac:dyDescent="0.25">
      <c r="A89" t="s">
        <v>98</v>
      </c>
      <c r="B89" t="s">
        <v>17</v>
      </c>
      <c r="C89">
        <v>-1</v>
      </c>
      <c r="D89">
        <v>14579.26</v>
      </c>
      <c r="E89" t="s">
        <v>16</v>
      </c>
    </row>
    <row r="90" spans="1:5" x14ac:dyDescent="0.25">
      <c r="A90" t="s">
        <v>99</v>
      </c>
      <c r="B90" t="s">
        <v>100</v>
      </c>
      <c r="C90">
        <v>-7.86</v>
      </c>
      <c r="D90">
        <v>14571.4</v>
      </c>
      <c r="E90" t="s">
        <v>146</v>
      </c>
    </row>
    <row r="91" spans="1:5" x14ac:dyDescent="0.25">
      <c r="A91" t="s">
        <v>101</v>
      </c>
      <c r="B91" t="s">
        <v>52</v>
      </c>
      <c r="C91">
        <v>-124.2</v>
      </c>
      <c r="D91">
        <v>14447.2</v>
      </c>
      <c r="E91" t="s">
        <v>145</v>
      </c>
    </row>
    <row r="92" spans="1:5" x14ac:dyDescent="0.25">
      <c r="A92" t="s">
        <v>101</v>
      </c>
      <c r="B92" t="s">
        <v>102</v>
      </c>
      <c r="C92">
        <v>-1075.24</v>
      </c>
      <c r="D92">
        <v>13371.96</v>
      </c>
      <c r="E92" t="s">
        <v>103</v>
      </c>
    </row>
    <row r="93" spans="1:5" x14ac:dyDescent="0.25">
      <c r="A93" t="s">
        <v>101</v>
      </c>
      <c r="B93" t="s">
        <v>17</v>
      </c>
      <c r="C93">
        <v>-1</v>
      </c>
      <c r="D93">
        <v>13370.96</v>
      </c>
      <c r="E93" t="s">
        <v>16</v>
      </c>
    </row>
    <row r="94" spans="1:5" x14ac:dyDescent="0.25">
      <c r="A94" t="s">
        <v>104</v>
      </c>
      <c r="B94" t="s">
        <v>105</v>
      </c>
      <c r="C94">
        <v>-69.3</v>
      </c>
      <c r="D94">
        <v>13301.66</v>
      </c>
      <c r="E94" t="s">
        <v>138</v>
      </c>
    </row>
    <row r="95" spans="1:5" x14ac:dyDescent="0.25">
      <c r="A95" t="s">
        <v>104</v>
      </c>
      <c r="B95" t="s">
        <v>106</v>
      </c>
      <c r="C95">
        <v>-15.32</v>
      </c>
      <c r="D95">
        <v>13286.34</v>
      </c>
      <c r="E95" t="s">
        <v>12</v>
      </c>
    </row>
    <row r="96" spans="1:5" x14ac:dyDescent="0.25">
      <c r="A96" t="s">
        <v>104</v>
      </c>
      <c r="B96" t="s">
        <v>17</v>
      </c>
      <c r="C96">
        <v>-1</v>
      </c>
      <c r="D96">
        <v>13285.34</v>
      </c>
      <c r="E96" t="s">
        <v>16</v>
      </c>
    </row>
    <row r="97" spans="1:5" x14ac:dyDescent="0.25">
      <c r="A97" t="s">
        <v>104</v>
      </c>
      <c r="B97" t="s">
        <v>45</v>
      </c>
      <c r="C97">
        <v>-50</v>
      </c>
      <c r="D97">
        <v>13235.34</v>
      </c>
      <c r="E97" t="s">
        <v>12</v>
      </c>
    </row>
    <row r="98" spans="1:5" x14ac:dyDescent="0.25">
      <c r="A98" t="s">
        <v>107</v>
      </c>
      <c r="B98" t="s">
        <v>108</v>
      </c>
      <c r="C98">
        <v>-7.34</v>
      </c>
      <c r="D98">
        <v>13228</v>
      </c>
      <c r="E98" t="s">
        <v>146</v>
      </c>
    </row>
    <row r="99" spans="1:5" x14ac:dyDescent="0.25">
      <c r="A99" t="s">
        <v>107</v>
      </c>
      <c r="B99" t="s">
        <v>17</v>
      </c>
      <c r="C99">
        <v>-3</v>
      </c>
      <c r="D99">
        <v>13225</v>
      </c>
      <c r="E99" t="s">
        <v>16</v>
      </c>
    </row>
    <row r="100" spans="1:5" x14ac:dyDescent="0.25">
      <c r="A100" t="s">
        <v>109</v>
      </c>
      <c r="B100" t="s">
        <v>17</v>
      </c>
      <c r="C100">
        <v>-1</v>
      </c>
      <c r="D100">
        <v>13224</v>
      </c>
      <c r="E100" t="s">
        <v>16</v>
      </c>
    </row>
    <row r="101" spans="1:5" x14ac:dyDescent="0.25">
      <c r="A101" t="s">
        <v>110</v>
      </c>
      <c r="B101" t="s">
        <v>111</v>
      </c>
      <c r="C101">
        <v>-10.24</v>
      </c>
      <c r="D101">
        <v>13213.76</v>
      </c>
      <c r="E101" t="s">
        <v>146</v>
      </c>
    </row>
    <row r="102" spans="1:5" x14ac:dyDescent="0.25">
      <c r="A102" t="s">
        <v>110</v>
      </c>
      <c r="B102" t="s">
        <v>112</v>
      </c>
      <c r="C102">
        <v>-14.55</v>
      </c>
      <c r="D102">
        <v>13199.21</v>
      </c>
      <c r="E102" t="s">
        <v>148</v>
      </c>
    </row>
    <row r="103" spans="1:5" x14ac:dyDescent="0.25">
      <c r="A103" t="s">
        <v>113</v>
      </c>
      <c r="B103" t="s">
        <v>114</v>
      </c>
      <c r="C103">
        <v>-76.83</v>
      </c>
      <c r="D103">
        <v>13122.38</v>
      </c>
      <c r="E103" t="s">
        <v>148</v>
      </c>
    </row>
    <row r="104" spans="1:5" x14ac:dyDescent="0.25">
      <c r="A104" t="s">
        <v>113</v>
      </c>
      <c r="B104" t="s">
        <v>17</v>
      </c>
      <c r="C104">
        <v>-2</v>
      </c>
      <c r="D104">
        <v>13120.38</v>
      </c>
      <c r="E104" t="s">
        <v>16</v>
      </c>
    </row>
    <row r="105" spans="1:5" x14ac:dyDescent="0.25">
      <c r="A105" t="s">
        <v>113</v>
      </c>
      <c r="B105" t="s">
        <v>100</v>
      </c>
      <c r="C105">
        <v>-7.76</v>
      </c>
      <c r="D105">
        <v>13112.62</v>
      </c>
      <c r="E105" t="s">
        <v>146</v>
      </c>
    </row>
    <row r="106" spans="1:5" x14ac:dyDescent="0.25">
      <c r="A106" t="s">
        <v>115</v>
      </c>
      <c r="B106" t="s">
        <v>47</v>
      </c>
      <c r="C106">
        <v>1677.63</v>
      </c>
      <c r="D106">
        <v>14790.25</v>
      </c>
      <c r="E106" t="s">
        <v>19</v>
      </c>
    </row>
    <row r="107" spans="1:5" x14ac:dyDescent="0.25">
      <c r="A107" t="s">
        <v>115</v>
      </c>
      <c r="B107" t="s">
        <v>116</v>
      </c>
      <c r="C107">
        <v>-3.65</v>
      </c>
      <c r="D107">
        <v>14786.6</v>
      </c>
      <c r="E107" t="s">
        <v>146</v>
      </c>
    </row>
    <row r="108" spans="1:5" x14ac:dyDescent="0.25">
      <c r="A108" t="s">
        <v>115</v>
      </c>
      <c r="B108" t="s">
        <v>17</v>
      </c>
      <c r="C108">
        <v>-2</v>
      </c>
      <c r="D108">
        <v>14784.6</v>
      </c>
      <c r="E108" t="s">
        <v>16</v>
      </c>
    </row>
    <row r="109" spans="1:5" x14ac:dyDescent="0.25">
      <c r="A109" t="s">
        <v>117</v>
      </c>
      <c r="B109" t="s">
        <v>17</v>
      </c>
      <c r="C109">
        <v>-1</v>
      </c>
      <c r="D109">
        <v>14783.6</v>
      </c>
      <c r="E109" t="s">
        <v>16</v>
      </c>
    </row>
    <row r="110" spans="1:5" x14ac:dyDescent="0.25">
      <c r="A110" t="s">
        <v>118</v>
      </c>
      <c r="B110" t="s">
        <v>119</v>
      </c>
      <c r="C110">
        <v>-28.17</v>
      </c>
      <c r="D110">
        <v>14755.43</v>
      </c>
      <c r="E110" t="s">
        <v>145</v>
      </c>
    </row>
    <row r="111" spans="1:5" x14ac:dyDescent="0.25">
      <c r="A111" t="s">
        <v>118</v>
      </c>
      <c r="B111" t="s">
        <v>49</v>
      </c>
      <c r="C111">
        <v>-74.25</v>
      </c>
      <c r="D111">
        <v>14681.18</v>
      </c>
      <c r="E111" t="s">
        <v>50</v>
      </c>
    </row>
    <row r="112" spans="1:5" x14ac:dyDescent="0.25">
      <c r="A112" t="s">
        <v>120</v>
      </c>
      <c r="B112" t="s">
        <v>121</v>
      </c>
      <c r="C112">
        <v>-55.32</v>
      </c>
      <c r="D112">
        <v>14625.86</v>
      </c>
      <c r="E112" t="s">
        <v>144</v>
      </c>
    </row>
    <row r="113" spans="1:5" x14ac:dyDescent="0.25">
      <c r="A113" t="s">
        <v>120</v>
      </c>
      <c r="B113" t="s">
        <v>45</v>
      </c>
      <c r="C113">
        <v>-45.06</v>
      </c>
      <c r="D113">
        <v>14580.8</v>
      </c>
      <c r="E113" t="s">
        <v>12</v>
      </c>
    </row>
    <row r="114" spans="1:5" x14ac:dyDescent="0.25">
      <c r="A114" t="s">
        <v>120</v>
      </c>
      <c r="B114" t="s">
        <v>122</v>
      </c>
      <c r="C114">
        <v>-8.51</v>
      </c>
      <c r="D114">
        <v>14572.29</v>
      </c>
      <c r="E114" t="s">
        <v>146</v>
      </c>
    </row>
    <row r="115" spans="1:5" x14ac:dyDescent="0.25">
      <c r="A115" t="s">
        <v>120</v>
      </c>
      <c r="B115" t="s">
        <v>52</v>
      </c>
      <c r="C115">
        <v>-76.84</v>
      </c>
      <c r="D115">
        <v>14495.45</v>
      </c>
      <c r="E115" t="s">
        <v>145</v>
      </c>
    </row>
    <row r="116" spans="1:5" x14ac:dyDescent="0.25">
      <c r="A116" t="s">
        <v>120</v>
      </c>
      <c r="B116" t="s">
        <v>17</v>
      </c>
      <c r="C116">
        <v>-1</v>
      </c>
      <c r="D116">
        <v>14494.45</v>
      </c>
      <c r="E116" t="s">
        <v>16</v>
      </c>
    </row>
    <row r="117" spans="1:5" x14ac:dyDescent="0.25">
      <c r="A117" t="s">
        <v>120</v>
      </c>
      <c r="B117" t="s">
        <v>123</v>
      </c>
      <c r="C117">
        <v>-69.989999999999995</v>
      </c>
      <c r="D117">
        <v>14424.46</v>
      </c>
      <c r="E117" t="s">
        <v>149</v>
      </c>
    </row>
    <row r="118" spans="1:5" x14ac:dyDescent="0.25">
      <c r="A118" t="s">
        <v>124</v>
      </c>
      <c r="B118" t="s">
        <v>17</v>
      </c>
      <c r="C118">
        <v>-5</v>
      </c>
      <c r="D118">
        <v>14419.46</v>
      </c>
      <c r="E118" t="s">
        <v>16</v>
      </c>
    </row>
    <row r="119" spans="1:5" x14ac:dyDescent="0.25">
      <c r="A119" t="s">
        <v>125</v>
      </c>
      <c r="B119" t="s">
        <v>126</v>
      </c>
      <c r="C119">
        <v>-100</v>
      </c>
      <c r="D119">
        <v>14319.46</v>
      </c>
      <c r="E119" t="s">
        <v>135</v>
      </c>
    </row>
    <row r="120" spans="1:5" x14ac:dyDescent="0.25">
      <c r="A120" t="s">
        <v>125</v>
      </c>
      <c r="B120" t="s">
        <v>15</v>
      </c>
      <c r="C120">
        <v>-0.5</v>
      </c>
      <c r="D120">
        <v>14318.96</v>
      </c>
      <c r="E120" t="s">
        <v>16</v>
      </c>
    </row>
    <row r="121" spans="1:5" x14ac:dyDescent="0.25">
      <c r="A121" t="s">
        <v>125</v>
      </c>
      <c r="B121" t="s">
        <v>111</v>
      </c>
      <c r="C121">
        <v>-11.81</v>
      </c>
      <c r="D121">
        <v>14307.15</v>
      </c>
      <c r="E121" t="s">
        <v>146</v>
      </c>
    </row>
    <row r="122" spans="1:5" x14ac:dyDescent="0.25">
      <c r="A122" t="s">
        <v>127</v>
      </c>
      <c r="B122" t="s">
        <v>17</v>
      </c>
      <c r="C122">
        <v>-1</v>
      </c>
      <c r="D122">
        <v>14306.15</v>
      </c>
      <c r="E122" t="s">
        <v>16</v>
      </c>
    </row>
    <row r="123" spans="1:5" x14ac:dyDescent="0.25">
      <c r="A123" t="s">
        <v>127</v>
      </c>
      <c r="B123" t="s">
        <v>128</v>
      </c>
      <c r="C123">
        <v>-900</v>
      </c>
      <c r="D123">
        <v>13406.15</v>
      </c>
      <c r="E123" t="s">
        <v>58</v>
      </c>
    </row>
    <row r="124" spans="1:5" x14ac:dyDescent="0.25">
      <c r="A124" t="s">
        <v>127</v>
      </c>
      <c r="B124" t="s">
        <v>15</v>
      </c>
      <c r="C124">
        <v>-1</v>
      </c>
      <c r="D124">
        <v>13405.15</v>
      </c>
      <c r="E124" t="s">
        <v>16</v>
      </c>
    </row>
    <row r="125" spans="1:5" x14ac:dyDescent="0.25">
      <c r="A125" t="s">
        <v>127</v>
      </c>
      <c r="B125" t="s">
        <v>60</v>
      </c>
      <c r="C125">
        <v>-1.25</v>
      </c>
      <c r="D125">
        <v>13403.9</v>
      </c>
      <c r="E125" t="s">
        <v>16</v>
      </c>
    </row>
    <row r="126" spans="1:5" x14ac:dyDescent="0.25">
      <c r="A126" t="s">
        <v>127</v>
      </c>
      <c r="B126" t="s">
        <v>61</v>
      </c>
      <c r="C126">
        <v>-2.25</v>
      </c>
      <c r="D126">
        <v>13401.65</v>
      </c>
      <c r="E126" t="s">
        <v>16</v>
      </c>
    </row>
    <row r="127" spans="1:5" x14ac:dyDescent="0.25">
      <c r="A127" t="s">
        <v>127</v>
      </c>
      <c r="B127" t="s">
        <v>62</v>
      </c>
      <c r="C127">
        <v>-10.95</v>
      </c>
      <c r="D127">
        <v>13390.7</v>
      </c>
      <c r="E127" t="s">
        <v>16</v>
      </c>
    </row>
    <row r="128" spans="1:5" x14ac:dyDescent="0.25">
      <c r="A128" t="s">
        <v>127</v>
      </c>
      <c r="B128" t="s">
        <v>63</v>
      </c>
      <c r="C128">
        <v>10.95</v>
      </c>
      <c r="D128">
        <v>13401.65</v>
      </c>
      <c r="E128" t="s">
        <v>16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E11" sqref="E11"/>
    </sheetView>
  </sheetViews>
  <sheetFormatPr defaultRowHeight="15" x14ac:dyDescent="0.25"/>
  <cols>
    <col min="1" max="1" width="10.7109375" bestFit="1" customWidth="1"/>
    <col min="2" max="2" width="27.7109375" bestFit="1" customWidth="1"/>
    <col min="3" max="4" width="10.42578125" bestFit="1" customWidth="1"/>
    <col min="5" max="5" width="14.140625" bestFit="1" customWidth="1"/>
    <col min="6" max="6" width="5.28515625" bestFit="1" customWidth="1"/>
    <col min="7" max="7" width="22.7109375" bestFit="1" customWidth="1"/>
    <col min="8" max="9" width="10.42578125" bestFit="1" customWidth="1"/>
    <col min="10" max="10" width="14.140625" bestFit="1" customWidth="1"/>
    <col min="11" max="11" width="5.28515625" bestFit="1" customWidth="1"/>
    <col min="13" max="13" width="10.7109375" bestFit="1" customWidth="1"/>
    <col min="14" max="14" width="22.7109375" customWidth="1"/>
    <col min="15" max="16" width="10.42578125" customWidth="1"/>
    <col min="17" max="17" width="14.140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160</v>
      </c>
      <c r="B2" t="s">
        <v>161</v>
      </c>
      <c r="C2">
        <v>-145.03</v>
      </c>
      <c r="D2">
        <v>289.8</v>
      </c>
      <c r="E2" t="s">
        <v>135</v>
      </c>
    </row>
    <row r="3" spans="1:5" x14ac:dyDescent="0.25">
      <c r="A3" t="s">
        <v>160</v>
      </c>
      <c r="B3" t="s">
        <v>162</v>
      </c>
      <c r="C3">
        <v>-89</v>
      </c>
      <c r="D3">
        <v>378.8</v>
      </c>
      <c r="E3" t="s">
        <v>135</v>
      </c>
    </row>
    <row r="4" spans="1:5" x14ac:dyDescent="0.25">
      <c r="A4" t="s">
        <v>163</v>
      </c>
      <c r="B4" t="s">
        <v>164</v>
      </c>
      <c r="C4">
        <v>-2</v>
      </c>
      <c r="D4">
        <v>380.8</v>
      </c>
      <c r="E4" t="s">
        <v>16</v>
      </c>
    </row>
    <row r="5" spans="1:5" x14ac:dyDescent="0.25">
      <c r="A5" t="s">
        <v>42</v>
      </c>
      <c r="B5" t="s">
        <v>165</v>
      </c>
      <c r="C5">
        <v>380.8</v>
      </c>
      <c r="D5">
        <v>0</v>
      </c>
      <c r="E5" t="s">
        <v>147</v>
      </c>
    </row>
    <row r="6" spans="1:5" x14ac:dyDescent="0.25">
      <c r="A6" t="s">
        <v>42</v>
      </c>
      <c r="B6" t="s">
        <v>166</v>
      </c>
      <c r="C6">
        <v>-197.88</v>
      </c>
      <c r="D6">
        <v>197.88</v>
      </c>
      <c r="E6" t="s">
        <v>167</v>
      </c>
    </row>
    <row r="7" spans="1:5" x14ac:dyDescent="0.25">
      <c r="A7" t="s">
        <v>54</v>
      </c>
      <c r="B7" t="s">
        <v>168</v>
      </c>
      <c r="C7">
        <v>-50</v>
      </c>
      <c r="D7">
        <v>247.88</v>
      </c>
      <c r="E7" t="s">
        <v>16</v>
      </c>
    </row>
    <row r="8" spans="1:5" x14ac:dyDescent="0.25">
      <c r="A8" t="s">
        <v>169</v>
      </c>
      <c r="B8" t="s">
        <v>141</v>
      </c>
      <c r="C8">
        <v>-9.99</v>
      </c>
      <c r="D8">
        <v>257.87</v>
      </c>
      <c r="E8" t="s">
        <v>26</v>
      </c>
    </row>
    <row r="9" spans="1:5" x14ac:dyDescent="0.25">
      <c r="A9" t="s">
        <v>55</v>
      </c>
      <c r="B9" t="s">
        <v>165</v>
      </c>
      <c r="C9">
        <v>247.88</v>
      </c>
      <c r="D9">
        <v>9.99</v>
      </c>
      <c r="E9" t="s">
        <v>147</v>
      </c>
    </row>
    <row r="10" spans="1:5" x14ac:dyDescent="0.25">
      <c r="A10" t="s">
        <v>170</v>
      </c>
      <c r="B10" t="s">
        <v>171</v>
      </c>
      <c r="C10">
        <v>-50</v>
      </c>
      <c r="D10">
        <v>59.99</v>
      </c>
      <c r="E10" t="s">
        <v>16</v>
      </c>
    </row>
    <row r="11" spans="1:5" x14ac:dyDescent="0.25">
      <c r="A11" t="s">
        <v>65</v>
      </c>
      <c r="B11" t="s">
        <v>129</v>
      </c>
      <c r="C11">
        <v>-106</v>
      </c>
      <c r="D11">
        <v>168.34</v>
      </c>
      <c r="E11" t="s">
        <v>130</v>
      </c>
    </row>
    <row r="12" spans="1:5" x14ac:dyDescent="0.25">
      <c r="A12" t="s">
        <v>65</v>
      </c>
      <c r="B12" t="s">
        <v>142</v>
      </c>
      <c r="C12">
        <v>-2.29</v>
      </c>
      <c r="D12">
        <v>62.28</v>
      </c>
      <c r="E12" t="s">
        <v>16</v>
      </c>
    </row>
    <row r="13" spans="1:5" x14ac:dyDescent="0.25">
      <c r="A13" t="s">
        <v>65</v>
      </c>
      <c r="B13" t="s">
        <v>143</v>
      </c>
      <c r="C13">
        <v>-0.06</v>
      </c>
      <c r="D13">
        <v>62.34</v>
      </c>
      <c r="E13" t="s">
        <v>16</v>
      </c>
    </row>
    <row r="14" spans="1:5" x14ac:dyDescent="0.25">
      <c r="A14" t="s">
        <v>131</v>
      </c>
      <c r="B14" t="s">
        <v>132</v>
      </c>
      <c r="C14">
        <v>-13.38</v>
      </c>
      <c r="D14">
        <v>181.72</v>
      </c>
      <c r="E14" t="s">
        <v>26</v>
      </c>
    </row>
    <row r="15" spans="1:5" x14ac:dyDescent="0.25">
      <c r="A15" t="s">
        <v>133</v>
      </c>
      <c r="B15" t="s">
        <v>134</v>
      </c>
      <c r="C15">
        <v>-18</v>
      </c>
      <c r="D15">
        <v>199.72</v>
      </c>
      <c r="E15" t="s">
        <v>135</v>
      </c>
    </row>
    <row r="16" spans="1:5" x14ac:dyDescent="0.25">
      <c r="A16" t="s">
        <v>136</v>
      </c>
      <c r="B16" t="s">
        <v>137</v>
      </c>
      <c r="C16">
        <v>-56.69</v>
      </c>
      <c r="D16">
        <v>256.41000000000003</v>
      </c>
      <c r="E16" t="s">
        <v>138</v>
      </c>
    </row>
    <row r="17" spans="1:5" x14ac:dyDescent="0.25">
      <c r="A17" t="s">
        <v>80</v>
      </c>
      <c r="B17" t="s">
        <v>139</v>
      </c>
      <c r="C17">
        <v>-16.7</v>
      </c>
      <c r="D17">
        <v>273.11</v>
      </c>
      <c r="E17" t="s">
        <v>135</v>
      </c>
    </row>
    <row r="18" spans="1:5" x14ac:dyDescent="0.25">
      <c r="A18" t="s">
        <v>80</v>
      </c>
      <c r="B18" t="s">
        <v>140</v>
      </c>
      <c r="C18">
        <v>-16.7</v>
      </c>
      <c r="D18">
        <v>289.81</v>
      </c>
      <c r="E18" t="s">
        <v>135</v>
      </c>
    </row>
    <row r="19" spans="1:5" x14ac:dyDescent="0.25">
      <c r="A19" t="s">
        <v>89</v>
      </c>
      <c r="B19" t="s">
        <v>141</v>
      </c>
      <c r="C19">
        <v>-9.99</v>
      </c>
      <c r="D19">
        <v>299.8</v>
      </c>
      <c r="E19" t="s">
        <v>26</v>
      </c>
    </row>
    <row r="20" spans="1:5" x14ac:dyDescent="0.25">
      <c r="A20" t="s">
        <v>95</v>
      </c>
      <c r="B20" t="s">
        <v>142</v>
      </c>
      <c r="C20">
        <v>-2.84</v>
      </c>
      <c r="D20">
        <v>302.64</v>
      </c>
      <c r="E20" t="s">
        <v>16</v>
      </c>
    </row>
    <row r="21" spans="1:5" x14ac:dyDescent="0.25">
      <c r="A21" t="s">
        <v>95</v>
      </c>
      <c r="B21" t="s">
        <v>143</v>
      </c>
      <c r="C21">
        <v>-3.41</v>
      </c>
      <c r="D21">
        <v>306.05</v>
      </c>
      <c r="E21" t="s">
        <v>16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abSelected="1" workbookViewId="0">
      <selection activeCell="F11" sqref="F11"/>
    </sheetView>
  </sheetViews>
  <sheetFormatPr defaultRowHeight="15" x14ac:dyDescent="0.25"/>
  <cols>
    <col min="1" max="1" width="9.140625" style="1"/>
    <col min="2" max="2" width="14" style="1" bestFit="1" customWidth="1"/>
    <col min="3" max="3" width="9.140625" style="1"/>
    <col min="4" max="4" width="16.42578125" style="1" customWidth="1"/>
    <col min="5" max="5" width="9.140625" style="1"/>
    <col min="6" max="6" width="11" style="1" bestFit="1" customWidth="1"/>
    <col min="7" max="16384" width="9.140625" style="1"/>
  </cols>
  <sheetData>
    <row r="1" spans="1:6" x14ac:dyDescent="0.25">
      <c r="A1" s="1" t="s">
        <v>150</v>
      </c>
      <c r="B1" s="1" t="s">
        <v>151</v>
      </c>
    </row>
    <row r="2" spans="1:6" x14ac:dyDescent="0.25">
      <c r="A2" s="1" t="s">
        <v>152</v>
      </c>
      <c r="B2" s="1" t="s">
        <v>127</v>
      </c>
    </row>
    <row r="4" spans="1:6" x14ac:dyDescent="0.25">
      <c r="B4" s="1" t="s">
        <v>153</v>
      </c>
      <c r="C4" s="1">
        <f>SUMIFS('Debit Data'!C2:C1000,'Debit Data'!E2:E1000, B4, 'Debit Data'!A2:A1000, "&gt;"&amp;$B$1)</f>
        <v>8451.7799999999988</v>
      </c>
    </row>
    <row r="5" spans="1:6" x14ac:dyDescent="0.25">
      <c r="B5" s="1" t="s">
        <v>154</v>
      </c>
      <c r="C5" s="1">
        <f>C4-C6</f>
        <v>630.60999999999876</v>
      </c>
      <c r="D5" s="5"/>
    </row>
    <row r="6" spans="1:6" x14ac:dyDescent="0.25">
      <c r="B6" s="1" t="s">
        <v>155</v>
      </c>
      <c r="C6" s="1">
        <f>-SUMIFS('Debit Data'!$C$2:$C$1000,'Debit Data'!$E$2:$E$1000, "&lt;&gt;income",'Debit Data'!$E$2:$E$1000, "&lt;&gt;credit transfer",'Debit Data'!$E$2:$E$1000, "&lt;&gt;savings transfer", 'Debit Data'!$A$2:$A$1000, "&gt;="&amp;$B$1,'Debit Data'!$A$2:$A$1000, "&lt;="&amp;$B$2) - SUMIFS('Credit Data'!$C$2:$C$1000,'Credit Data'!$E$2:$E$1000, "&lt;&gt;income",'Credit Data'!$E$2:$E$1000, "&lt;&gt;credit transfer",'Credit Data'!$E$2:$E$1000, "&lt;&gt;savings transfer", 'Credit Data'!$A$2:$A$1000, "&gt;="&amp;$B$1, 'Credit Data'!$A$2:$A$1000, "&lt;="&amp;$B$2)</f>
        <v>7821.17</v>
      </c>
      <c r="D6" s="4"/>
    </row>
    <row r="8" spans="1:6" x14ac:dyDescent="0.25">
      <c r="B8" s="3" t="s">
        <v>184</v>
      </c>
      <c r="C8" s="3"/>
      <c r="D8" s="3"/>
      <c r="E8" s="3"/>
      <c r="F8" s="3"/>
    </row>
    <row r="9" spans="1:6" x14ac:dyDescent="0.25">
      <c r="C9" s="1" t="s">
        <v>156</v>
      </c>
      <c r="D9" s="1" t="s">
        <v>157</v>
      </c>
      <c r="E9" s="1" t="s">
        <v>183</v>
      </c>
      <c r="F9" s="1" t="s">
        <v>190</v>
      </c>
    </row>
    <row r="10" spans="1:6" x14ac:dyDescent="0.25">
      <c r="B10" s="1" t="s">
        <v>158</v>
      </c>
      <c r="C10" s="1">
        <f>-SUMIFS('Debit Data'!$C$2:$C$1000,'Debit Data'!$E$2:$E$1000, B10, 'Debit Data'!$A$2:$A$1000, "&gt;="&amp;$B$1,'Debit Data'!$A$2:$A$1000, "&lt;="&amp;$B$2)</f>
        <v>822.86999999999989</v>
      </c>
      <c r="D10" s="1">
        <f>-SUMIFS('Credit Data'!$C$2:$C$1000,'Credit Data'!$E$2:$E$1000, B10, 'Credit Data'!$A$2:$A$1000, "&gt;="&amp;$B$1, 'Credit Data'!$A$2:$A$1000, "&lt;="&amp;$B$2)</f>
        <v>0</v>
      </c>
      <c r="E10" s="1">
        <f>SUM(C10:D10)</f>
        <v>822.86999999999989</v>
      </c>
      <c r="F10" s="4">
        <f>E10/$C$36</f>
        <v>0.10521060148289832</v>
      </c>
    </row>
    <row r="11" spans="1:6" x14ac:dyDescent="0.25">
      <c r="B11" s="1" t="s">
        <v>159</v>
      </c>
      <c r="C11" s="2">
        <f>-SUMIFS('Debit Data'!$C$2:$C$1000,'Debit Data'!$E$2:$E$1000, B11, 'Debit Data'!$A$2:$A$1000, "&gt;="&amp;$B$1,'Debit Data'!$A$2:$A$1000, "&lt;="&amp;$B$2)</f>
        <v>0</v>
      </c>
      <c r="D11" s="2">
        <f>-SUMIFS('Credit Data'!$C$2:$C$1000,'Credit Data'!$E$2:$E$1000, B11, 'Credit Data'!$A$2:$A$1000, "&gt;="&amp;$B$1, 'Credit Data'!$A$2:$A$1000, "&lt;="&amp;$B$2)</f>
        <v>197.88</v>
      </c>
      <c r="E11" s="1">
        <f t="shared" ref="E11:E31" si="0">SUM(C11:D11)</f>
        <v>197.88</v>
      </c>
      <c r="F11" s="4">
        <f t="shared" ref="F11:F31" si="1">E11/$C$36</f>
        <v>2.530056244781791E-2</v>
      </c>
    </row>
    <row r="12" spans="1:6" x14ac:dyDescent="0.25">
      <c r="B12" s="1" t="s">
        <v>172</v>
      </c>
      <c r="C12" s="2">
        <f>-SUMIFS('Debit Data'!$C$2:$C$1000,'Debit Data'!$E$2:$E$1000, B12, 'Debit Data'!$A$2:$A$1000, "&gt;="&amp;$B$1,'Debit Data'!$A$2:$A$1000, "&lt;="&amp;$B$2)</f>
        <v>2700</v>
      </c>
      <c r="D12" s="2">
        <f>-SUMIFS('Credit Data'!$C$2:$C$1000,'Credit Data'!$E$2:$E$1000, B12, 'Credit Data'!$A$2:$A$1000, "&gt;="&amp;$B$1, 'Credit Data'!$A$2:$A$1000, "&lt;="&amp;$B$2)</f>
        <v>0</v>
      </c>
      <c r="E12" s="1">
        <f t="shared" si="0"/>
        <v>2700</v>
      </c>
      <c r="F12" s="4">
        <f t="shared" si="1"/>
        <v>0.3452168921018211</v>
      </c>
    </row>
    <row r="13" spans="1:6" x14ac:dyDescent="0.25">
      <c r="B13" s="1" t="s">
        <v>173</v>
      </c>
      <c r="C13" s="2">
        <f>-SUMIFS('Debit Data'!$C$2:$C$1000,'Debit Data'!$E$2:$E$1000, B13, 'Debit Data'!$A$2:$A$1000, "&gt;="&amp;$B$1,'Debit Data'!$A$2:$A$1000, "&lt;="&amp;$B$2)</f>
        <v>284.08</v>
      </c>
      <c r="D13" s="2">
        <f>-SUMIFS('Credit Data'!$C$2:$C$1000,'Credit Data'!$E$2:$E$1000, B13, 'Credit Data'!$A$2:$A$1000, "&gt;="&amp;$B$1, 'Credit Data'!$A$2:$A$1000, "&lt;="&amp;$B$2)</f>
        <v>0</v>
      </c>
      <c r="E13" s="1">
        <f t="shared" si="0"/>
        <v>284.08</v>
      </c>
      <c r="F13" s="4">
        <f t="shared" si="1"/>
        <v>3.6321931373439011E-2</v>
      </c>
    </row>
    <row r="14" spans="1:6" x14ac:dyDescent="0.25">
      <c r="B14" s="1" t="s">
        <v>174</v>
      </c>
      <c r="C14" s="2">
        <f>-SUMIFS('Debit Data'!$C$2:$C$1000,'Debit Data'!$E$2:$E$1000, B14, 'Debit Data'!$A$2:$A$1000, "&gt;="&amp;$B$1,'Debit Data'!$A$2:$A$1000, "&lt;="&amp;$B$2)</f>
        <v>222.75</v>
      </c>
      <c r="D14" s="2">
        <f>-SUMIFS('Credit Data'!$C$2:$C$1000,'Credit Data'!$E$2:$E$1000, B14, 'Credit Data'!$A$2:$A$1000, "&gt;="&amp;$B$1, 'Credit Data'!$A$2:$A$1000, "&lt;="&amp;$B$2)</f>
        <v>0</v>
      </c>
      <c r="E14" s="1">
        <f t="shared" si="0"/>
        <v>222.75</v>
      </c>
      <c r="F14" s="4">
        <f t="shared" si="1"/>
        <v>2.8480393598400239E-2</v>
      </c>
    </row>
    <row r="15" spans="1:6" x14ac:dyDescent="0.25">
      <c r="B15" s="1" t="s">
        <v>175</v>
      </c>
      <c r="C15" s="2">
        <f>-SUMIFS('Debit Data'!$C$2:$C$1000,'Debit Data'!$E$2:$E$1000, B15, 'Debit Data'!$A$2:$A$1000, "&gt;="&amp;$B$1,'Debit Data'!$A$2:$A$1000, "&lt;="&amp;$B$2)</f>
        <v>1075.24</v>
      </c>
      <c r="D15" s="2">
        <f>-SUMIFS('Credit Data'!$C$2:$C$1000,'Credit Data'!$E$2:$E$1000, B15, 'Credit Data'!$A$2:$A$1000, "&gt;="&amp;$B$1, 'Credit Data'!$A$2:$A$1000, "&lt;="&amp;$B$2)</f>
        <v>0</v>
      </c>
      <c r="E15" s="1">
        <f t="shared" si="0"/>
        <v>1075.24</v>
      </c>
      <c r="F15" s="4">
        <f t="shared" si="1"/>
        <v>0.13747815224576374</v>
      </c>
    </row>
    <row r="16" spans="1:6" x14ac:dyDescent="0.25">
      <c r="F16" s="4"/>
    </row>
    <row r="17" spans="2:6" x14ac:dyDescent="0.25">
      <c r="B17" s="1" t="s">
        <v>183</v>
      </c>
      <c r="C17" s="1">
        <f>SUM(C10:C15)</f>
        <v>5104.9399999999996</v>
      </c>
      <c r="D17" s="1">
        <f>SUM(D10:D15)</f>
        <v>197.88</v>
      </c>
      <c r="E17" s="1">
        <f t="shared" si="0"/>
        <v>5302.82</v>
      </c>
      <c r="F17" s="4">
        <f t="shared" si="1"/>
        <v>0.67800853325014032</v>
      </c>
    </row>
    <row r="18" spans="2:6" x14ac:dyDescent="0.25">
      <c r="F18" s="4"/>
    </row>
    <row r="19" spans="2:6" x14ac:dyDescent="0.25">
      <c r="B19" s="3" t="s">
        <v>185</v>
      </c>
      <c r="C19" s="3"/>
      <c r="D19" s="3"/>
      <c r="E19" s="3"/>
      <c r="F19" s="3"/>
    </row>
    <row r="20" spans="2:6" x14ac:dyDescent="0.25">
      <c r="C20" s="1" t="s">
        <v>156</v>
      </c>
      <c r="D20" s="1" t="s">
        <v>157</v>
      </c>
      <c r="E20" s="1" t="s">
        <v>183</v>
      </c>
      <c r="F20" s="4"/>
    </row>
    <row r="21" spans="2:6" x14ac:dyDescent="0.25">
      <c r="B21" s="1" t="s">
        <v>176</v>
      </c>
      <c r="C21" s="1">
        <f>-SUMIFS('Debit Data'!$C$2:$C$1000,'Debit Data'!$E$2:$E$1000, B21, 'Debit Data'!$A$2:$A$1000, "&gt;="&amp;$B$1,'Debit Data'!$A$2:$A$1000, "&lt;="&amp;$B$2)</f>
        <v>475</v>
      </c>
      <c r="D21" s="1">
        <f>-SUMIFS('Credit Data'!$C$2:$C$1000,'Credit Data'!$E$2:$E$1000, B21, 'Credit Data'!$A$2:$A$1000, "&gt;="&amp;$B$1, 'Credit Data'!$A$2:$A$1000, "&lt;="&amp;$B$2)</f>
        <v>285.43</v>
      </c>
      <c r="E21" s="1">
        <f t="shared" si="0"/>
        <v>760.43000000000006</v>
      </c>
      <c r="F21" s="4">
        <f t="shared" si="1"/>
        <v>9.7227141207773274E-2</v>
      </c>
    </row>
    <row r="22" spans="2:6" x14ac:dyDescent="0.25">
      <c r="B22" s="1" t="s">
        <v>177</v>
      </c>
      <c r="C22" s="2">
        <f>-SUMIFS('Debit Data'!$C$2:$C$1000,'Debit Data'!$E$2:$E$1000, B22, 'Debit Data'!$A$2:$A$1000, "&gt;="&amp;$B$1,'Debit Data'!$A$2:$A$1000, "&lt;="&amp;$B$2)</f>
        <v>181.51</v>
      </c>
      <c r="D22" s="2">
        <f>-SUMIFS('Credit Data'!$C$2:$C$1000,'Credit Data'!$E$2:$E$1000, B22, 'Credit Data'!$A$2:$A$1000, "&gt;="&amp;$B$1, 'Credit Data'!$A$2:$A$1000, "&lt;="&amp;$B$2)</f>
        <v>0</v>
      </c>
      <c r="E22" s="1">
        <f t="shared" si="0"/>
        <v>181.51</v>
      </c>
      <c r="F22" s="4">
        <f t="shared" si="1"/>
        <v>2.3207525216815385E-2</v>
      </c>
    </row>
    <row r="23" spans="2:6" x14ac:dyDescent="0.25">
      <c r="B23" s="1" t="s">
        <v>178</v>
      </c>
      <c r="C23" s="2">
        <f>-SUMIFS('Debit Data'!$C$2:$C$1000,'Debit Data'!$E$2:$E$1000, B23, 'Debit Data'!$A$2:$A$1000, "&gt;="&amp;$B$1,'Debit Data'!$A$2:$A$1000, "&lt;="&amp;$B$2)</f>
        <v>184.51000000000002</v>
      </c>
      <c r="D23" s="2">
        <f>-SUMIFS('Credit Data'!$C$2:$C$1000,'Credit Data'!$E$2:$E$1000, B23, 'Credit Data'!$A$2:$A$1000, "&gt;="&amp;$B$1, 'Credit Data'!$A$2:$A$1000, "&lt;="&amp;$B$2)</f>
        <v>0</v>
      </c>
      <c r="E23" s="1">
        <f t="shared" si="0"/>
        <v>184.51000000000002</v>
      </c>
      <c r="F23" s="4">
        <f t="shared" si="1"/>
        <v>2.3591099541372968E-2</v>
      </c>
    </row>
    <row r="24" spans="2:6" x14ac:dyDescent="0.25">
      <c r="B24" s="1" t="s">
        <v>179</v>
      </c>
      <c r="C24" s="2">
        <f>-SUMIFS('Debit Data'!$C$2:$C$1000,'Debit Data'!$E$2:$E$1000, B24, 'Debit Data'!$A$2:$A$1000, "&gt;="&amp;$B$1,'Debit Data'!$A$2:$A$1000, "&lt;="&amp;$B$2)</f>
        <v>91.38</v>
      </c>
      <c r="D24" s="2">
        <f>-SUMIFS('Credit Data'!$C$2:$C$1000,'Credit Data'!$E$2:$E$1000, B24, 'Credit Data'!$A$2:$A$1000, "&gt;="&amp;$B$1, 'Credit Data'!$A$2:$A$1000, "&lt;="&amp;$B$2)</f>
        <v>0</v>
      </c>
      <c r="E24" s="1">
        <f t="shared" si="0"/>
        <v>91.38</v>
      </c>
      <c r="F24" s="4">
        <f t="shared" si="1"/>
        <v>1.1683673926023855E-2</v>
      </c>
    </row>
    <row r="25" spans="2:6" x14ac:dyDescent="0.25">
      <c r="B25" s="1" t="s">
        <v>180</v>
      </c>
      <c r="C25" s="2">
        <f>-SUMIFS('Debit Data'!$C$2:$C$1000,'Debit Data'!$E$2:$E$1000, B25, 'Debit Data'!$A$2:$A$1000, "&gt;="&amp;$B$1,'Debit Data'!$A$2:$A$1000, "&lt;="&amp;$B$2)</f>
        <v>69.989999999999995</v>
      </c>
      <c r="D25" s="2">
        <f>-SUMIFS('Credit Data'!$C$2:$C$1000,'Credit Data'!$E$2:$E$1000, B25, 'Credit Data'!$A$2:$A$1000, "&gt;="&amp;$B$1, 'Credit Data'!$A$2:$A$1000, "&lt;="&amp;$B$2)</f>
        <v>0</v>
      </c>
      <c r="E25" s="1">
        <f t="shared" si="0"/>
        <v>69.989999999999995</v>
      </c>
      <c r="F25" s="4">
        <f t="shared" si="1"/>
        <v>8.9487889919283164E-3</v>
      </c>
    </row>
    <row r="26" spans="2:6" x14ac:dyDescent="0.25">
      <c r="B26" s="1" t="s">
        <v>181</v>
      </c>
      <c r="C26" s="2">
        <f>-SUMIFS('Debit Data'!$C$2:$C$1000,'Debit Data'!$E$2:$E$1000, B26, 'Debit Data'!$A$2:$A$1000, "&gt;="&amp;$B$1,'Debit Data'!$A$2:$A$1000, "&lt;="&amp;$B$2)</f>
        <v>724.67000000000007</v>
      </c>
      <c r="D26" s="2">
        <f>-SUMIFS('Credit Data'!$C$2:$C$1000,'Credit Data'!$E$2:$E$1000, B26, 'Credit Data'!$A$2:$A$1000, "&gt;="&amp;$B$1, 'Credit Data'!$A$2:$A$1000, "&lt;="&amp;$B$2)</f>
        <v>56.69</v>
      </c>
      <c r="E26" s="1">
        <f t="shared" si="0"/>
        <v>781.36000000000013</v>
      </c>
      <c r="F26" s="4">
        <f t="shared" si="1"/>
        <v>9.9903211412103315E-2</v>
      </c>
    </row>
    <row r="27" spans="2:6" s="2" customFormat="1" x14ac:dyDescent="0.25">
      <c r="B27" s="2" t="s">
        <v>189</v>
      </c>
      <c r="C27" s="2">
        <f>-SUMIFS('Debit Data'!$C$2:$C$1000,'Debit Data'!$E$2:$E$1000, B27, 'Debit Data'!$A$2:$A$1000, "&gt;="&amp;$B$1,'Debit Data'!$A$2:$A$1000, "&lt;="&amp;$B$2)</f>
        <v>0</v>
      </c>
      <c r="D27" s="2">
        <f>-SUMIFS('Credit Data'!$C$2:$C$1000,'Credit Data'!$E$2:$E$1000, B27, 'Credit Data'!$A$2:$A$1000, "&gt;="&amp;$B$1, 'Credit Data'!$A$2:$A$1000, "&lt;="&amp;$B$2)</f>
        <v>106</v>
      </c>
      <c r="E27" s="2">
        <f t="shared" ref="E27" si="2">SUM(C27:D27)</f>
        <v>106</v>
      </c>
      <c r="F27" s="4">
        <f t="shared" si="1"/>
        <v>1.3552959467701124E-2</v>
      </c>
    </row>
    <row r="28" spans="2:6" x14ac:dyDescent="0.25">
      <c r="B28" s="1" t="s">
        <v>182</v>
      </c>
      <c r="C28" s="2">
        <f>-SUMIFS('Debit Data'!$C$2:$C$1000,'Debit Data'!$E$2:$E$1000, B28, 'Debit Data'!$A$2:$A$1000, "&gt;="&amp;$B$1,'Debit Data'!$A$2:$A$1000, "&lt;="&amp;$B$2)</f>
        <v>45.39</v>
      </c>
      <c r="D28" s="2">
        <f>-SUMIFS('Credit Data'!$C$2:$C$1000,'Credit Data'!$E$2:$E$1000, B28, 'Credit Data'!$A$2:$A$1000, "&gt;="&amp;$B$1, 'Credit Data'!$A$2:$A$1000, "&lt;="&amp;$B$2)</f>
        <v>33.36</v>
      </c>
      <c r="E28" s="1">
        <f t="shared" si="0"/>
        <v>78.75</v>
      </c>
      <c r="F28" s="4">
        <f t="shared" si="1"/>
        <v>1.0068826019636448E-2</v>
      </c>
    </row>
    <row r="29" spans="2:6" x14ac:dyDescent="0.25">
      <c r="B29" s="1" t="s">
        <v>188</v>
      </c>
      <c r="C29" s="2">
        <f>-SUMIFS('Debit Data'!$C$2:$C$1000,'Debit Data'!$E$2:$E$1000, B29, 'Debit Data'!$A$2:$A$1000, "&gt;="&amp;$B$1,'Debit Data'!$A$2:$A$1000, "&lt;="&amp;$B$2)</f>
        <v>153.82</v>
      </c>
      <c r="D29" s="2">
        <f>-SUMIFS('Credit Data'!$C$2:$C$1000,'Credit Data'!$E$2:$E$1000, B29, 'Credit Data'!$A$2:$A$1000, "&gt;="&amp;$B$1, 'Credit Data'!$A$2:$A$1000, "&lt;="&amp;$B$2)</f>
        <v>110.60000000000001</v>
      </c>
      <c r="E29" s="1">
        <f t="shared" ref="E29" si="3">SUM(C29:D29)</f>
        <v>264.42</v>
      </c>
      <c r="F29" s="4">
        <f t="shared" si="1"/>
        <v>3.3808240966505011E-2</v>
      </c>
    </row>
    <row r="30" spans="2:6" x14ac:dyDescent="0.25">
      <c r="F30" s="4"/>
    </row>
    <row r="31" spans="2:6" x14ac:dyDescent="0.25">
      <c r="B31" s="1" t="s">
        <v>183</v>
      </c>
      <c r="C31" s="1">
        <f>SUM(C21:C29)</f>
        <v>1926.27</v>
      </c>
      <c r="D31" s="1">
        <f>SUM(D21:D29)</f>
        <v>592.08000000000004</v>
      </c>
      <c r="E31" s="1">
        <f t="shared" si="0"/>
        <v>2518.35</v>
      </c>
      <c r="F31" s="4">
        <f t="shared" si="1"/>
        <v>0.32199146674985968</v>
      </c>
    </row>
    <row r="33" spans="2:3" x14ac:dyDescent="0.25">
      <c r="B33" s="3" t="s">
        <v>187</v>
      </c>
      <c r="C33" s="3"/>
    </row>
    <row r="34" spans="2:3" x14ac:dyDescent="0.25">
      <c r="B34" s="1" t="s">
        <v>156</v>
      </c>
      <c r="C34" s="1">
        <f>SUM(C31,C17)</f>
        <v>7031.2099999999991</v>
      </c>
    </row>
    <row r="35" spans="2:3" x14ac:dyDescent="0.25">
      <c r="B35" s="1" t="s">
        <v>157</v>
      </c>
      <c r="C35" s="1">
        <f>SUM(D17,D31)</f>
        <v>789.96</v>
      </c>
    </row>
    <row r="36" spans="2:3" x14ac:dyDescent="0.25">
      <c r="B36" s="1" t="s">
        <v>186</v>
      </c>
      <c r="C36" s="1">
        <f>SUM(E31,E17)</f>
        <v>7821.17</v>
      </c>
    </row>
  </sheetData>
  <mergeCells count="3">
    <mergeCell ref="B33:C33"/>
    <mergeCell ref="B8:F8"/>
    <mergeCell ref="B19:F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Debit Data</vt:lpstr>
      <vt:lpstr>Credit Data</vt:lpstr>
      <vt:lpstr>Jan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Eric Wells</cp:lastModifiedBy>
  <dcterms:created xsi:type="dcterms:W3CDTF">2017-04-02T02:19:33Z</dcterms:created>
  <dcterms:modified xsi:type="dcterms:W3CDTF">2017-04-02T19:45:21Z</dcterms:modified>
</cp:coreProperties>
</file>