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anhe/Desktop/"/>
    </mc:Choice>
  </mc:AlternateContent>
  <xr:revisionPtr revIDLastSave="0" documentId="13_ncr:1_{67B82596-8DF4-394F-A1F4-AFE6E7927A92}" xr6:coauthVersionLast="46" xr6:coauthVersionMax="46" xr10:uidLastSave="{00000000-0000-0000-0000-000000000000}"/>
  <bookViews>
    <workbookView xWindow="4440" yWindow="2320" windowWidth="28040" windowHeight="17440" xr2:uid="{A3EEACE8-5307-A440-9405-52CBE175258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1" l="1"/>
  <c r="D161" i="1"/>
  <c r="C161" i="1"/>
  <c r="B161" i="1"/>
  <c r="B80" i="1"/>
  <c r="B79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62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4" i="1"/>
  <c r="B60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4" i="1"/>
  <c r="C42" i="1"/>
  <c r="D42" i="1"/>
  <c r="E42" i="1"/>
  <c r="F42" i="1"/>
  <c r="B42" i="1"/>
  <c r="C41" i="1"/>
  <c r="D41" i="1"/>
  <c r="E41" i="1"/>
  <c r="F41" i="1"/>
  <c r="B4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3" i="1"/>
  <c r="C21" i="1"/>
  <c r="D21" i="1"/>
  <c r="E21" i="1"/>
  <c r="F21" i="1"/>
  <c r="B21" i="1"/>
</calcChain>
</file>

<file path=xl/sharedStrings.xml><?xml version="1.0" encoding="utf-8"?>
<sst xmlns="http://schemas.openxmlformats.org/spreadsheetml/2006/main" count="16" uniqueCount="16">
  <si>
    <t>年份</t>
  </si>
  <si>
    <t>投资效果系数（无时滞）</t>
  </si>
  <si>
    <t>投资效果系数（时滞一年）</t>
  </si>
  <si>
    <t>全社会固定资产交付使用率</t>
  </si>
  <si>
    <t>建设项目投产率</t>
  </si>
  <si>
    <t>基建房屋竣工率</t>
  </si>
  <si>
    <t>\mu</t>
  </si>
  <si>
    <t>s</t>
  </si>
  <si>
    <t>(a-\mu)^2</t>
  </si>
  <si>
    <t>Sum</t>
  </si>
  <si>
    <t>new A</t>
  </si>
  <si>
    <t>R</t>
  </si>
  <si>
    <t>Matlab new_A</t>
  </si>
  <si>
    <t>eigenvalue</t>
  </si>
  <si>
    <t>eigenvector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</si>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</sst>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0"/>
    <numFmt numFmtId="166" formatCode="0.00000000"/>
    <numFmt numFmtId="167" formatCode="0.0000000000000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956B-E5E9-1446-910D-0A3FAE4BEA3F}">
  <dimension ref="A1:F161"/>
  <sheetViews>
    <sheetView tabSelected="1" workbookViewId="0">
      <selection activeCell="B2" sqref="B2:F18"/>
    </sheetView>
  </sheetViews>
  <sheetFormatPr baseColWidth="10" defaultRowHeight="16"/>
  <cols>
    <col min="1" max="1" width="13.1640625" bestFit="1" customWidth="1"/>
    <col min="2" max="2" width="23.5" bestFit="1" customWidth="1"/>
    <col min="3" max="4" width="25.5" bestFit="1" customWidth="1"/>
    <col min="5" max="5" width="18.83203125" bestFit="1" customWidth="1"/>
    <col min="6" max="6" width="20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1984</v>
      </c>
      <c r="B2" s="1">
        <v>0.71</v>
      </c>
      <c r="C2" s="1">
        <v>0.49</v>
      </c>
      <c r="D2" s="1">
        <v>0.41</v>
      </c>
      <c r="E2" s="1">
        <v>0.51</v>
      </c>
      <c r="F2" s="1">
        <v>0.46</v>
      </c>
    </row>
    <row r="3" spans="1:6">
      <c r="A3">
        <v>1985</v>
      </c>
      <c r="B3" s="1">
        <v>0.4</v>
      </c>
      <c r="C3" s="1">
        <v>0.49</v>
      </c>
      <c r="D3" s="1">
        <v>0.44</v>
      </c>
      <c r="E3" s="1">
        <v>0.56999999999999995</v>
      </c>
      <c r="F3" s="1">
        <v>0.5</v>
      </c>
    </row>
    <row r="4" spans="1:6">
      <c r="A4">
        <v>1986</v>
      </c>
      <c r="B4" s="1">
        <v>0.55000000000000004</v>
      </c>
      <c r="C4" s="1">
        <v>0.56000000000000005</v>
      </c>
      <c r="D4" s="1">
        <v>0.48</v>
      </c>
      <c r="E4" s="1">
        <v>0.53</v>
      </c>
      <c r="F4" s="1">
        <v>0.49</v>
      </c>
    </row>
    <row r="5" spans="1:6">
      <c r="A5">
        <v>1987</v>
      </c>
      <c r="B5" s="1">
        <v>0.62</v>
      </c>
      <c r="C5" s="1">
        <v>0.93</v>
      </c>
      <c r="D5" s="1">
        <v>0.38</v>
      </c>
      <c r="E5" s="1">
        <v>0.53</v>
      </c>
      <c r="F5" s="1">
        <v>0.47</v>
      </c>
    </row>
    <row r="6" spans="1:6">
      <c r="A6">
        <v>1988</v>
      </c>
      <c r="B6" s="1">
        <v>0.45</v>
      </c>
      <c r="C6" s="1">
        <v>0.42</v>
      </c>
      <c r="D6" s="1">
        <v>0.41</v>
      </c>
      <c r="E6" s="1">
        <v>0.54</v>
      </c>
      <c r="F6" s="1">
        <v>0.47</v>
      </c>
    </row>
    <row r="7" spans="1:6">
      <c r="A7">
        <v>1989</v>
      </c>
      <c r="B7" s="1">
        <v>0.36</v>
      </c>
      <c r="C7" s="1">
        <v>0.37</v>
      </c>
      <c r="D7" s="1">
        <v>0.46</v>
      </c>
      <c r="E7" s="1">
        <v>0.54</v>
      </c>
      <c r="F7" s="1">
        <v>0.48</v>
      </c>
    </row>
    <row r="8" spans="1:6">
      <c r="A8">
        <v>1990</v>
      </c>
      <c r="B8" s="1">
        <v>0.55000000000000004</v>
      </c>
      <c r="C8" s="1">
        <v>0.68</v>
      </c>
      <c r="D8" s="1">
        <v>0.42</v>
      </c>
      <c r="E8" s="1">
        <v>0.54</v>
      </c>
      <c r="F8" s="1">
        <v>0.46</v>
      </c>
    </row>
    <row r="9" spans="1:6">
      <c r="A9">
        <v>1991</v>
      </c>
      <c r="B9" s="1">
        <v>0.62</v>
      </c>
      <c r="C9" s="1">
        <v>0.9</v>
      </c>
      <c r="D9" s="1">
        <v>0.38</v>
      </c>
      <c r="E9" s="1">
        <v>0.56000000000000005</v>
      </c>
      <c r="F9" s="1">
        <v>0.46</v>
      </c>
    </row>
    <row r="10" spans="1:6">
      <c r="A10">
        <v>1992</v>
      </c>
      <c r="B10" s="1">
        <v>0.61</v>
      </c>
      <c r="C10" s="1">
        <v>0.99</v>
      </c>
      <c r="D10" s="1">
        <v>0.33</v>
      </c>
      <c r="E10" s="1">
        <v>0.56999999999999995</v>
      </c>
      <c r="F10" s="1">
        <v>0.43</v>
      </c>
    </row>
    <row r="11" spans="1:6">
      <c r="A11">
        <v>1993</v>
      </c>
      <c r="B11" s="1">
        <v>0.71</v>
      </c>
      <c r="C11" s="1">
        <v>0.93</v>
      </c>
      <c r="D11" s="1">
        <v>0.35</v>
      </c>
      <c r="E11" s="1">
        <v>0.66</v>
      </c>
      <c r="F11" s="1">
        <v>0.44</v>
      </c>
    </row>
    <row r="12" spans="1:6">
      <c r="A12">
        <v>1994</v>
      </c>
      <c r="B12" s="1">
        <v>0.59</v>
      </c>
      <c r="C12" s="1">
        <v>0.69</v>
      </c>
      <c r="D12" s="1">
        <v>0.36</v>
      </c>
      <c r="E12" s="1">
        <v>0.56999999999999995</v>
      </c>
      <c r="F12" s="1">
        <v>0.48</v>
      </c>
    </row>
    <row r="13" spans="1:6">
      <c r="A13">
        <v>1995</v>
      </c>
      <c r="B13" s="1">
        <v>0.41</v>
      </c>
      <c r="C13" s="1">
        <v>0.47</v>
      </c>
      <c r="D13" s="1">
        <v>0.4</v>
      </c>
      <c r="E13" s="1">
        <v>0.54</v>
      </c>
      <c r="F13" s="1">
        <v>0.48</v>
      </c>
    </row>
    <row r="14" spans="1:6">
      <c r="A14">
        <v>1996</v>
      </c>
      <c r="B14" s="1">
        <v>0.26</v>
      </c>
      <c r="C14" s="1">
        <v>0.28999999999999998</v>
      </c>
      <c r="D14" s="1">
        <v>0.43</v>
      </c>
      <c r="E14" s="1">
        <v>0.56999999999999995</v>
      </c>
      <c r="F14" s="1">
        <v>0.48</v>
      </c>
    </row>
    <row r="15" spans="1:6">
      <c r="A15">
        <v>1997</v>
      </c>
      <c r="B15" s="1">
        <v>0.14000000000000001</v>
      </c>
      <c r="C15" s="1">
        <v>0.16</v>
      </c>
      <c r="D15" s="1">
        <v>0.43</v>
      </c>
      <c r="E15" s="1">
        <v>0.55000000000000004</v>
      </c>
      <c r="F15" s="1">
        <v>0.47</v>
      </c>
    </row>
    <row r="16" spans="1:6">
      <c r="A16">
        <v>1998</v>
      </c>
      <c r="B16" s="1">
        <v>0.12</v>
      </c>
      <c r="C16" s="1">
        <v>0.13</v>
      </c>
      <c r="D16" s="1">
        <v>0.45</v>
      </c>
      <c r="E16" s="1">
        <v>0.59</v>
      </c>
      <c r="F16" s="1">
        <v>0.54</v>
      </c>
    </row>
    <row r="17" spans="1:6">
      <c r="A17">
        <v>1999</v>
      </c>
      <c r="B17" s="1">
        <v>0.22</v>
      </c>
      <c r="C17" s="1">
        <v>0.25</v>
      </c>
      <c r="D17" s="1">
        <v>0.44</v>
      </c>
      <c r="E17" s="1">
        <v>0.57999999999999996</v>
      </c>
      <c r="F17" s="1">
        <v>0.52</v>
      </c>
    </row>
    <row r="18" spans="1:6">
      <c r="A18">
        <v>2000</v>
      </c>
      <c r="B18" s="1">
        <v>0.71</v>
      </c>
      <c r="C18" s="1">
        <v>0.49</v>
      </c>
      <c r="D18" s="1">
        <v>0.41</v>
      </c>
      <c r="E18" s="1">
        <v>0.51</v>
      </c>
      <c r="F18" s="1">
        <v>0.46</v>
      </c>
    </row>
    <row r="21" spans="1:6">
      <c r="A21" t="s">
        <v>6</v>
      </c>
      <c r="B21" s="2">
        <f>AVERAGE(B2:B18)</f>
        <v>0.47235294117647053</v>
      </c>
      <c r="C21" s="2">
        <f t="shared" ref="C21:F21" si="0">AVERAGE(C2:C18)</f>
        <v>0.54352941176470604</v>
      </c>
      <c r="D21" s="2">
        <f t="shared" si="0"/>
        <v>0.4105882352941177</v>
      </c>
      <c r="E21" s="2">
        <f t="shared" si="0"/>
        <v>0.55647058823529416</v>
      </c>
      <c r="F21" s="2">
        <f t="shared" si="0"/>
        <v>0.47588235294117659</v>
      </c>
    </row>
    <row r="23" spans="1:6">
      <c r="A23" t="s">
        <v>8</v>
      </c>
      <c r="B23" s="3">
        <f>(B2-0.4724)^2</f>
        <v>5.6453759999999992E-2</v>
      </c>
      <c r="C23" s="4">
        <f>(C2-0.5435)^2</f>
        <v>2.8622499999999993E-3</v>
      </c>
      <c r="D23" s="5">
        <f>(D2-0.4106)^2</f>
        <v>3.6000000000005394E-7</v>
      </c>
      <c r="E23" s="4">
        <f>(E2-0.5565)^2</f>
        <v>2.1622499999999988E-3</v>
      </c>
      <c r="F23" s="5">
        <f>(F2-0.4759)^2</f>
        <v>2.5280999999999904E-4</v>
      </c>
    </row>
    <row r="24" spans="1:6">
      <c r="B24" s="3">
        <f t="shared" ref="B24:B39" si="1">(B3-0.4724)^2</f>
        <v>5.2417599999999946E-3</v>
      </c>
      <c r="C24" s="4">
        <f t="shared" ref="C24:C39" si="2">(C3-0.5435)^2</f>
        <v>2.8622499999999993E-3</v>
      </c>
      <c r="D24" s="5">
        <f t="shared" ref="D24:D39" si="3">(D3-0.4106)^2</f>
        <v>8.6435999999999891E-4</v>
      </c>
      <c r="E24" s="4">
        <f t="shared" ref="E24:E39" si="4">(E3-0.5565)^2</f>
        <v>1.8224999999999882E-4</v>
      </c>
      <c r="F24" s="5">
        <f t="shared" ref="F24:F39" si="5">(F3-0.4759)^2</f>
        <v>5.8081000000000051E-4</v>
      </c>
    </row>
    <row r="25" spans="1:6">
      <c r="B25" s="3">
        <f t="shared" si="1"/>
        <v>6.0217600000000088E-3</v>
      </c>
      <c r="C25" s="4">
        <f t="shared" si="2"/>
        <v>2.7225000000000231E-4</v>
      </c>
      <c r="D25" s="5">
        <f t="shared" si="3"/>
        <v>4.8163599999999944E-3</v>
      </c>
      <c r="E25" s="4">
        <f t="shared" si="4"/>
        <v>7.0224999999999834E-4</v>
      </c>
      <c r="F25" s="5">
        <f t="shared" si="5"/>
        <v>1.9881000000000003E-4</v>
      </c>
    </row>
    <row r="26" spans="1:6">
      <c r="B26" s="3">
        <f t="shared" si="1"/>
        <v>2.1785760000000001E-2</v>
      </c>
      <c r="C26" s="4">
        <f t="shared" si="2"/>
        <v>0.14938225000000005</v>
      </c>
      <c r="D26" s="5">
        <f t="shared" si="3"/>
        <v>9.3636000000000099E-4</v>
      </c>
      <c r="E26" s="4">
        <f t="shared" si="4"/>
        <v>7.0224999999999834E-4</v>
      </c>
      <c r="F26" s="5">
        <f t="shared" si="5"/>
        <v>3.481000000000019E-5</v>
      </c>
    </row>
    <row r="27" spans="1:6">
      <c r="B27" s="3">
        <f t="shared" si="1"/>
        <v>5.0175999999999888E-4</v>
      </c>
      <c r="C27" s="4">
        <f t="shared" si="2"/>
        <v>1.525225E-2</v>
      </c>
      <c r="D27" s="5">
        <f t="shared" si="3"/>
        <v>3.6000000000005394E-7</v>
      </c>
      <c r="E27" s="4">
        <f t="shared" si="4"/>
        <v>2.7224999999999868E-4</v>
      </c>
      <c r="F27" s="5">
        <f t="shared" si="5"/>
        <v>3.481000000000019E-5</v>
      </c>
    </row>
    <row r="28" spans="1:6">
      <c r="B28" s="3">
        <f t="shared" si="1"/>
        <v>1.2633760000000001E-2</v>
      </c>
      <c r="C28" s="4">
        <f t="shared" si="2"/>
        <v>3.0102249999999997E-2</v>
      </c>
      <c r="D28" s="5">
        <f t="shared" si="3"/>
        <v>2.4403599999999999E-3</v>
      </c>
      <c r="E28" s="4">
        <f t="shared" si="4"/>
        <v>2.7224999999999868E-4</v>
      </c>
      <c r="F28" s="5">
        <f t="shared" si="5"/>
        <v>1.6809999999999939E-5</v>
      </c>
    </row>
    <row r="29" spans="1:6">
      <c r="B29" s="3">
        <f t="shared" si="1"/>
        <v>6.0217600000000088E-3</v>
      </c>
      <c r="C29" s="4">
        <f t="shared" si="2"/>
        <v>1.8632250000000017E-2</v>
      </c>
      <c r="D29" s="5">
        <f t="shared" si="3"/>
        <v>8.8359999999999323E-5</v>
      </c>
      <c r="E29" s="4">
        <f t="shared" si="4"/>
        <v>2.7224999999999868E-4</v>
      </c>
      <c r="F29" s="5">
        <f t="shared" si="5"/>
        <v>2.5280999999999904E-4</v>
      </c>
    </row>
    <row r="30" spans="1:6">
      <c r="B30" s="3">
        <f t="shared" si="1"/>
        <v>2.1785760000000001E-2</v>
      </c>
      <c r="C30" s="4">
        <f t="shared" si="2"/>
        <v>0.12709225000000002</v>
      </c>
      <c r="D30" s="5">
        <f t="shared" si="3"/>
        <v>9.3636000000000099E-4</v>
      </c>
      <c r="E30" s="4">
        <f t="shared" si="4"/>
        <v>1.225000000000041E-5</v>
      </c>
      <c r="F30" s="5">
        <f t="shared" si="5"/>
        <v>2.5280999999999904E-4</v>
      </c>
    </row>
    <row r="31" spans="1:6">
      <c r="B31" s="3">
        <f t="shared" si="1"/>
        <v>1.8933760000000001E-2</v>
      </c>
      <c r="C31" s="4">
        <f t="shared" si="2"/>
        <v>0.19936225000000002</v>
      </c>
      <c r="D31" s="5">
        <f t="shared" si="3"/>
        <v>6.4963600000000005E-3</v>
      </c>
      <c r="E31" s="4">
        <f t="shared" si="4"/>
        <v>1.8224999999999882E-4</v>
      </c>
      <c r="F31" s="5">
        <f t="shared" si="5"/>
        <v>2.1068099999999998E-3</v>
      </c>
    </row>
    <row r="32" spans="1:6">
      <c r="B32" s="3">
        <f t="shared" si="1"/>
        <v>5.6453759999999992E-2</v>
      </c>
      <c r="C32" s="4">
        <f t="shared" si="2"/>
        <v>0.14938225000000005</v>
      </c>
      <c r="D32" s="5">
        <f t="shared" si="3"/>
        <v>3.6723600000000052E-3</v>
      </c>
      <c r="E32" s="4">
        <f t="shared" si="4"/>
        <v>1.0712250000000008E-2</v>
      </c>
      <c r="F32" s="5">
        <f t="shared" si="5"/>
        <v>1.2888099999999992E-3</v>
      </c>
    </row>
    <row r="33" spans="1:6">
      <c r="B33" s="3">
        <f t="shared" si="1"/>
        <v>1.3829759999999997E-2</v>
      </c>
      <c r="C33" s="4">
        <f t="shared" si="2"/>
        <v>2.1462249999999988E-2</v>
      </c>
      <c r="D33" s="5">
        <f t="shared" si="3"/>
        <v>2.5603600000000033E-3</v>
      </c>
      <c r="E33" s="4">
        <f t="shared" si="4"/>
        <v>1.8224999999999882E-4</v>
      </c>
      <c r="F33" s="5">
        <f t="shared" si="5"/>
        <v>1.6809999999999939E-5</v>
      </c>
    </row>
    <row r="34" spans="1:6">
      <c r="B34" s="3">
        <f t="shared" si="1"/>
        <v>3.8937600000000013E-3</v>
      </c>
      <c r="C34" s="4">
        <f t="shared" si="2"/>
        <v>5.4022500000000017E-3</v>
      </c>
      <c r="D34" s="5">
        <f t="shared" si="3"/>
        <v>1.1235999999999996E-4</v>
      </c>
      <c r="E34" s="4">
        <f t="shared" si="4"/>
        <v>2.7224999999999868E-4</v>
      </c>
      <c r="F34" s="5">
        <f t="shared" si="5"/>
        <v>1.6809999999999939E-5</v>
      </c>
    </row>
    <row r="35" spans="1:6">
      <c r="B35" s="3">
        <f t="shared" si="1"/>
        <v>4.5113759999999989E-2</v>
      </c>
      <c r="C35" s="4">
        <f t="shared" si="2"/>
        <v>6.4262250000000007E-2</v>
      </c>
      <c r="D35" s="5">
        <f t="shared" si="3"/>
        <v>3.7635999999999892E-4</v>
      </c>
      <c r="E35" s="4">
        <f t="shared" si="4"/>
        <v>1.8224999999999882E-4</v>
      </c>
      <c r="F35" s="5">
        <f t="shared" si="5"/>
        <v>1.6809999999999939E-5</v>
      </c>
    </row>
    <row r="36" spans="1:6">
      <c r="B36" s="3">
        <f t="shared" si="1"/>
        <v>0.11048975999999998</v>
      </c>
      <c r="C36" s="4">
        <f t="shared" si="2"/>
        <v>0.14707224999999996</v>
      </c>
      <c r="D36" s="5">
        <f t="shared" si="3"/>
        <v>3.7635999999999892E-4</v>
      </c>
      <c r="E36" s="4">
        <f t="shared" si="4"/>
        <v>4.2249999999999353E-5</v>
      </c>
      <c r="F36" s="5">
        <f t="shared" si="5"/>
        <v>3.481000000000019E-5</v>
      </c>
    </row>
    <row r="37" spans="1:6">
      <c r="B37" s="3">
        <f t="shared" si="1"/>
        <v>0.12418575999999999</v>
      </c>
      <c r="C37" s="4">
        <f t="shared" si="2"/>
        <v>0.17098224999999997</v>
      </c>
      <c r="D37" s="5">
        <f t="shared" si="3"/>
        <v>1.5523599999999992E-3</v>
      </c>
      <c r="E37" s="4">
        <f t="shared" si="4"/>
        <v>1.1222499999999982E-3</v>
      </c>
      <c r="F37" s="5">
        <f t="shared" si="5"/>
        <v>4.1088100000000061E-3</v>
      </c>
    </row>
    <row r="38" spans="1:6">
      <c r="B38" s="3">
        <f t="shared" si="1"/>
        <v>6.3705759999999972E-2</v>
      </c>
      <c r="C38" s="4">
        <f t="shared" si="2"/>
        <v>8.614224999999999E-2</v>
      </c>
      <c r="D38" s="5">
        <f t="shared" si="3"/>
        <v>8.6435999999999891E-4</v>
      </c>
      <c r="E38" s="4">
        <f t="shared" si="4"/>
        <v>5.5224999999999838E-4</v>
      </c>
      <c r="F38" s="5">
        <f t="shared" si="5"/>
        <v>1.9448100000000025E-3</v>
      </c>
    </row>
    <row r="39" spans="1:6">
      <c r="B39" s="3">
        <f t="shared" si="1"/>
        <v>5.6453759999999992E-2</v>
      </c>
      <c r="C39" s="4">
        <f t="shared" si="2"/>
        <v>2.8622499999999993E-3</v>
      </c>
      <c r="D39" s="5">
        <f t="shared" si="3"/>
        <v>3.6000000000005394E-7</v>
      </c>
      <c r="E39" s="4">
        <f t="shared" si="4"/>
        <v>2.1622499999999988E-3</v>
      </c>
      <c r="F39" s="5">
        <f t="shared" si="5"/>
        <v>2.5280999999999904E-4</v>
      </c>
    </row>
    <row r="40" spans="1:6">
      <c r="B40" s="3"/>
    </row>
    <row r="41" spans="1:6">
      <c r="A41" t="s">
        <v>9</v>
      </c>
      <c r="B41" s="3">
        <f>SUM(B23:B39)</f>
        <v>0.62350591999999994</v>
      </c>
      <c r="C41" s="3">
        <f t="shared" ref="C41:F41" si="6">SUM(C23:C39)</f>
        <v>1.1933882499999999</v>
      </c>
      <c r="D41" s="3">
        <f t="shared" si="6"/>
        <v>2.6094120000000002E-2</v>
      </c>
      <c r="E41" s="3">
        <f t="shared" si="6"/>
        <v>1.9988249999999989E-2</v>
      </c>
      <c r="F41" s="3">
        <f t="shared" si="6"/>
        <v>1.1411770000000005E-2</v>
      </c>
    </row>
    <row r="42" spans="1:6">
      <c r="A42" t="s">
        <v>7</v>
      </c>
      <c r="B42" s="2">
        <f>SQRT(1/16 * B41)</f>
        <v>0.19740597761972659</v>
      </c>
      <c r="C42" s="2">
        <f t="shared" ref="C42:F42" si="7">SQRT(1/16 * C41)</f>
        <v>0.273105777355588</v>
      </c>
      <c r="D42" s="2">
        <f t="shared" si="7"/>
        <v>4.0384186261456352E-2</v>
      </c>
      <c r="E42" s="2">
        <f t="shared" si="7"/>
        <v>3.5344951902640913E-2</v>
      </c>
      <c r="F42" s="2">
        <f t="shared" si="7"/>
        <v>2.6706471593978872E-2</v>
      </c>
    </row>
    <row r="44" spans="1:6">
      <c r="A44" t="s">
        <v>10</v>
      </c>
      <c r="B44" s="2">
        <f>(B2-0.4724)/0.1974</f>
        <v>1.2036474164133737</v>
      </c>
      <c r="C44" s="2">
        <f>(C2-0.5435)/0.2731</f>
        <v>-0.19589893811790549</v>
      </c>
      <c r="D44" s="2">
        <f>(D2-0.4106)/0.0404</f>
        <v>-1.4851485148515964E-2</v>
      </c>
      <c r="E44" s="2">
        <f>(E2-0.5565)/0.0353</f>
        <v>-1.31728045325779</v>
      </c>
      <c r="F44" s="2">
        <f>(F2-0.4759)/0.0267</f>
        <v>-0.59550561797752688</v>
      </c>
    </row>
    <row r="45" spans="1:6">
      <c r="B45" s="2">
        <f t="shared" ref="B45:B62" si="8">(B3-0.4724)/0.1974</f>
        <v>-0.36676798378926023</v>
      </c>
      <c r="C45" s="2">
        <f t="shared" ref="C45:C60" si="9">(C3-0.5435)/0.2731</f>
        <v>-0.19589893811790549</v>
      </c>
      <c r="D45" s="2">
        <f t="shared" ref="D45:D60" si="10">(D3-0.4106)/0.0404</f>
        <v>0.72772277227722726</v>
      </c>
      <c r="E45" s="2">
        <f t="shared" ref="E45:E60" si="11">(E3-0.5565)/0.0353</f>
        <v>0.38243626062322827</v>
      </c>
      <c r="F45" s="2">
        <f t="shared" ref="F45:F60" si="12">(F3-0.4759)/0.0267</f>
        <v>0.90262172284644226</v>
      </c>
    </row>
    <row r="46" spans="1:6">
      <c r="B46" s="2">
        <f t="shared" si="8"/>
        <v>0.39311043566362747</v>
      </c>
      <c r="C46" s="2">
        <f t="shared" si="9"/>
        <v>6.0417429512999159E-2</v>
      </c>
      <c r="D46" s="2">
        <f t="shared" si="10"/>
        <v>1.7178217821782169</v>
      </c>
      <c r="E46" s="2">
        <f t="shared" si="11"/>
        <v>-0.75070821529744958</v>
      </c>
      <c r="F46" s="2">
        <f t="shared" si="12"/>
        <v>0.52808988764044951</v>
      </c>
    </row>
    <row r="47" spans="1:6">
      <c r="B47" s="2">
        <f t="shared" si="8"/>
        <v>0.74772036474164139</v>
      </c>
      <c r="C47" s="2">
        <f t="shared" si="9"/>
        <v>1.4152325155620653</v>
      </c>
      <c r="D47" s="2">
        <f t="shared" si="10"/>
        <v>-0.75742574257425788</v>
      </c>
      <c r="E47" s="2">
        <f t="shared" si="11"/>
        <v>-0.75070821529744958</v>
      </c>
      <c r="F47" s="2">
        <f t="shared" si="12"/>
        <v>-0.22097378277153618</v>
      </c>
    </row>
    <row r="48" spans="1:6">
      <c r="B48" s="2">
        <f t="shared" si="8"/>
        <v>-0.11347517730496443</v>
      </c>
      <c r="C48" s="2">
        <f t="shared" si="9"/>
        <v>-0.45221530574880991</v>
      </c>
      <c r="D48" s="2">
        <f t="shared" si="10"/>
        <v>-1.4851485148515964E-2</v>
      </c>
      <c r="E48" s="2">
        <f t="shared" si="11"/>
        <v>-0.46742209631727932</v>
      </c>
      <c r="F48" s="2">
        <f t="shared" si="12"/>
        <v>-0.22097378277153618</v>
      </c>
    </row>
    <row r="49" spans="2:6">
      <c r="B49" s="2">
        <f t="shared" si="8"/>
        <v>-0.56940222897669712</v>
      </c>
      <c r="C49" s="2">
        <f t="shared" si="9"/>
        <v>-0.63529842548517024</v>
      </c>
      <c r="D49" s="2">
        <f t="shared" si="10"/>
        <v>1.2227722772277227</v>
      </c>
      <c r="E49" s="2">
        <f t="shared" si="11"/>
        <v>-0.46742209631727932</v>
      </c>
      <c r="F49" s="2">
        <f t="shared" si="12"/>
        <v>0.15355805243445664</v>
      </c>
    </row>
    <row r="50" spans="2:6">
      <c r="B50" s="2">
        <f t="shared" si="8"/>
        <v>0.39311043566362747</v>
      </c>
      <c r="C50" s="2">
        <f t="shared" si="9"/>
        <v>0.49981691688026386</v>
      </c>
      <c r="D50" s="2">
        <f t="shared" si="10"/>
        <v>0.2326732673267318</v>
      </c>
      <c r="E50" s="2">
        <f t="shared" si="11"/>
        <v>-0.46742209631727932</v>
      </c>
      <c r="F50" s="2">
        <f t="shared" si="12"/>
        <v>-0.59550561797752688</v>
      </c>
    </row>
    <row r="51" spans="2:6">
      <c r="B51" s="2">
        <f t="shared" si="8"/>
        <v>0.74772036474164139</v>
      </c>
      <c r="C51" s="2">
        <f t="shared" si="9"/>
        <v>1.3053826437202491</v>
      </c>
      <c r="D51" s="2">
        <f t="shared" si="10"/>
        <v>-0.75742574257425788</v>
      </c>
      <c r="E51" s="2">
        <f t="shared" si="11"/>
        <v>9.9150141643061157E-2</v>
      </c>
      <c r="F51" s="2">
        <f t="shared" si="12"/>
        <v>-0.59550561797752688</v>
      </c>
    </row>
    <row r="52" spans="2:6">
      <c r="B52" s="2">
        <f t="shared" si="8"/>
        <v>0.69706180344478219</v>
      </c>
      <c r="C52" s="2">
        <f t="shared" si="9"/>
        <v>1.6349322592456976</v>
      </c>
      <c r="D52" s="2">
        <f t="shared" si="10"/>
        <v>-1.9950495049504953</v>
      </c>
      <c r="E52" s="2">
        <f t="shared" si="11"/>
        <v>0.38243626062322827</v>
      </c>
      <c r="F52" s="2">
        <f t="shared" si="12"/>
        <v>-1.7191011235955054</v>
      </c>
    </row>
    <row r="53" spans="2:6">
      <c r="B53" s="2">
        <f t="shared" si="8"/>
        <v>1.2036474164133737</v>
      </c>
      <c r="C53" s="2">
        <f t="shared" si="9"/>
        <v>1.4152325155620653</v>
      </c>
      <c r="D53" s="2">
        <f t="shared" si="10"/>
        <v>-1.5000000000000011</v>
      </c>
      <c r="E53" s="2">
        <f t="shared" si="11"/>
        <v>2.9320113314447602</v>
      </c>
      <c r="F53" s="2">
        <f t="shared" si="12"/>
        <v>-1.3445692883895126</v>
      </c>
    </row>
    <row r="54" spans="2:6">
      <c r="B54" s="2">
        <f t="shared" si="8"/>
        <v>0.5957446808510638</v>
      </c>
      <c r="C54" s="2">
        <f t="shared" si="9"/>
        <v>0.53643354082753558</v>
      </c>
      <c r="D54" s="2">
        <f t="shared" si="10"/>
        <v>-1.2524752475247534</v>
      </c>
      <c r="E54" s="2">
        <f t="shared" si="11"/>
        <v>0.38243626062322827</v>
      </c>
      <c r="F54" s="2">
        <f t="shared" si="12"/>
        <v>0.15355805243445664</v>
      </c>
    </row>
    <row r="55" spans="2:6">
      <c r="B55" s="2">
        <f t="shared" si="8"/>
        <v>-0.31610942249240126</v>
      </c>
      <c r="C55" s="2">
        <f t="shared" si="9"/>
        <v>-0.2691321860124497</v>
      </c>
      <c r="D55" s="2">
        <f t="shared" si="10"/>
        <v>-0.26237623762376233</v>
      </c>
      <c r="E55" s="2">
        <f t="shared" si="11"/>
        <v>-0.46742209631727932</v>
      </c>
      <c r="F55" s="2">
        <f t="shared" si="12"/>
        <v>0.15355805243445664</v>
      </c>
    </row>
    <row r="56" spans="2:6">
      <c r="B56" s="2">
        <f t="shared" si="8"/>
        <v>-1.0759878419452886</v>
      </c>
      <c r="C56" s="2">
        <f t="shared" si="9"/>
        <v>-0.92823141706334678</v>
      </c>
      <c r="D56" s="2">
        <f t="shared" si="10"/>
        <v>0.48019801980197957</v>
      </c>
      <c r="E56" s="2">
        <f t="shared" si="11"/>
        <v>0.38243626062322827</v>
      </c>
      <c r="F56" s="2">
        <f t="shared" si="12"/>
        <v>0.15355805243445664</v>
      </c>
    </row>
    <row r="57" spans="2:6">
      <c r="B57" s="2">
        <f t="shared" si="8"/>
        <v>-1.6838905775075987</v>
      </c>
      <c r="C57" s="2">
        <f t="shared" si="9"/>
        <v>-1.4042475283778832</v>
      </c>
      <c r="D57" s="2">
        <f t="shared" si="10"/>
        <v>0.48019801980197957</v>
      </c>
      <c r="E57" s="2">
        <f t="shared" si="11"/>
        <v>-0.18413597733710907</v>
      </c>
      <c r="F57" s="2">
        <f t="shared" si="12"/>
        <v>-0.22097378277153618</v>
      </c>
    </row>
    <row r="58" spans="2:6">
      <c r="B58" s="2">
        <f t="shared" si="8"/>
        <v>-1.7852077001013171</v>
      </c>
      <c r="C58" s="2">
        <f t="shared" si="9"/>
        <v>-1.5140974002196996</v>
      </c>
      <c r="D58" s="2">
        <f t="shared" si="10"/>
        <v>0.975247524752475</v>
      </c>
      <c r="E58" s="2">
        <f t="shared" si="11"/>
        <v>0.94900849858356873</v>
      </c>
      <c r="F58" s="2">
        <f t="shared" si="12"/>
        <v>2.4007490636704136</v>
      </c>
    </row>
    <row r="59" spans="2:6">
      <c r="B59" s="2">
        <f t="shared" si="8"/>
        <v>-1.2786220871327252</v>
      </c>
      <c r="C59" s="2">
        <f t="shared" si="9"/>
        <v>-1.074697912852435</v>
      </c>
      <c r="D59" s="2">
        <f t="shared" si="10"/>
        <v>0.72772277227722726</v>
      </c>
      <c r="E59" s="2">
        <f t="shared" si="11"/>
        <v>0.66572237960339853</v>
      </c>
      <c r="F59" s="2">
        <f t="shared" si="12"/>
        <v>1.6516853932584279</v>
      </c>
    </row>
    <row r="60" spans="2:6">
      <c r="B60" s="2">
        <f>(B18-0.4724)/0.1974</f>
        <v>1.2036474164133737</v>
      </c>
      <c r="C60" s="2">
        <f t="shared" si="9"/>
        <v>-0.19589893811790549</v>
      </c>
      <c r="D60" s="2">
        <f t="shared" si="10"/>
        <v>-1.4851485148515964E-2</v>
      </c>
      <c r="E60" s="2">
        <f t="shared" si="11"/>
        <v>-1.31728045325779</v>
      </c>
      <c r="F60" s="2">
        <f t="shared" si="12"/>
        <v>-0.59550561797752688</v>
      </c>
    </row>
    <row r="62" spans="2:6">
      <c r="B62" s="2">
        <f>B44^2</f>
        <v>1.4487671030385894</v>
      </c>
    </row>
    <row r="63" spans="2:6">
      <c r="B63" s="2">
        <f t="shared" ref="B63:B79" si="13">B45^2</f>
        <v>0.13451875393283905</v>
      </c>
    </row>
    <row r="64" spans="2:6">
      <c r="B64" s="2">
        <f t="shared" si="13"/>
        <v>0.15453581462764698</v>
      </c>
    </row>
    <row r="65" spans="2:2">
      <c r="B65" s="2">
        <f t="shared" si="13"/>
        <v>0.55908574384937326</v>
      </c>
    </row>
    <row r="66" spans="2:2">
      <c r="B66" s="2">
        <f t="shared" si="13"/>
        <v>1.2876615864393114E-2</v>
      </c>
    </row>
    <row r="67" spans="2:2">
      <c r="B67" s="2">
        <f t="shared" si="13"/>
        <v>0.32421889836363105</v>
      </c>
    </row>
    <row r="68" spans="2:2">
      <c r="B68" s="2">
        <f t="shared" si="13"/>
        <v>0.15453581462764698</v>
      </c>
    </row>
    <row r="69" spans="2:2">
      <c r="B69" s="2">
        <f t="shared" si="13"/>
        <v>0.55908574384937326</v>
      </c>
    </row>
    <row r="70" spans="2:2">
      <c r="B70" s="2">
        <f t="shared" si="13"/>
        <v>0.48589515782169218</v>
      </c>
    </row>
    <row r="71" spans="2:2">
      <c r="B71" s="2">
        <f t="shared" si="13"/>
        <v>1.4487671030385894</v>
      </c>
    </row>
    <row r="72" spans="2:2">
      <c r="B72" s="2">
        <f t="shared" si="13"/>
        <v>0.35491172476233585</v>
      </c>
    </row>
    <row r="73" spans="2:2">
      <c r="B73" s="2">
        <f t="shared" si="13"/>
        <v>9.9925166988479433E-2</v>
      </c>
    </row>
    <row r="74" spans="2:2">
      <c r="B74" s="2">
        <f t="shared" si="13"/>
        <v>1.1577498360140794</v>
      </c>
    </row>
    <row r="75" spans="2:2">
      <c r="B75" s="2">
        <f t="shared" si="13"/>
        <v>2.8354874770188743</v>
      </c>
    </row>
    <row r="76" spans="2:2">
      <c r="B76" s="2">
        <f t="shared" si="13"/>
        <v>3.1869665325010343</v>
      </c>
    </row>
    <row r="77" spans="2:2">
      <c r="B77" s="2">
        <f t="shared" si="13"/>
        <v>1.6348744417036463</v>
      </c>
    </row>
    <row r="78" spans="2:2">
      <c r="B78" s="2">
        <f t="shared" si="13"/>
        <v>1.4487671030385894</v>
      </c>
    </row>
    <row r="79" spans="2:2">
      <c r="B79" s="2">
        <f>SUM(B62:B78)</f>
        <v>16.000969031040814</v>
      </c>
    </row>
    <row r="80" spans="2:2">
      <c r="B80" s="2">
        <f>B79/16</f>
        <v>1.0000605644400509</v>
      </c>
    </row>
    <row r="112" spans="1:1">
      <c r="A112" t="s">
        <v>11</v>
      </c>
    </row>
    <row r="113" spans="2:6">
      <c r="B113" s="2">
        <v>1</v>
      </c>
      <c r="C113" s="2">
        <v>0.80971028261441103</v>
      </c>
      <c r="D113" s="2">
        <v>-0.57641431936333298</v>
      </c>
      <c r="E113" s="2">
        <v>-0.15191064820415801</v>
      </c>
      <c r="F113" s="2">
        <v>-0.714092305417805</v>
      </c>
    </row>
    <row r="114" spans="2:6">
      <c r="B114" s="2">
        <v>0.80971028261441103</v>
      </c>
      <c r="C114" s="2">
        <v>1</v>
      </c>
      <c r="D114" s="2">
        <v>-0.757284363767604</v>
      </c>
      <c r="E114" s="2">
        <v>0.16194451075511401</v>
      </c>
      <c r="F114" s="2">
        <v>-0.700545109502971</v>
      </c>
    </row>
    <row r="115" spans="2:6">
      <c r="B115" s="2">
        <v>-0.57641431936333298</v>
      </c>
      <c r="C115" s="2">
        <v>-0.757284363767604</v>
      </c>
      <c r="D115" s="2">
        <v>1</v>
      </c>
      <c r="E115" s="2">
        <v>-0.322475609942663</v>
      </c>
      <c r="F115" s="2">
        <v>0.68619435529656503</v>
      </c>
    </row>
    <row r="116" spans="2:6">
      <c r="B116" s="2">
        <v>-0.15191064820415801</v>
      </c>
      <c r="C116" s="2">
        <v>0.16194451075511401</v>
      </c>
      <c r="D116" s="2">
        <v>-0.322475609942663</v>
      </c>
      <c r="E116" s="2">
        <v>1</v>
      </c>
      <c r="F116" s="2">
        <v>4.9853702464549503E-2</v>
      </c>
    </row>
    <row r="117" spans="2:6">
      <c r="B117" s="2">
        <v>-0.714092305417805</v>
      </c>
      <c r="C117" s="2">
        <v>-0.700545109502971</v>
      </c>
      <c r="D117" s="2">
        <v>0.68619435529656503</v>
      </c>
      <c r="E117" s="2">
        <v>4.9853702464549503E-2</v>
      </c>
      <c r="F117" s="2">
        <v>1</v>
      </c>
    </row>
    <row r="133" spans="1:6">
      <c r="A133" t="s">
        <v>12</v>
      </c>
    </row>
    <row r="134" spans="1:6">
      <c r="B134" s="2">
        <v>1.20384939130791</v>
      </c>
      <c r="C134" s="2">
        <v>-0.19600248889947899</v>
      </c>
      <c r="D134" s="2">
        <v>-1.45659817640086E-2</v>
      </c>
      <c r="E134" s="2">
        <v>-1.31477347764193</v>
      </c>
      <c r="F134" s="2">
        <v>-0.59470067280650596</v>
      </c>
    </row>
    <row r="135" spans="1:6">
      <c r="B135" s="2">
        <v>-0.36651850279919002</v>
      </c>
      <c r="C135" s="2">
        <v>-0.19600248889947899</v>
      </c>
      <c r="D135" s="2">
        <v>0.72829908820033595</v>
      </c>
      <c r="E135" s="2">
        <v>0.38278215171853303</v>
      </c>
      <c r="F135" s="2">
        <v>0.90306398463209203</v>
      </c>
    </row>
    <row r="136" spans="1:6">
      <c r="B136" s="2">
        <v>0.393336929833278</v>
      </c>
      <c r="C136" s="2">
        <v>6.0308458122915902E-2</v>
      </c>
      <c r="D136" s="2">
        <v>1.71878584815279</v>
      </c>
      <c r="E136" s="2">
        <v>-0.74892160118843998</v>
      </c>
      <c r="F136" s="2">
        <v>0.52862282027244201</v>
      </c>
    </row>
    <row r="137" spans="1:6">
      <c r="B137" s="2">
        <v>0.74793613172842999</v>
      </c>
      <c r="C137" s="2">
        <v>1.41509489238414</v>
      </c>
      <c r="D137" s="2">
        <v>-0.75743105172835101</v>
      </c>
      <c r="E137" s="2">
        <v>-0.74892160118843998</v>
      </c>
      <c r="F137" s="2">
        <v>-0.22025950844685799</v>
      </c>
    </row>
    <row r="138" spans="1:6">
      <c r="B138" s="2">
        <v>-0.113233358588367</v>
      </c>
      <c r="C138" s="2">
        <v>-0.45231343592187301</v>
      </c>
      <c r="D138" s="2">
        <v>-1.45659817640086E-2</v>
      </c>
      <c r="E138" s="2">
        <v>-0.46599566296169598</v>
      </c>
      <c r="F138" s="2">
        <v>-0.22025950844685799</v>
      </c>
    </row>
    <row r="139" spans="1:6">
      <c r="B139" s="2">
        <v>-0.56914661816784895</v>
      </c>
      <c r="C139" s="2">
        <v>-0.63539268379501201</v>
      </c>
      <c r="D139" s="2">
        <v>1.2235424681765701</v>
      </c>
      <c r="E139" s="2">
        <v>-0.46599566296169598</v>
      </c>
      <c r="F139" s="2">
        <v>0.15418165591279201</v>
      </c>
    </row>
    <row r="140" spans="1:6">
      <c r="B140" s="2">
        <v>0.393336929833278</v>
      </c>
      <c r="C140" s="2">
        <v>0.49969865301844901</v>
      </c>
      <c r="D140" s="2">
        <v>0.23305570822410601</v>
      </c>
      <c r="E140" s="2">
        <v>-0.46599566296169598</v>
      </c>
      <c r="F140" s="2">
        <v>-0.59470067280650596</v>
      </c>
    </row>
    <row r="141" spans="1:6">
      <c r="B141" s="2">
        <v>0.74793613172842999</v>
      </c>
      <c r="C141" s="2">
        <v>1.3052473436602601</v>
      </c>
      <c r="D141" s="2">
        <v>-0.75743105172835101</v>
      </c>
      <c r="E141" s="2">
        <v>9.9856213491792203E-2</v>
      </c>
      <c r="F141" s="2">
        <v>-0.59470067280650596</v>
      </c>
    </row>
    <row r="142" spans="1:6">
      <c r="B142" s="2">
        <v>0.69727910288626505</v>
      </c>
      <c r="C142" s="2">
        <v>1.63478998983191</v>
      </c>
      <c r="D142" s="2">
        <v>-1.9955395016689199</v>
      </c>
      <c r="E142" s="2">
        <v>0.38278215171853303</v>
      </c>
      <c r="F142" s="2">
        <v>-1.71802416588546</v>
      </c>
    </row>
    <row r="143" spans="1:6">
      <c r="B143" s="2">
        <v>1.20384939130791</v>
      </c>
      <c r="C143" s="2">
        <v>1.41509489238414</v>
      </c>
      <c r="D143" s="2">
        <v>-1.5002961216927</v>
      </c>
      <c r="E143" s="2">
        <v>2.9291155957592299</v>
      </c>
      <c r="F143" s="2">
        <v>-1.3435830015258099</v>
      </c>
    </row>
    <row r="144" spans="1:6">
      <c r="B144" s="2">
        <v>0.59596504520193605</v>
      </c>
      <c r="C144" s="2">
        <v>0.536314502593076</v>
      </c>
      <c r="D144" s="2">
        <v>-1.2526744317045799</v>
      </c>
      <c r="E144" s="2">
        <v>0.38278215171853303</v>
      </c>
      <c r="F144" s="2">
        <v>0.15418165591279201</v>
      </c>
    </row>
    <row r="145" spans="1:6">
      <c r="B145" s="2">
        <v>-0.31586147395702602</v>
      </c>
      <c r="C145" s="2">
        <v>-0.269234188048734</v>
      </c>
      <c r="D145" s="2">
        <v>-0.26218767175212199</v>
      </c>
      <c r="E145" s="2">
        <v>-0.46599566296169598</v>
      </c>
      <c r="F145" s="2">
        <v>0.15418165591279201</v>
      </c>
    </row>
    <row r="146" spans="1:6">
      <c r="B146" s="2">
        <v>-1.07571690658949</v>
      </c>
      <c r="C146" s="2">
        <v>-0.92831948039203405</v>
      </c>
      <c r="D146" s="2">
        <v>0.480677398212221</v>
      </c>
      <c r="E146" s="2">
        <v>0.38278215171853303</v>
      </c>
      <c r="F146" s="2">
        <v>0.15418165591279201</v>
      </c>
    </row>
    <row r="147" spans="1:6">
      <c r="B147" s="2">
        <v>-1.68360125269547</v>
      </c>
      <c r="C147" s="2">
        <v>-1.40432552486219</v>
      </c>
      <c r="D147" s="2">
        <v>0.480677398212221</v>
      </c>
      <c r="E147" s="2">
        <v>-0.18306972473495201</v>
      </c>
      <c r="F147" s="2">
        <v>-0.22025950844685799</v>
      </c>
    </row>
    <row r="148" spans="1:6">
      <c r="B148" s="2">
        <v>-1.7849153103797999</v>
      </c>
      <c r="C148" s="2">
        <v>-1.5141730735860801</v>
      </c>
      <c r="D148" s="2">
        <v>0.97592077818845002</v>
      </c>
      <c r="E148" s="2">
        <v>0.94863402817202103</v>
      </c>
      <c r="F148" s="2">
        <v>2.4008286420706901</v>
      </c>
    </row>
    <row r="149" spans="1:6">
      <c r="B149" s="2">
        <v>-1.27834502195815</v>
      </c>
      <c r="C149" s="2">
        <v>-1.07478287869055</v>
      </c>
      <c r="D149" s="2">
        <v>0.72829908820033595</v>
      </c>
      <c r="E149" s="2">
        <v>0.66570808994527697</v>
      </c>
      <c r="F149" s="2">
        <v>1.6519463133513901</v>
      </c>
    </row>
    <row r="150" spans="1:6">
      <c r="B150" s="2">
        <v>1.20384939130791</v>
      </c>
      <c r="C150" s="2">
        <v>-0.19600248889947899</v>
      </c>
      <c r="D150" s="2">
        <v>-1.45659817640086E-2</v>
      </c>
      <c r="E150" s="2">
        <v>-1.31477347764193</v>
      </c>
      <c r="F150" s="2">
        <v>-0.59470067280650596</v>
      </c>
    </row>
    <row r="152" spans="1:6">
      <c r="A152" t="s">
        <v>13</v>
      </c>
      <c r="B152" s="2">
        <v>3.1343284198576602</v>
      </c>
      <c r="C152" s="2">
        <v>1.16834952651432</v>
      </c>
      <c r="D152" s="2">
        <v>0.35018058456524198</v>
      </c>
      <c r="E152" s="2">
        <v>0.22580971370264</v>
      </c>
      <c r="F152" s="2">
        <v>0.121331755360145</v>
      </c>
    </row>
    <row r="154" spans="1:6">
      <c r="A154" t="s">
        <v>14</v>
      </c>
      <c r="B154" s="2">
        <v>0.49054217362853197</v>
      </c>
      <c r="C154" s="2">
        <v>-0.29344022161182198</v>
      </c>
      <c r="D154" s="2">
        <v>0.51089699288499701</v>
      </c>
      <c r="E154" s="2">
        <v>0.189632734704616</v>
      </c>
      <c r="F154" s="2">
        <v>-0.61342065568557202</v>
      </c>
    </row>
    <row r="155" spans="1:6">
      <c r="B155" s="2">
        <v>0.52535146272494304</v>
      </c>
      <c r="C155" s="2">
        <v>4.8987555837832701E-2</v>
      </c>
      <c r="D155" s="2">
        <v>0.43365989846895198</v>
      </c>
      <c r="E155" s="2">
        <v>-0.121747964079258</v>
      </c>
      <c r="F155" s="2">
        <v>0.72022398299990797</v>
      </c>
    </row>
    <row r="156" spans="1:6">
      <c r="B156" s="2">
        <v>-0.48705734280565599</v>
      </c>
      <c r="C156" s="2">
        <v>-0.28119551913662699</v>
      </c>
      <c r="D156" s="2">
        <v>0.37135078412202099</v>
      </c>
      <c r="E156" s="2">
        <v>0.68875986006876899</v>
      </c>
      <c r="F156" s="2">
        <v>0.267231500999765</v>
      </c>
    </row>
    <row r="157" spans="1:6">
      <c r="B157" s="2">
        <v>6.7054407016215095E-2</v>
      </c>
      <c r="C157" s="2">
        <v>0.89811703372951601</v>
      </c>
      <c r="D157" s="2">
        <v>0.147658220215963</v>
      </c>
      <c r="E157" s="2">
        <v>0.38631158220679801</v>
      </c>
      <c r="F157" s="2">
        <v>-0.13360356162968001</v>
      </c>
    </row>
    <row r="158" spans="1:6">
      <c r="B158" s="2">
        <v>-0.49158220861149698</v>
      </c>
      <c r="C158" s="2">
        <v>0.16064846546363401</v>
      </c>
      <c r="D158" s="2">
        <v>0.62547501968950003</v>
      </c>
      <c r="E158" s="2">
        <v>-0.57060500854964002</v>
      </c>
      <c r="F158" s="2">
        <v>-0.12541900447423299</v>
      </c>
    </row>
    <row r="160" spans="1:6">
      <c r="A160" t="s">
        <v>15</v>
      </c>
      <c r="B160" s="2">
        <v>62.686568397153103</v>
      </c>
      <c r="C160" s="2">
        <v>23.366990530286401</v>
      </c>
      <c r="D160" s="2">
        <v>7.0036116913048296</v>
      </c>
      <c r="E160" s="2">
        <v>4.5161942740527898</v>
      </c>
      <c r="F160" s="2">
        <v>2.4266351072028902</v>
      </c>
    </row>
    <row r="161" spans="1:5">
      <c r="A161" s="2">
        <v>62.686568397153103</v>
      </c>
      <c r="B161" s="2">
        <f>B160+C160</f>
        <v>86.053558927439497</v>
      </c>
      <c r="C161" s="2">
        <f>SUM(B160:D160)</f>
        <v>93.057170618744323</v>
      </c>
      <c r="D161" s="2">
        <f>SUM(B160:E160)</f>
        <v>97.573364892797116</v>
      </c>
      <c r="E161" s="2">
        <f>SUM(B160:F160)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8AE9-2DAD-8C48-B8CF-42F294DD898C}">
  <dimension ref="A1:C17"/>
  <sheetViews>
    <sheetView workbookViewId="0">
      <selection sqref="A1:C17"/>
    </sheetView>
  </sheetViews>
  <sheetFormatPr baseColWidth="10" defaultRowHeight="16"/>
  <sheetData>
    <row r="1" spans="1:3">
      <c r="A1">
        <v>1</v>
      </c>
      <c r="B1">
        <v>1993</v>
      </c>
      <c r="C1" s="2">
        <v>2.44641808962843</v>
      </c>
    </row>
    <row r="2" spans="1:3">
      <c r="A2">
        <v>2</v>
      </c>
      <c r="B2">
        <v>1992</v>
      </c>
      <c r="C2" s="2">
        <v>1.9768421415006701</v>
      </c>
    </row>
    <row r="3" spans="1:3">
      <c r="A3">
        <v>3</v>
      </c>
      <c r="B3">
        <v>1991</v>
      </c>
      <c r="C3" s="2">
        <v>1.1123038400734</v>
      </c>
    </row>
    <row r="4" spans="1:3">
      <c r="A4">
        <v>4</v>
      </c>
      <c r="B4">
        <v>1994</v>
      </c>
      <c r="C4" s="2">
        <v>0.86037737705544604</v>
      </c>
    </row>
    <row r="5" spans="1:3">
      <c r="A5">
        <v>5</v>
      </c>
      <c r="B5">
        <v>1987</v>
      </c>
      <c r="C5" s="2">
        <v>0.84556333575829201</v>
      </c>
    </row>
    <row r="6" spans="1:3">
      <c r="A6">
        <v>6</v>
      </c>
      <c r="B6">
        <v>1990</v>
      </c>
      <c r="C6" s="2">
        <v>0.22579077050181001</v>
      </c>
    </row>
    <row r="7" spans="1:3">
      <c r="A7">
        <v>7</v>
      </c>
      <c r="B7">
        <v>1984</v>
      </c>
      <c r="C7" s="2">
        <v>5.3099327746870102E-2</v>
      </c>
    </row>
    <row r="8" spans="1:3">
      <c r="A8">
        <v>8</v>
      </c>
      <c r="B8">
        <v>2000</v>
      </c>
      <c r="C8" s="2">
        <v>5.3099327746870102E-2</v>
      </c>
    </row>
    <row r="9" spans="1:3">
      <c r="A9">
        <v>9</v>
      </c>
      <c r="B9">
        <v>1995</v>
      </c>
      <c r="C9" s="2">
        <v>-0.25340964777234698</v>
      </c>
    </row>
    <row r="10" spans="1:3">
      <c r="A10">
        <v>10</v>
      </c>
      <c r="B10">
        <v>1988</v>
      </c>
      <c r="C10" s="2">
        <v>-0.26619943151242798</v>
      </c>
    </row>
    <row r="11" spans="1:3">
      <c r="A11">
        <v>11</v>
      </c>
      <c r="B11">
        <v>1985</v>
      </c>
      <c r="C11" s="2">
        <v>-0.52915571110705195</v>
      </c>
    </row>
    <row r="12" spans="1:3">
      <c r="A12">
        <v>12</v>
      </c>
      <c r="B12">
        <v>1996</v>
      </c>
      <c r="C12" s="2">
        <v>-0.74049026063410395</v>
      </c>
    </row>
    <row r="13" spans="1:3">
      <c r="A13">
        <v>13</v>
      </c>
      <c r="B13">
        <v>1986</v>
      </c>
      <c r="C13" s="2">
        <v>-0.77886716104118703</v>
      </c>
    </row>
    <row r="14" spans="1:3">
      <c r="A14">
        <v>14</v>
      </c>
      <c r="B14">
        <v>1989</v>
      </c>
      <c r="C14" s="2">
        <v>-0.97149317492532095</v>
      </c>
    </row>
    <row r="15" spans="1:3">
      <c r="A15">
        <v>15</v>
      </c>
      <c r="B15">
        <v>1997</v>
      </c>
      <c r="C15" s="2">
        <v>-1.1476136635454799</v>
      </c>
    </row>
    <row r="16" spans="1:3">
      <c r="A16">
        <v>16</v>
      </c>
      <c r="B16">
        <v>1999</v>
      </c>
      <c r="C16" s="2">
        <v>-1.20146483052135</v>
      </c>
    </row>
    <row r="17" spans="1:3">
      <c r="A17">
        <v>17</v>
      </c>
      <c r="B17">
        <v>1998</v>
      </c>
      <c r="C17" s="2">
        <v>-1.6848003289525</v>
      </c>
    </row>
  </sheetData>
  <sortState xmlns:xlrd2="http://schemas.microsoft.com/office/spreadsheetml/2017/richdata2" ref="A1:A18">
    <sortCondition ref="A1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2022-01-15T10:22:49Z</dcterms:created>
  <dcterms:modified xsi:type="dcterms:W3CDTF">2022-01-15T14:28:05Z</dcterms:modified>
</cp:coreProperties>
</file>