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eseisa2.sharepoint.com/sites/Consultorias/Documentos compartidos/Consultorias_2021/01_Prospectos/09_Cepsa/01_Bitacoras/bitacoras2/bitacora_xlsx/"/>
    </mc:Choice>
  </mc:AlternateContent>
  <xr:revisionPtr revIDLastSave="0" documentId="8_{62D15D96-10FF-456E-B64B-FA33D011E9F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ida" sheetId="4" r:id="rId1"/>
    <sheet name="Liquidación" sheetId="5" r:id="rId2"/>
    <sheet name="Matriz_de_consumo" sheetId="2" r:id="rId3"/>
    <sheet name="Anexo_fronteras" sheetId="8" r:id="rId4"/>
    <sheet name="In_cargos" sheetId="6" r:id="rId5"/>
    <sheet name="In_consumos" sheetId="7" r:id="rId6"/>
    <sheet name="In_ajustes" sheetId="11" r:id="rId7"/>
    <sheet name="In_facturación" sheetId="9" r:id="rId8"/>
  </sheets>
  <definedNames>
    <definedName name="_xlnm._FilterDatabase" localSheetId="6" hidden="1">In_ajustes!$A$1:$AA$6</definedName>
    <definedName name="_xlnm._FilterDatabase" localSheetId="4" hidden="1">In_cargos!$A$1:$T$745</definedName>
    <definedName name="_xlnm._FilterDatabase" localSheetId="5" hidden="1">In_consumos!$A$1:$CF$61</definedName>
    <definedName name="_xlnm._FilterDatabase" localSheetId="7" hidden="1">In_facturación!$A$1:$CG$2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5" l="1"/>
  <c r="D37" i="4" l="1"/>
  <c r="D48" i="4" l="1"/>
  <c r="D63" i="4" l="1"/>
  <c r="D64" i="4"/>
  <c r="D38" i="4" l="1"/>
  <c r="D45" i="4"/>
  <c r="D44" i="4"/>
  <c r="D46" i="4"/>
  <c r="D43" i="4"/>
  <c r="D47" i="4"/>
  <c r="D28" i="4"/>
  <c r="C71" i="4" l="1"/>
  <c r="C72" i="4"/>
  <c r="C73" i="4"/>
  <c r="D73" i="4"/>
  <c r="C74" i="4"/>
  <c r="D74" i="4"/>
  <c r="C62" i="4"/>
  <c r="C67" i="4"/>
  <c r="C68" i="4"/>
  <c r="D94" i="5" l="1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C94" i="5"/>
  <c r="D258" i="5" l="1"/>
  <c r="E258" i="5"/>
  <c r="F258" i="5"/>
  <c r="G258" i="5"/>
  <c r="H258" i="5"/>
  <c r="I258" i="5"/>
  <c r="J258" i="5"/>
  <c r="K258" i="5"/>
  <c r="L258" i="5"/>
  <c r="M258" i="5"/>
  <c r="N258" i="5"/>
  <c r="O258" i="5"/>
  <c r="P258" i="5"/>
  <c r="Q258" i="5"/>
  <c r="R258" i="5"/>
  <c r="S258" i="5"/>
  <c r="T258" i="5"/>
  <c r="U258" i="5"/>
  <c r="V258" i="5"/>
  <c r="W258" i="5"/>
  <c r="X258" i="5"/>
  <c r="Y258" i="5"/>
  <c r="Z258" i="5"/>
  <c r="C258" i="5"/>
  <c r="B12" i="5"/>
  <c r="B13" i="5" s="1"/>
  <c r="B14" i="5" s="1"/>
  <c r="C217" i="5"/>
  <c r="C176" i="5"/>
  <c r="C135" i="5"/>
  <c r="B56" i="5" l="1"/>
  <c r="B57" i="5"/>
  <c r="B139" i="5" s="1"/>
  <c r="B180" i="5" s="1"/>
  <c r="B221" i="5" s="1"/>
  <c r="B262" i="5" s="1"/>
  <c r="B58" i="5"/>
  <c r="B15" i="5"/>
  <c r="B97" i="5" l="1"/>
  <c r="B138" i="5"/>
  <c r="B179" i="5" s="1"/>
  <c r="B220" i="5" s="1"/>
  <c r="B261" i="5" s="1"/>
  <c r="B98" i="5"/>
  <c r="B59" i="5"/>
  <c r="B16" i="5"/>
  <c r="B140" i="5"/>
  <c r="B181" i="5" s="1"/>
  <c r="B222" i="5" s="1"/>
  <c r="B263" i="5" s="1"/>
  <c r="B99" i="5"/>
  <c r="B7" i="2"/>
  <c r="M42" i="2" l="1"/>
  <c r="N42" i="2"/>
  <c r="I42" i="2"/>
  <c r="U42" i="2"/>
  <c r="L42" i="2"/>
  <c r="X42" i="2"/>
  <c r="Y42" i="2"/>
  <c r="Z42" i="2"/>
  <c r="J42" i="2"/>
  <c r="O42" i="2"/>
  <c r="F42" i="2"/>
  <c r="K42" i="2"/>
  <c r="P42" i="2"/>
  <c r="H42" i="2"/>
  <c r="R42" i="2"/>
  <c r="T42" i="2"/>
  <c r="W42" i="2"/>
  <c r="Q42" i="2"/>
  <c r="S42" i="2"/>
  <c r="D42" i="2"/>
  <c r="E42" i="2"/>
  <c r="V42" i="2"/>
  <c r="G42" i="2"/>
  <c r="C42" i="2"/>
  <c r="B42" i="2"/>
  <c r="H7" i="2"/>
  <c r="T7" i="2"/>
  <c r="K7" i="2"/>
  <c r="W7" i="2"/>
  <c r="W97" i="5" s="1"/>
  <c r="N7" i="2"/>
  <c r="N97" i="5" s="1"/>
  <c r="Z7" i="2"/>
  <c r="Z97" i="5" s="1"/>
  <c r="D7" i="2"/>
  <c r="D97" i="5" s="1"/>
  <c r="S7" i="2"/>
  <c r="S97" i="5" s="1"/>
  <c r="P7" i="2"/>
  <c r="P97" i="5" s="1"/>
  <c r="E7" i="2"/>
  <c r="U7" i="2"/>
  <c r="U97" i="5" s="1"/>
  <c r="F7" i="2"/>
  <c r="X7" i="2"/>
  <c r="X97" i="5" s="1"/>
  <c r="Q7" i="2"/>
  <c r="Q77" i="2" s="1"/>
  <c r="V7" i="2"/>
  <c r="V97" i="5" s="1"/>
  <c r="I7" i="2"/>
  <c r="I97" i="5" s="1"/>
  <c r="G7" i="2"/>
  <c r="G97" i="5" s="1"/>
  <c r="Y7" i="2"/>
  <c r="Y97" i="5" s="1"/>
  <c r="J7" i="2"/>
  <c r="J97" i="5" s="1"/>
  <c r="C7" i="2"/>
  <c r="C97" i="5" s="1"/>
  <c r="L7" i="2"/>
  <c r="M7" i="2"/>
  <c r="M77" i="2" s="1"/>
  <c r="O7" i="2"/>
  <c r="O97" i="5" s="1"/>
  <c r="R7" i="2"/>
  <c r="R97" i="5" s="1"/>
  <c r="B77" i="2"/>
  <c r="B8" i="2"/>
  <c r="B9" i="2" s="1"/>
  <c r="B17" i="5"/>
  <c r="B60" i="5"/>
  <c r="B141" i="5"/>
  <c r="B182" i="5" s="1"/>
  <c r="B223" i="5" s="1"/>
  <c r="B264" i="5" s="1"/>
  <c r="B100" i="5"/>
  <c r="H97" i="5"/>
  <c r="K97" i="5"/>
  <c r="F97" i="5"/>
  <c r="D1" i="4"/>
  <c r="C1" i="4"/>
  <c r="D72" i="4"/>
  <c r="D61" i="4"/>
  <c r="C61" i="4"/>
  <c r="D66" i="4"/>
  <c r="D62" i="4"/>
  <c r="D70" i="4"/>
  <c r="C63" i="4"/>
  <c r="C64" i="4"/>
  <c r="D65" i="4"/>
  <c r="T77" i="2" l="1"/>
  <c r="Z77" i="2"/>
  <c r="L77" i="2"/>
  <c r="T97" i="5"/>
  <c r="E77" i="2"/>
  <c r="C77" i="2"/>
  <c r="F77" i="2"/>
  <c r="W77" i="2"/>
  <c r="M97" i="5"/>
  <c r="Q97" i="5"/>
  <c r="E97" i="5"/>
  <c r="L44" i="2"/>
  <c r="X44" i="2"/>
  <c r="M44" i="2"/>
  <c r="Y44" i="2"/>
  <c r="Z44" i="2"/>
  <c r="E44" i="2"/>
  <c r="Q44" i="2"/>
  <c r="G44" i="2"/>
  <c r="S44" i="2"/>
  <c r="H44" i="2"/>
  <c r="T44" i="2"/>
  <c r="I44" i="2"/>
  <c r="U44" i="2"/>
  <c r="J44" i="2"/>
  <c r="V44" i="2"/>
  <c r="K44" i="2"/>
  <c r="W44" i="2"/>
  <c r="N44" i="2"/>
  <c r="R44" i="2"/>
  <c r="C44" i="2"/>
  <c r="D44" i="2"/>
  <c r="F44" i="2"/>
  <c r="O44" i="2"/>
  <c r="P44" i="2"/>
  <c r="L97" i="5"/>
  <c r="L43" i="2"/>
  <c r="X43" i="2"/>
  <c r="M43" i="2"/>
  <c r="Y43" i="2"/>
  <c r="N43" i="2"/>
  <c r="E43" i="2"/>
  <c r="Q43" i="2"/>
  <c r="G43" i="2"/>
  <c r="S43" i="2"/>
  <c r="H43" i="2"/>
  <c r="T43" i="2"/>
  <c r="I43" i="2"/>
  <c r="U43" i="2"/>
  <c r="J43" i="2"/>
  <c r="V43" i="2"/>
  <c r="K43" i="2"/>
  <c r="W43" i="2"/>
  <c r="Z43" i="2"/>
  <c r="C43" i="2"/>
  <c r="D43" i="2"/>
  <c r="P43" i="2"/>
  <c r="F43" i="2"/>
  <c r="O43" i="2"/>
  <c r="R43" i="2"/>
  <c r="G77" i="2"/>
  <c r="G9" i="2"/>
  <c r="G99" i="5" s="1"/>
  <c r="S9" i="2"/>
  <c r="S99" i="5" s="1"/>
  <c r="H9" i="2"/>
  <c r="H99" i="5" s="1"/>
  <c r="T9" i="2"/>
  <c r="T99" i="5" s="1"/>
  <c r="J9" i="2"/>
  <c r="J99" i="5" s="1"/>
  <c r="V9" i="2"/>
  <c r="V99" i="5" s="1"/>
  <c r="K9" i="2"/>
  <c r="K99" i="5" s="1"/>
  <c r="W9" i="2"/>
  <c r="W99" i="5" s="1"/>
  <c r="M9" i="2"/>
  <c r="M99" i="5" s="1"/>
  <c r="Y9" i="2"/>
  <c r="Y99" i="5" s="1"/>
  <c r="N9" i="2"/>
  <c r="N99" i="5" s="1"/>
  <c r="Z9" i="2"/>
  <c r="Z99" i="5" s="1"/>
  <c r="C9" i="2"/>
  <c r="C99" i="5" s="1"/>
  <c r="X9" i="2"/>
  <c r="X99" i="5" s="1"/>
  <c r="D9" i="2"/>
  <c r="D99" i="5" s="1"/>
  <c r="I9" i="2"/>
  <c r="I99" i="5" s="1"/>
  <c r="R9" i="2"/>
  <c r="R99" i="5" s="1"/>
  <c r="E9" i="2"/>
  <c r="E99" i="5" s="1"/>
  <c r="F9" i="2"/>
  <c r="F99" i="5" s="1"/>
  <c r="U9" i="2"/>
  <c r="U99" i="5" s="1"/>
  <c r="L9" i="2"/>
  <c r="L99" i="5" s="1"/>
  <c r="O9" i="2"/>
  <c r="O99" i="5" s="1"/>
  <c r="P9" i="2"/>
  <c r="P99" i="5" s="1"/>
  <c r="Q9" i="2"/>
  <c r="Q99" i="5" s="1"/>
  <c r="B43" i="2"/>
  <c r="B78" i="2" s="1"/>
  <c r="G8" i="2"/>
  <c r="G98" i="5" s="1"/>
  <c r="S8" i="2"/>
  <c r="S98" i="5" s="1"/>
  <c r="H8" i="2"/>
  <c r="H98" i="5" s="1"/>
  <c r="T8" i="2"/>
  <c r="T98" i="5" s="1"/>
  <c r="J8" i="2"/>
  <c r="J98" i="5" s="1"/>
  <c r="V8" i="2"/>
  <c r="V98" i="5" s="1"/>
  <c r="K8" i="2"/>
  <c r="K98" i="5" s="1"/>
  <c r="W8" i="2"/>
  <c r="W98" i="5" s="1"/>
  <c r="M8" i="2"/>
  <c r="M98" i="5" s="1"/>
  <c r="Y8" i="2"/>
  <c r="Y98" i="5" s="1"/>
  <c r="N8" i="2"/>
  <c r="N98" i="5" s="1"/>
  <c r="Z8" i="2"/>
  <c r="Z98" i="5" s="1"/>
  <c r="C8" i="2"/>
  <c r="C98" i="5" s="1"/>
  <c r="D8" i="2"/>
  <c r="D98" i="5" s="1"/>
  <c r="E8" i="2"/>
  <c r="E98" i="5" s="1"/>
  <c r="I8" i="2"/>
  <c r="I98" i="5" s="1"/>
  <c r="X8" i="2"/>
  <c r="X98" i="5" s="1"/>
  <c r="F8" i="2"/>
  <c r="F98" i="5" s="1"/>
  <c r="L8" i="2"/>
  <c r="L98" i="5" s="1"/>
  <c r="O8" i="2"/>
  <c r="O98" i="5" s="1"/>
  <c r="R8" i="2"/>
  <c r="R98" i="5" s="1"/>
  <c r="P8" i="2"/>
  <c r="P98" i="5" s="1"/>
  <c r="Q8" i="2"/>
  <c r="Q98" i="5" s="1"/>
  <c r="U8" i="2"/>
  <c r="U98" i="5" s="1"/>
  <c r="S77" i="2"/>
  <c r="X77" i="2"/>
  <c r="R77" i="2"/>
  <c r="I77" i="2"/>
  <c r="D69" i="4"/>
  <c r="C60" i="4"/>
  <c r="D68" i="4"/>
  <c r="C66" i="4"/>
  <c r="C65" i="4"/>
  <c r="C69" i="4"/>
  <c r="D71" i="4"/>
  <c r="D67" i="4"/>
  <c r="C70" i="4"/>
  <c r="N77" i="2"/>
  <c r="H77" i="2"/>
  <c r="K77" i="2"/>
  <c r="U77" i="2"/>
  <c r="O77" i="2"/>
  <c r="Y77" i="2"/>
  <c r="J77" i="2"/>
  <c r="P77" i="2"/>
  <c r="V77" i="2"/>
  <c r="D77" i="2"/>
  <c r="B10" i="2"/>
  <c r="B44" i="2"/>
  <c r="B101" i="5"/>
  <c r="B142" i="5"/>
  <c r="B183" i="5" s="1"/>
  <c r="B224" i="5" s="1"/>
  <c r="B265" i="5" s="1"/>
  <c r="B18" i="5"/>
  <c r="B61" i="5"/>
  <c r="D60" i="4"/>
  <c r="V78" i="2" l="1"/>
  <c r="G78" i="2"/>
  <c r="W78" i="2"/>
  <c r="N78" i="2"/>
  <c r="H78" i="2"/>
  <c r="Z78" i="2"/>
  <c r="E78" i="2"/>
  <c r="S78" i="2"/>
  <c r="T78" i="2"/>
  <c r="K78" i="2"/>
  <c r="Q78" i="2"/>
  <c r="L45" i="2"/>
  <c r="X45" i="2"/>
  <c r="Z45" i="2"/>
  <c r="M45" i="2"/>
  <c r="Y45" i="2"/>
  <c r="E45" i="2"/>
  <c r="Q45" i="2"/>
  <c r="G45" i="2"/>
  <c r="S45" i="2"/>
  <c r="H45" i="2"/>
  <c r="T45" i="2"/>
  <c r="I45" i="2"/>
  <c r="U45" i="2"/>
  <c r="J45" i="2"/>
  <c r="V45" i="2"/>
  <c r="K45" i="2"/>
  <c r="W45" i="2"/>
  <c r="N45" i="2"/>
  <c r="P45" i="2"/>
  <c r="C45" i="2"/>
  <c r="F45" i="2"/>
  <c r="D45" i="2"/>
  <c r="O45" i="2"/>
  <c r="R45" i="2"/>
  <c r="F78" i="2"/>
  <c r="D78" i="2"/>
  <c r="O78" i="2"/>
  <c r="C78" i="2"/>
  <c r="L78" i="2"/>
  <c r="I78" i="2"/>
  <c r="P78" i="2"/>
  <c r="X78" i="2"/>
  <c r="Y78" i="2"/>
  <c r="G10" i="2"/>
  <c r="G100" i="5" s="1"/>
  <c r="S10" i="2"/>
  <c r="S100" i="5" s="1"/>
  <c r="H10" i="2"/>
  <c r="H100" i="5" s="1"/>
  <c r="T10" i="2"/>
  <c r="T100" i="5" s="1"/>
  <c r="J10" i="2"/>
  <c r="J100" i="5" s="1"/>
  <c r="V10" i="2"/>
  <c r="V100" i="5" s="1"/>
  <c r="M10" i="2"/>
  <c r="M100" i="5" s="1"/>
  <c r="Y10" i="2"/>
  <c r="Y100" i="5" s="1"/>
  <c r="N10" i="2"/>
  <c r="N100" i="5" s="1"/>
  <c r="Z10" i="2"/>
  <c r="Z100" i="5" s="1"/>
  <c r="C10" i="2"/>
  <c r="W10" i="2"/>
  <c r="W100" i="5" s="1"/>
  <c r="Q10" i="2"/>
  <c r="Q100" i="5" s="1"/>
  <c r="D10" i="2"/>
  <c r="D100" i="5" s="1"/>
  <c r="X10" i="2"/>
  <c r="X100" i="5" s="1"/>
  <c r="E10" i="2"/>
  <c r="E100" i="5" s="1"/>
  <c r="F10" i="2"/>
  <c r="F100" i="5" s="1"/>
  <c r="I10" i="2"/>
  <c r="I100" i="5" s="1"/>
  <c r="R10" i="2"/>
  <c r="R100" i="5" s="1"/>
  <c r="K10" i="2"/>
  <c r="K100" i="5" s="1"/>
  <c r="L10" i="2"/>
  <c r="L100" i="5" s="1"/>
  <c r="O10" i="2"/>
  <c r="O100" i="5" s="1"/>
  <c r="P10" i="2"/>
  <c r="P100" i="5" s="1"/>
  <c r="U10" i="2"/>
  <c r="U100" i="5" s="1"/>
  <c r="U78" i="2"/>
  <c r="M78" i="2"/>
  <c r="R78" i="2"/>
  <c r="J78" i="2"/>
  <c r="T79" i="2"/>
  <c r="U79" i="2"/>
  <c r="J79" i="2"/>
  <c r="V79" i="2"/>
  <c r="W79" i="2"/>
  <c r="X79" i="2"/>
  <c r="M79" i="2"/>
  <c r="Y79" i="2"/>
  <c r="Z79" i="2"/>
  <c r="C79" i="2"/>
  <c r="O79" i="2"/>
  <c r="P79" i="2"/>
  <c r="R79" i="2"/>
  <c r="S79" i="2"/>
  <c r="E79" i="2"/>
  <c r="Q79" i="2"/>
  <c r="B102" i="5"/>
  <c r="B143" i="5"/>
  <c r="B184" i="5" s="1"/>
  <c r="B225" i="5" s="1"/>
  <c r="B266" i="5" s="1"/>
  <c r="B11" i="2"/>
  <c r="C100" i="5"/>
  <c r="B45" i="2"/>
  <c r="B19" i="5"/>
  <c r="B62" i="5"/>
  <c r="F79" i="2"/>
  <c r="H79" i="2"/>
  <c r="I79" i="2"/>
  <c r="N79" i="2"/>
  <c r="G79" i="2"/>
  <c r="K79" i="2"/>
  <c r="L79" i="2"/>
  <c r="D79" i="2"/>
  <c r="B79" i="2"/>
  <c r="L46" i="2" l="1"/>
  <c r="X46" i="2"/>
  <c r="M46" i="2"/>
  <c r="Y46" i="2"/>
  <c r="N46" i="2"/>
  <c r="E46" i="2"/>
  <c r="Q46" i="2"/>
  <c r="G46" i="2"/>
  <c r="S46" i="2"/>
  <c r="H46" i="2"/>
  <c r="T46" i="2"/>
  <c r="I46" i="2"/>
  <c r="U46" i="2"/>
  <c r="J46" i="2"/>
  <c r="V46" i="2"/>
  <c r="K46" i="2"/>
  <c r="W46" i="2"/>
  <c r="Z46" i="2"/>
  <c r="R46" i="2"/>
  <c r="C46" i="2"/>
  <c r="D46" i="2"/>
  <c r="F46" i="2"/>
  <c r="O46" i="2"/>
  <c r="P46" i="2"/>
  <c r="G11" i="2"/>
  <c r="G224" i="5" s="1"/>
  <c r="S11" i="2"/>
  <c r="S265" i="5" s="1"/>
  <c r="H11" i="2"/>
  <c r="H224" i="5" s="1"/>
  <c r="T11" i="2"/>
  <c r="T265" i="5" s="1"/>
  <c r="J11" i="2"/>
  <c r="J265" i="5" s="1"/>
  <c r="V11" i="2"/>
  <c r="V142" i="5" s="1"/>
  <c r="M11" i="2"/>
  <c r="M183" i="5" s="1"/>
  <c r="Y11" i="2"/>
  <c r="Y265" i="5" s="1"/>
  <c r="N11" i="2"/>
  <c r="N183" i="5" s="1"/>
  <c r="Z11" i="2"/>
  <c r="R11" i="2"/>
  <c r="R265" i="5" s="1"/>
  <c r="P11" i="2"/>
  <c r="P265" i="5" s="1"/>
  <c r="U11" i="2"/>
  <c r="U265" i="5" s="1"/>
  <c r="C11" i="2"/>
  <c r="C265" i="5" s="1"/>
  <c r="W11" i="2"/>
  <c r="W183" i="5" s="1"/>
  <c r="O11" i="2"/>
  <c r="O265" i="5" s="1"/>
  <c r="D11" i="2"/>
  <c r="D265" i="5" s="1"/>
  <c r="X11" i="2"/>
  <c r="X224" i="5" s="1"/>
  <c r="E11" i="2"/>
  <c r="E224" i="5" s="1"/>
  <c r="Q11" i="2"/>
  <c r="Q265" i="5" s="1"/>
  <c r="F11" i="2"/>
  <c r="F224" i="5" s="1"/>
  <c r="I11" i="2"/>
  <c r="I142" i="5" s="1"/>
  <c r="K11" i="2"/>
  <c r="K265" i="5" s="1"/>
  <c r="L11" i="2"/>
  <c r="L142" i="5" s="1"/>
  <c r="T80" i="2"/>
  <c r="I80" i="2"/>
  <c r="U80" i="2"/>
  <c r="K80" i="2"/>
  <c r="W80" i="2"/>
  <c r="L80" i="2"/>
  <c r="X80" i="2"/>
  <c r="M80" i="2"/>
  <c r="Y80" i="2"/>
  <c r="N80" i="2"/>
  <c r="Z80" i="2"/>
  <c r="C80" i="2"/>
  <c r="O80" i="2"/>
  <c r="D80" i="2"/>
  <c r="P80" i="2"/>
  <c r="F80" i="2"/>
  <c r="R80" i="2"/>
  <c r="G80" i="2"/>
  <c r="S80" i="2"/>
  <c r="E80" i="2"/>
  <c r="Q80" i="2"/>
  <c r="B103" i="5"/>
  <c r="B144" i="5"/>
  <c r="B185" i="5" s="1"/>
  <c r="B226" i="5" s="1"/>
  <c r="B267" i="5" s="1"/>
  <c r="B20" i="5"/>
  <c r="B63" i="5"/>
  <c r="H80" i="2"/>
  <c r="J80" i="2"/>
  <c r="V80" i="2"/>
  <c r="B80" i="2"/>
  <c r="B12" i="2"/>
  <c r="Z142" i="5"/>
  <c r="B46" i="2"/>
  <c r="C262" i="5"/>
  <c r="D262" i="5"/>
  <c r="E262" i="5"/>
  <c r="F262" i="5"/>
  <c r="G262" i="5"/>
  <c r="H262" i="5"/>
  <c r="I262" i="5"/>
  <c r="J262" i="5"/>
  <c r="K262" i="5"/>
  <c r="L262" i="5"/>
  <c r="M262" i="5"/>
  <c r="N262" i="5"/>
  <c r="O262" i="5"/>
  <c r="P262" i="5"/>
  <c r="Q262" i="5"/>
  <c r="R262" i="5"/>
  <c r="S262" i="5"/>
  <c r="T262" i="5"/>
  <c r="U262" i="5"/>
  <c r="V262" i="5"/>
  <c r="W262" i="5"/>
  <c r="X262" i="5"/>
  <c r="Y262" i="5"/>
  <c r="Z262" i="5"/>
  <c r="C263" i="5"/>
  <c r="D263" i="5"/>
  <c r="E263" i="5"/>
  <c r="F263" i="5"/>
  <c r="G263" i="5"/>
  <c r="H263" i="5"/>
  <c r="I263" i="5"/>
  <c r="J263" i="5"/>
  <c r="K263" i="5"/>
  <c r="L263" i="5"/>
  <c r="M263" i="5"/>
  <c r="N263" i="5"/>
  <c r="O263" i="5"/>
  <c r="P263" i="5"/>
  <c r="Q263" i="5"/>
  <c r="R263" i="5"/>
  <c r="S263" i="5"/>
  <c r="T263" i="5"/>
  <c r="U263" i="5"/>
  <c r="V263" i="5"/>
  <c r="W263" i="5"/>
  <c r="X263" i="5"/>
  <c r="Y263" i="5"/>
  <c r="Z263" i="5"/>
  <c r="C264" i="5"/>
  <c r="D264" i="5"/>
  <c r="E264" i="5"/>
  <c r="F264" i="5"/>
  <c r="G264" i="5"/>
  <c r="H264" i="5"/>
  <c r="I264" i="5"/>
  <c r="J264" i="5"/>
  <c r="K264" i="5"/>
  <c r="L264" i="5"/>
  <c r="M264" i="5"/>
  <c r="N264" i="5"/>
  <c r="O264" i="5"/>
  <c r="P264" i="5"/>
  <c r="Q264" i="5"/>
  <c r="R264" i="5"/>
  <c r="S264" i="5"/>
  <c r="T264" i="5"/>
  <c r="U264" i="5"/>
  <c r="V264" i="5"/>
  <c r="W264" i="5"/>
  <c r="X264" i="5"/>
  <c r="Y264" i="5"/>
  <c r="Z264" i="5"/>
  <c r="D261" i="5"/>
  <c r="E261" i="5"/>
  <c r="F261" i="5"/>
  <c r="G261" i="5"/>
  <c r="H261" i="5"/>
  <c r="I261" i="5"/>
  <c r="J261" i="5"/>
  <c r="K261" i="5"/>
  <c r="L261" i="5"/>
  <c r="M261" i="5"/>
  <c r="N261" i="5"/>
  <c r="O261" i="5"/>
  <c r="P261" i="5"/>
  <c r="Q261" i="5"/>
  <c r="R261" i="5"/>
  <c r="S261" i="5"/>
  <c r="T261" i="5"/>
  <c r="U261" i="5"/>
  <c r="V261" i="5"/>
  <c r="W261" i="5"/>
  <c r="X261" i="5"/>
  <c r="Y261" i="5"/>
  <c r="Z261" i="5"/>
  <c r="C261" i="5"/>
  <c r="C221" i="5"/>
  <c r="D221" i="5"/>
  <c r="E221" i="5"/>
  <c r="F221" i="5"/>
  <c r="G221" i="5"/>
  <c r="H221" i="5"/>
  <c r="I221" i="5"/>
  <c r="J221" i="5"/>
  <c r="K221" i="5"/>
  <c r="L221" i="5"/>
  <c r="M221" i="5"/>
  <c r="N221" i="5"/>
  <c r="O221" i="5"/>
  <c r="P221" i="5"/>
  <c r="Q221" i="5"/>
  <c r="R221" i="5"/>
  <c r="S221" i="5"/>
  <c r="T221" i="5"/>
  <c r="U221" i="5"/>
  <c r="V221" i="5"/>
  <c r="W221" i="5"/>
  <c r="X221" i="5"/>
  <c r="Y221" i="5"/>
  <c r="Z221" i="5"/>
  <c r="C222" i="5"/>
  <c r="D222" i="5"/>
  <c r="E222" i="5"/>
  <c r="F222" i="5"/>
  <c r="G222" i="5"/>
  <c r="H222" i="5"/>
  <c r="I222" i="5"/>
  <c r="J222" i="5"/>
  <c r="K222" i="5"/>
  <c r="L222" i="5"/>
  <c r="M222" i="5"/>
  <c r="N222" i="5"/>
  <c r="O222" i="5"/>
  <c r="P222" i="5"/>
  <c r="Q222" i="5"/>
  <c r="R222" i="5"/>
  <c r="S222" i="5"/>
  <c r="T222" i="5"/>
  <c r="U222" i="5"/>
  <c r="V222" i="5"/>
  <c r="W222" i="5"/>
  <c r="X222" i="5"/>
  <c r="Y222" i="5"/>
  <c r="Z222" i="5"/>
  <c r="C223" i="5"/>
  <c r="D223" i="5"/>
  <c r="E223" i="5"/>
  <c r="F223" i="5"/>
  <c r="G223" i="5"/>
  <c r="H223" i="5"/>
  <c r="I223" i="5"/>
  <c r="J223" i="5"/>
  <c r="K223" i="5"/>
  <c r="L223" i="5"/>
  <c r="M223" i="5"/>
  <c r="N223" i="5"/>
  <c r="O223" i="5"/>
  <c r="P223" i="5"/>
  <c r="Q223" i="5"/>
  <c r="R223" i="5"/>
  <c r="S223" i="5"/>
  <c r="T223" i="5"/>
  <c r="U223" i="5"/>
  <c r="V223" i="5"/>
  <c r="W223" i="5"/>
  <c r="X223" i="5"/>
  <c r="Y223" i="5"/>
  <c r="Z223" i="5"/>
  <c r="D220" i="5"/>
  <c r="E220" i="5"/>
  <c r="F220" i="5"/>
  <c r="G220" i="5"/>
  <c r="H220" i="5"/>
  <c r="I220" i="5"/>
  <c r="J220" i="5"/>
  <c r="K220" i="5"/>
  <c r="L220" i="5"/>
  <c r="M220" i="5"/>
  <c r="N220" i="5"/>
  <c r="O220" i="5"/>
  <c r="P220" i="5"/>
  <c r="Q220" i="5"/>
  <c r="R220" i="5"/>
  <c r="S220" i="5"/>
  <c r="T220" i="5"/>
  <c r="U220" i="5"/>
  <c r="V220" i="5"/>
  <c r="W220" i="5"/>
  <c r="X220" i="5"/>
  <c r="Y220" i="5"/>
  <c r="Z220" i="5"/>
  <c r="C220" i="5"/>
  <c r="F180" i="5"/>
  <c r="C180" i="5"/>
  <c r="D180" i="5"/>
  <c r="E180" i="5"/>
  <c r="H180" i="5"/>
  <c r="I180" i="5"/>
  <c r="K180" i="5"/>
  <c r="M180" i="5"/>
  <c r="N180" i="5"/>
  <c r="O180" i="5"/>
  <c r="P180" i="5"/>
  <c r="Q180" i="5"/>
  <c r="T180" i="5"/>
  <c r="U180" i="5"/>
  <c r="W180" i="5"/>
  <c r="Y180" i="5"/>
  <c r="Z180" i="5"/>
  <c r="C181" i="5"/>
  <c r="D181" i="5"/>
  <c r="E181" i="5"/>
  <c r="H181" i="5"/>
  <c r="I181" i="5"/>
  <c r="K181" i="5"/>
  <c r="M181" i="5"/>
  <c r="N181" i="5"/>
  <c r="O181" i="5"/>
  <c r="P181" i="5"/>
  <c r="Q181" i="5"/>
  <c r="T181" i="5"/>
  <c r="U181" i="5"/>
  <c r="W181" i="5"/>
  <c r="Y181" i="5"/>
  <c r="Z181" i="5"/>
  <c r="C182" i="5"/>
  <c r="D182" i="5"/>
  <c r="E182" i="5"/>
  <c r="H182" i="5"/>
  <c r="I182" i="5"/>
  <c r="K182" i="5"/>
  <c r="M182" i="5"/>
  <c r="N182" i="5"/>
  <c r="O182" i="5"/>
  <c r="P182" i="5"/>
  <c r="Q182" i="5"/>
  <c r="T182" i="5"/>
  <c r="U182" i="5"/>
  <c r="W182" i="5"/>
  <c r="Y182" i="5"/>
  <c r="Z182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S179" i="5"/>
  <c r="T179" i="5"/>
  <c r="U179" i="5"/>
  <c r="V179" i="5"/>
  <c r="W179" i="5"/>
  <c r="X179" i="5"/>
  <c r="Y179" i="5"/>
  <c r="Z179" i="5"/>
  <c r="C179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X139" i="5"/>
  <c r="Y139" i="5"/>
  <c r="Z139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U140" i="5"/>
  <c r="V140" i="5"/>
  <c r="W140" i="5"/>
  <c r="X140" i="5"/>
  <c r="Y140" i="5"/>
  <c r="Z140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U138" i="5"/>
  <c r="V138" i="5"/>
  <c r="W138" i="5"/>
  <c r="X138" i="5"/>
  <c r="Y138" i="5"/>
  <c r="Z138" i="5"/>
  <c r="C138" i="5"/>
  <c r="T142" i="5" l="1"/>
  <c r="T183" i="5"/>
  <c r="T224" i="5"/>
  <c r="I183" i="5"/>
  <c r="I224" i="5"/>
  <c r="I265" i="5"/>
  <c r="L47" i="2"/>
  <c r="X47" i="2"/>
  <c r="M47" i="2"/>
  <c r="Y47" i="2"/>
  <c r="N47" i="2"/>
  <c r="E47" i="2"/>
  <c r="Q47" i="2"/>
  <c r="G47" i="2"/>
  <c r="S47" i="2"/>
  <c r="H47" i="2"/>
  <c r="T47" i="2"/>
  <c r="I47" i="2"/>
  <c r="U47" i="2"/>
  <c r="J47" i="2"/>
  <c r="V47" i="2"/>
  <c r="K47" i="2"/>
  <c r="W47" i="2"/>
  <c r="Z47" i="2"/>
  <c r="C47" i="2"/>
  <c r="P47" i="2"/>
  <c r="D47" i="2"/>
  <c r="F47" i="2"/>
  <c r="O47" i="2"/>
  <c r="R47" i="2"/>
  <c r="G12" i="2"/>
  <c r="G184" i="5" s="1"/>
  <c r="S12" i="2"/>
  <c r="S184" i="5" s="1"/>
  <c r="H12" i="2"/>
  <c r="T12" i="2"/>
  <c r="J12" i="2"/>
  <c r="J184" i="5" s="1"/>
  <c r="V12" i="2"/>
  <c r="V184" i="5" s="1"/>
  <c r="M12" i="2"/>
  <c r="Y12" i="2"/>
  <c r="N12" i="2"/>
  <c r="Z12" i="2"/>
  <c r="P12" i="2"/>
  <c r="Q12" i="2"/>
  <c r="R12" i="2"/>
  <c r="R184" i="5" s="1"/>
  <c r="C12" i="2"/>
  <c r="W12" i="2"/>
  <c r="L12" i="2"/>
  <c r="U12" i="2"/>
  <c r="O12" i="2"/>
  <c r="D12" i="2"/>
  <c r="X12" i="2"/>
  <c r="X184" i="5" s="1"/>
  <c r="K12" i="2"/>
  <c r="E12" i="2"/>
  <c r="F12" i="2"/>
  <c r="F184" i="5" s="1"/>
  <c r="I12" i="2"/>
  <c r="Z183" i="5"/>
  <c r="Z224" i="5"/>
  <c r="Z265" i="5"/>
  <c r="F142" i="5"/>
  <c r="F265" i="5"/>
  <c r="I81" i="2"/>
  <c r="K81" i="2"/>
  <c r="X81" i="2"/>
  <c r="Y81" i="2"/>
  <c r="N81" i="2"/>
  <c r="Z81" i="2"/>
  <c r="C81" i="2"/>
  <c r="O81" i="2"/>
  <c r="D81" i="2"/>
  <c r="P81" i="2"/>
  <c r="F81" i="2"/>
  <c r="R81" i="2"/>
  <c r="G81" i="2"/>
  <c r="S81" i="2"/>
  <c r="Q81" i="2"/>
  <c r="E81" i="2"/>
  <c r="S224" i="5"/>
  <c r="S142" i="5"/>
  <c r="U183" i="5"/>
  <c r="U224" i="5"/>
  <c r="U142" i="5"/>
  <c r="Q142" i="5"/>
  <c r="O142" i="5"/>
  <c r="Q224" i="5"/>
  <c r="Q183" i="5"/>
  <c r="C183" i="5"/>
  <c r="Y224" i="5"/>
  <c r="M142" i="5"/>
  <c r="M265" i="5"/>
  <c r="C224" i="5"/>
  <c r="M224" i="5"/>
  <c r="R224" i="5"/>
  <c r="K183" i="5"/>
  <c r="R142" i="5"/>
  <c r="G142" i="5"/>
  <c r="D183" i="5"/>
  <c r="Y142" i="5"/>
  <c r="Y183" i="5"/>
  <c r="N224" i="5"/>
  <c r="P142" i="5"/>
  <c r="H265" i="5"/>
  <c r="E142" i="5"/>
  <c r="H183" i="5"/>
  <c r="W265" i="5"/>
  <c r="C142" i="5"/>
  <c r="E183" i="5"/>
  <c r="P224" i="5"/>
  <c r="E265" i="5"/>
  <c r="W142" i="5"/>
  <c r="J142" i="5"/>
  <c r="W224" i="5"/>
  <c r="N265" i="5"/>
  <c r="P183" i="5"/>
  <c r="N142" i="5"/>
  <c r="L224" i="5"/>
  <c r="H142" i="5"/>
  <c r="L265" i="5"/>
  <c r="O224" i="5"/>
  <c r="K142" i="5"/>
  <c r="X265" i="5"/>
  <c r="G265" i="5"/>
  <c r="X142" i="5"/>
  <c r="O183" i="5"/>
  <c r="D142" i="5"/>
  <c r="H81" i="2"/>
  <c r="T81" i="2"/>
  <c r="U81" i="2"/>
  <c r="J81" i="2"/>
  <c r="V81" i="2"/>
  <c r="L81" i="2"/>
  <c r="W81" i="2"/>
  <c r="M81" i="2"/>
  <c r="B81" i="2"/>
  <c r="D224" i="5"/>
  <c r="G101" i="5"/>
  <c r="R101" i="5"/>
  <c r="Y101" i="5"/>
  <c r="F101" i="5"/>
  <c r="D101" i="5"/>
  <c r="Q101" i="5"/>
  <c r="V101" i="5"/>
  <c r="E101" i="5"/>
  <c r="X101" i="5"/>
  <c r="S101" i="5"/>
  <c r="B13" i="2"/>
  <c r="B47" i="2"/>
  <c r="K224" i="5"/>
  <c r="W101" i="5"/>
  <c r="P101" i="5"/>
  <c r="V224" i="5"/>
  <c r="J224" i="5"/>
  <c r="V265" i="5"/>
  <c r="O101" i="5"/>
  <c r="Z101" i="5"/>
  <c r="B104" i="5"/>
  <c r="B145" i="5"/>
  <c r="B186" i="5" s="1"/>
  <c r="B227" i="5" s="1"/>
  <c r="B268" i="5" s="1"/>
  <c r="L101" i="5"/>
  <c r="N101" i="5"/>
  <c r="B21" i="5"/>
  <c r="B64" i="5"/>
  <c r="K101" i="5"/>
  <c r="U101" i="5"/>
  <c r="C101" i="5"/>
  <c r="I101" i="5"/>
  <c r="M101" i="5"/>
  <c r="T101" i="5"/>
  <c r="J101" i="5"/>
  <c r="H101" i="5"/>
  <c r="X183" i="5"/>
  <c r="L183" i="5"/>
  <c r="X182" i="5"/>
  <c r="L182" i="5"/>
  <c r="X181" i="5"/>
  <c r="L181" i="5"/>
  <c r="X180" i="5"/>
  <c r="L180" i="5"/>
  <c r="V183" i="5"/>
  <c r="J183" i="5"/>
  <c r="V182" i="5"/>
  <c r="J182" i="5"/>
  <c r="V181" i="5"/>
  <c r="J181" i="5"/>
  <c r="V180" i="5"/>
  <c r="J180" i="5"/>
  <c r="S183" i="5"/>
  <c r="G183" i="5"/>
  <c r="S182" i="5"/>
  <c r="G182" i="5"/>
  <c r="S181" i="5"/>
  <c r="G181" i="5"/>
  <c r="S180" i="5"/>
  <c r="G180" i="5"/>
  <c r="R183" i="5"/>
  <c r="F183" i="5"/>
  <c r="R182" i="5"/>
  <c r="F182" i="5"/>
  <c r="R181" i="5"/>
  <c r="F181" i="5"/>
  <c r="R180" i="5"/>
  <c r="C51" i="5"/>
  <c r="C53" i="5" s="1"/>
  <c r="T60" i="5" s="1"/>
  <c r="X60" i="5" l="1"/>
  <c r="I60" i="5"/>
  <c r="W60" i="5"/>
  <c r="L60" i="5"/>
  <c r="Y60" i="5"/>
  <c r="E60" i="5"/>
  <c r="C60" i="5"/>
  <c r="Z60" i="5"/>
  <c r="G60" i="5"/>
  <c r="J60" i="5"/>
  <c r="K60" i="5"/>
  <c r="O60" i="5"/>
  <c r="H60" i="5"/>
  <c r="Q60" i="5"/>
  <c r="R60" i="5"/>
  <c r="U60" i="5"/>
  <c r="V60" i="5"/>
  <c r="G57" i="5"/>
  <c r="S57" i="5"/>
  <c r="G58" i="5"/>
  <c r="S58" i="5"/>
  <c r="C58" i="5"/>
  <c r="D58" i="5"/>
  <c r="Q57" i="5"/>
  <c r="R57" i="5"/>
  <c r="H57" i="5"/>
  <c r="T57" i="5"/>
  <c r="H58" i="5"/>
  <c r="T58" i="5"/>
  <c r="U57" i="5"/>
  <c r="I58" i="5"/>
  <c r="U58" i="5"/>
  <c r="V57" i="5"/>
  <c r="J58" i="5"/>
  <c r="V58" i="5"/>
  <c r="W57" i="5"/>
  <c r="W58" i="5"/>
  <c r="X57" i="5"/>
  <c r="L58" i="5"/>
  <c r="Y57" i="5"/>
  <c r="N57" i="5"/>
  <c r="P57" i="5"/>
  <c r="E57" i="5"/>
  <c r="F57" i="5"/>
  <c r="I57" i="5"/>
  <c r="K58" i="5"/>
  <c r="M57" i="5"/>
  <c r="Y58" i="5"/>
  <c r="O58" i="5"/>
  <c r="J57" i="5"/>
  <c r="X58" i="5"/>
  <c r="M58" i="5"/>
  <c r="Z57" i="5"/>
  <c r="O57" i="5"/>
  <c r="P58" i="5"/>
  <c r="Q58" i="5"/>
  <c r="K57" i="5"/>
  <c r="F58" i="5"/>
  <c r="L57" i="5"/>
  <c r="C57" i="5"/>
  <c r="D57" i="5"/>
  <c r="E58" i="5"/>
  <c r="R58" i="5"/>
  <c r="N58" i="5"/>
  <c r="Z58" i="5"/>
  <c r="T59" i="5"/>
  <c r="W59" i="5"/>
  <c r="J59" i="5"/>
  <c r="E59" i="5"/>
  <c r="F59" i="5"/>
  <c r="V59" i="5"/>
  <c r="H59" i="5"/>
  <c r="D59" i="5"/>
  <c r="I59" i="5"/>
  <c r="N59" i="5"/>
  <c r="Q59" i="5"/>
  <c r="G59" i="5"/>
  <c r="R59" i="5"/>
  <c r="Z59" i="5"/>
  <c r="S59" i="5"/>
  <c r="M59" i="5"/>
  <c r="O59" i="5"/>
  <c r="Y59" i="5"/>
  <c r="U59" i="5"/>
  <c r="L59" i="5"/>
  <c r="P59" i="5"/>
  <c r="K59" i="5"/>
  <c r="X59" i="5"/>
  <c r="C59" i="5"/>
  <c r="D60" i="5"/>
  <c r="M60" i="5"/>
  <c r="N60" i="5"/>
  <c r="P60" i="5"/>
  <c r="S60" i="5"/>
  <c r="F60" i="5"/>
  <c r="L48" i="2"/>
  <c r="X48" i="2"/>
  <c r="N48" i="2"/>
  <c r="M48" i="2"/>
  <c r="Y48" i="2"/>
  <c r="Z48" i="2"/>
  <c r="E48" i="2"/>
  <c r="Q48" i="2"/>
  <c r="H48" i="2"/>
  <c r="T48" i="2"/>
  <c r="I48" i="2"/>
  <c r="U48" i="2"/>
  <c r="J48" i="2"/>
  <c r="V48" i="2"/>
  <c r="K48" i="2"/>
  <c r="W48" i="2"/>
  <c r="P48" i="2"/>
  <c r="R48" i="2"/>
  <c r="S48" i="2"/>
  <c r="C48" i="2"/>
  <c r="D48" i="2"/>
  <c r="F48" i="2"/>
  <c r="G48" i="2"/>
  <c r="O48" i="2"/>
  <c r="G13" i="2"/>
  <c r="S13" i="2"/>
  <c r="H13" i="2"/>
  <c r="T13" i="2"/>
  <c r="J13" i="2"/>
  <c r="V13" i="2"/>
  <c r="M13" i="2"/>
  <c r="Y13" i="2"/>
  <c r="Y18" i="5" s="1"/>
  <c r="N13" i="2"/>
  <c r="N18" i="5" s="1"/>
  <c r="Z13" i="2"/>
  <c r="L13" i="2"/>
  <c r="O13" i="2"/>
  <c r="P13" i="2"/>
  <c r="R13" i="2"/>
  <c r="R18" i="5" s="1"/>
  <c r="Q13" i="2"/>
  <c r="U13" i="2"/>
  <c r="U18" i="5" s="1"/>
  <c r="K13" i="2"/>
  <c r="K18" i="5" s="1"/>
  <c r="C13" i="2"/>
  <c r="W13" i="2"/>
  <c r="I13" i="2"/>
  <c r="D13" i="2"/>
  <c r="X13" i="2"/>
  <c r="E13" i="2"/>
  <c r="E18" i="5" s="1"/>
  <c r="F13" i="2"/>
  <c r="T82" i="2"/>
  <c r="I82" i="2"/>
  <c r="W82" i="2"/>
  <c r="L82" i="2"/>
  <c r="X82" i="2"/>
  <c r="M82" i="2"/>
  <c r="Y82" i="2"/>
  <c r="N82" i="2"/>
  <c r="Z82" i="2"/>
  <c r="C82" i="2"/>
  <c r="O82" i="2"/>
  <c r="D82" i="2"/>
  <c r="P82" i="2"/>
  <c r="F82" i="2"/>
  <c r="R82" i="2"/>
  <c r="G82" i="2"/>
  <c r="S82" i="2"/>
  <c r="Q82" i="2"/>
  <c r="E82" i="2"/>
  <c r="H82" i="2"/>
  <c r="U82" i="2"/>
  <c r="J82" i="2"/>
  <c r="V82" i="2"/>
  <c r="K82" i="2"/>
  <c r="B82" i="2"/>
  <c r="V102" i="5"/>
  <c r="V61" i="5"/>
  <c r="V266" i="5"/>
  <c r="V225" i="5"/>
  <c r="V143" i="5"/>
  <c r="O102" i="5"/>
  <c r="O61" i="5"/>
  <c r="O184" i="5"/>
  <c r="O225" i="5"/>
  <c r="O266" i="5"/>
  <c r="O143" i="5"/>
  <c r="B14" i="2"/>
  <c r="B48" i="2"/>
  <c r="S102" i="5"/>
  <c r="S61" i="5"/>
  <c r="S266" i="5"/>
  <c r="S225" i="5"/>
  <c r="S143" i="5"/>
  <c r="M102" i="5"/>
  <c r="M61" i="5"/>
  <c r="M184" i="5"/>
  <c r="M266" i="5"/>
  <c r="M225" i="5"/>
  <c r="M143" i="5"/>
  <c r="L102" i="5"/>
  <c r="L61" i="5"/>
  <c r="L266" i="5"/>
  <c r="L225" i="5"/>
  <c r="L143" i="5"/>
  <c r="Z102" i="5"/>
  <c r="Z61" i="5"/>
  <c r="Z266" i="5"/>
  <c r="Z225" i="5"/>
  <c r="Z184" i="5"/>
  <c r="Z143" i="5"/>
  <c r="B146" i="5"/>
  <c r="B187" i="5" s="1"/>
  <c r="B228" i="5" s="1"/>
  <c r="B269" i="5" s="1"/>
  <c r="B105" i="5"/>
  <c r="J102" i="5"/>
  <c r="J61" i="5"/>
  <c r="J266" i="5"/>
  <c r="J225" i="5"/>
  <c r="J143" i="5"/>
  <c r="N102" i="5"/>
  <c r="N61" i="5"/>
  <c r="N266" i="5"/>
  <c r="N225" i="5"/>
  <c r="N184" i="5"/>
  <c r="N143" i="5"/>
  <c r="B22" i="5"/>
  <c r="B65" i="5"/>
  <c r="G102" i="5"/>
  <c r="G61" i="5"/>
  <c r="G266" i="5"/>
  <c r="G225" i="5"/>
  <c r="G143" i="5"/>
  <c r="U102" i="5"/>
  <c r="U61" i="5"/>
  <c r="U266" i="5"/>
  <c r="U184" i="5"/>
  <c r="U225" i="5"/>
  <c r="U143" i="5"/>
  <c r="K102" i="5"/>
  <c r="K61" i="5"/>
  <c r="K266" i="5"/>
  <c r="K225" i="5"/>
  <c r="K184" i="5"/>
  <c r="K143" i="5"/>
  <c r="I102" i="5"/>
  <c r="I61" i="5"/>
  <c r="I266" i="5"/>
  <c r="I143" i="5"/>
  <c r="I225" i="5"/>
  <c r="I184" i="5"/>
  <c r="L184" i="5"/>
  <c r="Y102" i="5"/>
  <c r="Y61" i="5"/>
  <c r="Y184" i="5"/>
  <c r="Y266" i="5"/>
  <c r="Y225" i="5"/>
  <c r="Y143" i="5"/>
  <c r="T102" i="5"/>
  <c r="T61" i="5"/>
  <c r="T266" i="5"/>
  <c r="T143" i="5"/>
  <c r="T184" i="5"/>
  <c r="T225" i="5"/>
  <c r="D102" i="5"/>
  <c r="D61" i="5"/>
  <c r="D266" i="5"/>
  <c r="D225" i="5"/>
  <c r="D143" i="5"/>
  <c r="D184" i="5"/>
  <c r="H102" i="5"/>
  <c r="H61" i="5"/>
  <c r="H266" i="5"/>
  <c r="H225" i="5"/>
  <c r="H184" i="5"/>
  <c r="H143" i="5"/>
  <c r="X102" i="5"/>
  <c r="X61" i="5"/>
  <c r="X143" i="5"/>
  <c r="X266" i="5"/>
  <c r="X225" i="5"/>
  <c r="R102" i="5"/>
  <c r="R61" i="5"/>
  <c r="R225" i="5"/>
  <c r="R266" i="5"/>
  <c r="R143" i="5"/>
  <c r="C102" i="5"/>
  <c r="C61" i="5"/>
  <c r="C184" i="5"/>
  <c r="C225" i="5"/>
  <c r="C266" i="5"/>
  <c r="C143" i="5"/>
  <c r="F102" i="5"/>
  <c r="F61" i="5"/>
  <c r="F225" i="5"/>
  <c r="F143" i="5"/>
  <c r="F266" i="5"/>
  <c r="W102" i="5"/>
  <c r="W61" i="5"/>
  <c r="W266" i="5"/>
  <c r="W225" i="5"/>
  <c r="W184" i="5"/>
  <c r="W143" i="5"/>
  <c r="Q102" i="5"/>
  <c r="Q61" i="5"/>
  <c r="Q266" i="5"/>
  <c r="Q225" i="5"/>
  <c r="Q143" i="5"/>
  <c r="Q184" i="5"/>
  <c r="P102" i="5"/>
  <c r="P61" i="5"/>
  <c r="P266" i="5"/>
  <c r="P225" i="5"/>
  <c r="P143" i="5"/>
  <c r="P184" i="5"/>
  <c r="E102" i="5"/>
  <c r="E61" i="5"/>
  <c r="E266" i="5"/>
  <c r="E225" i="5"/>
  <c r="E184" i="5"/>
  <c r="E143" i="5"/>
  <c r="U56" i="5"/>
  <c r="V56" i="5"/>
  <c r="W56" i="5"/>
  <c r="X56" i="5"/>
  <c r="F56" i="5"/>
  <c r="Y56" i="5"/>
  <c r="R56" i="5"/>
  <c r="I56" i="5"/>
  <c r="Z56" i="5"/>
  <c r="L56" i="5"/>
  <c r="J56" i="5"/>
  <c r="K56" i="5"/>
  <c r="M56" i="5"/>
  <c r="N56" i="5"/>
  <c r="T56" i="5"/>
  <c r="H56" i="5"/>
  <c r="S56" i="5"/>
  <c r="G56" i="5"/>
  <c r="Q56" i="5"/>
  <c r="E56" i="5"/>
  <c r="P56" i="5"/>
  <c r="D56" i="5"/>
  <c r="C56" i="5"/>
  <c r="O56" i="5"/>
  <c r="E12" i="5"/>
  <c r="H12" i="5"/>
  <c r="C12" i="5"/>
  <c r="Z16" i="5"/>
  <c r="Q12" i="5"/>
  <c r="W16" i="5"/>
  <c r="N17" i="5"/>
  <c r="V16" i="5"/>
  <c r="J15" i="5"/>
  <c r="J13" i="5"/>
  <c r="J12" i="5"/>
  <c r="I14" i="5"/>
  <c r="I13" i="5"/>
  <c r="V13" i="5"/>
  <c r="H16" i="5"/>
  <c r="T15" i="5"/>
  <c r="H14" i="5"/>
  <c r="T13" i="5"/>
  <c r="S16" i="5"/>
  <c r="G13" i="5"/>
  <c r="S13" i="5"/>
  <c r="S12" i="5"/>
  <c r="G12" i="5"/>
  <c r="F17" i="5"/>
  <c r="R16" i="5"/>
  <c r="R12" i="5"/>
  <c r="Q16" i="5"/>
  <c r="Q15" i="5"/>
  <c r="E15" i="5"/>
  <c r="P17" i="5"/>
  <c r="P16" i="5"/>
  <c r="D16" i="5"/>
  <c r="D15" i="5"/>
  <c r="P14" i="5"/>
  <c r="D13" i="5"/>
  <c r="O16" i="5"/>
  <c r="O14" i="5"/>
  <c r="O13" i="5"/>
  <c r="C13" i="5"/>
  <c r="Z15" i="5"/>
  <c r="N15" i="5"/>
  <c r="Z14" i="5"/>
  <c r="N14" i="5"/>
  <c r="Y14" i="5"/>
  <c r="M14" i="5"/>
  <c r="M13" i="5"/>
  <c r="L17" i="5"/>
  <c r="X16" i="5"/>
  <c r="X15" i="5"/>
  <c r="L15" i="5"/>
  <c r="X14" i="5"/>
  <c r="L49" i="2" l="1"/>
  <c r="X49" i="2"/>
  <c r="Z49" i="2"/>
  <c r="M49" i="2"/>
  <c r="Y49" i="2"/>
  <c r="E49" i="2"/>
  <c r="Q49" i="2"/>
  <c r="H49" i="2"/>
  <c r="T49" i="2"/>
  <c r="I49" i="2"/>
  <c r="U49" i="2"/>
  <c r="J49" i="2"/>
  <c r="V49" i="2"/>
  <c r="K49" i="2"/>
  <c r="W49" i="2"/>
  <c r="N49" i="2"/>
  <c r="C49" i="2"/>
  <c r="F49" i="2"/>
  <c r="D49" i="2"/>
  <c r="G49" i="2"/>
  <c r="O49" i="2"/>
  <c r="P49" i="2"/>
  <c r="R49" i="2"/>
  <c r="S49" i="2"/>
  <c r="G14" i="2"/>
  <c r="S14" i="2"/>
  <c r="H14" i="2"/>
  <c r="H19" i="5" s="1"/>
  <c r="T14" i="2"/>
  <c r="T19" i="5" s="1"/>
  <c r="J14" i="2"/>
  <c r="J19" i="5" s="1"/>
  <c r="V14" i="2"/>
  <c r="M14" i="2"/>
  <c r="Y14" i="2"/>
  <c r="N14" i="2"/>
  <c r="Z14" i="2"/>
  <c r="I14" i="2"/>
  <c r="K14" i="2"/>
  <c r="P14" i="2"/>
  <c r="P19" i="5" s="1"/>
  <c r="L14" i="2"/>
  <c r="O14" i="2"/>
  <c r="X14" i="2"/>
  <c r="D14" i="2"/>
  <c r="D19" i="5" s="1"/>
  <c r="Q14" i="2"/>
  <c r="E14" i="2"/>
  <c r="E19" i="5" s="1"/>
  <c r="R14" i="2"/>
  <c r="R19" i="5" s="1"/>
  <c r="F14" i="2"/>
  <c r="U14" i="2"/>
  <c r="U19" i="5" s="1"/>
  <c r="C14" i="2"/>
  <c r="W14" i="2"/>
  <c r="W19" i="5" s="1"/>
  <c r="K83" i="2"/>
  <c r="X83" i="2"/>
  <c r="M83" i="2"/>
  <c r="Y83" i="2"/>
  <c r="Z83" i="2"/>
  <c r="C83" i="2"/>
  <c r="O83" i="2"/>
  <c r="D83" i="2"/>
  <c r="P83" i="2"/>
  <c r="F83" i="2"/>
  <c r="R83" i="2"/>
  <c r="G83" i="2"/>
  <c r="S83" i="2"/>
  <c r="V83" i="2"/>
  <c r="E83" i="2"/>
  <c r="W83" i="2"/>
  <c r="Q83" i="2"/>
  <c r="P103" i="5"/>
  <c r="P62" i="5"/>
  <c r="P267" i="5"/>
  <c r="P226" i="5"/>
  <c r="P144" i="5"/>
  <c r="P185" i="5"/>
  <c r="N103" i="5"/>
  <c r="N62" i="5"/>
  <c r="N267" i="5"/>
  <c r="N226" i="5"/>
  <c r="N144" i="5"/>
  <c r="N185" i="5"/>
  <c r="O103" i="5"/>
  <c r="O62" i="5"/>
  <c r="O226" i="5"/>
  <c r="O267" i="5"/>
  <c r="O185" i="5"/>
  <c r="O144" i="5"/>
  <c r="U103" i="5"/>
  <c r="U62" i="5"/>
  <c r="U267" i="5"/>
  <c r="U185" i="5"/>
  <c r="U144" i="5"/>
  <c r="U226" i="5"/>
  <c r="J103" i="5"/>
  <c r="J62" i="5"/>
  <c r="J267" i="5"/>
  <c r="J226" i="5"/>
  <c r="J144" i="5"/>
  <c r="J185" i="5"/>
  <c r="I103" i="5"/>
  <c r="I62" i="5"/>
  <c r="I185" i="5"/>
  <c r="I267" i="5"/>
  <c r="I226" i="5"/>
  <c r="I144" i="5"/>
  <c r="D103" i="5"/>
  <c r="D62" i="5"/>
  <c r="D267" i="5"/>
  <c r="D226" i="5"/>
  <c r="D144" i="5"/>
  <c r="D185" i="5"/>
  <c r="T103" i="5"/>
  <c r="T62" i="5"/>
  <c r="T267" i="5"/>
  <c r="T226" i="5"/>
  <c r="T185" i="5"/>
  <c r="T144" i="5"/>
  <c r="G103" i="5"/>
  <c r="G62" i="5"/>
  <c r="G267" i="5"/>
  <c r="G226" i="5"/>
  <c r="G144" i="5"/>
  <c r="G185" i="5"/>
  <c r="H103" i="5"/>
  <c r="H62" i="5"/>
  <c r="H267" i="5"/>
  <c r="H226" i="5"/>
  <c r="H144" i="5"/>
  <c r="H185" i="5"/>
  <c r="W103" i="5"/>
  <c r="W62" i="5"/>
  <c r="W267" i="5"/>
  <c r="W226" i="5"/>
  <c r="W185" i="5"/>
  <c r="W144" i="5"/>
  <c r="R103" i="5"/>
  <c r="R62" i="5"/>
  <c r="R226" i="5"/>
  <c r="R267" i="5"/>
  <c r="R144" i="5"/>
  <c r="R185" i="5"/>
  <c r="F103" i="5"/>
  <c r="F62" i="5"/>
  <c r="F226" i="5"/>
  <c r="F267" i="5"/>
  <c r="F144" i="5"/>
  <c r="F185" i="5"/>
  <c r="B147" i="5"/>
  <c r="B188" i="5" s="1"/>
  <c r="B229" i="5" s="1"/>
  <c r="B270" i="5" s="1"/>
  <c r="B106" i="5"/>
  <c r="Q103" i="5"/>
  <c r="Q62" i="5"/>
  <c r="Q267" i="5"/>
  <c r="Q226" i="5"/>
  <c r="Q185" i="5"/>
  <c r="Q144" i="5"/>
  <c r="M103" i="5"/>
  <c r="M62" i="5"/>
  <c r="M185" i="5"/>
  <c r="M144" i="5"/>
  <c r="M226" i="5"/>
  <c r="M267" i="5"/>
  <c r="E103" i="5"/>
  <c r="E62" i="5"/>
  <c r="E267" i="5"/>
  <c r="E226" i="5"/>
  <c r="E185" i="5"/>
  <c r="E144" i="5"/>
  <c r="S103" i="5"/>
  <c r="S62" i="5"/>
  <c r="S267" i="5"/>
  <c r="S226" i="5"/>
  <c r="S144" i="5"/>
  <c r="S185" i="5"/>
  <c r="B23" i="5"/>
  <c r="B66" i="5"/>
  <c r="H83" i="2"/>
  <c r="T83" i="2"/>
  <c r="I83" i="2"/>
  <c r="U83" i="2"/>
  <c r="J83" i="2"/>
  <c r="N83" i="2"/>
  <c r="L83" i="2"/>
  <c r="B83" i="2"/>
  <c r="M18" i="5"/>
  <c r="C103" i="5"/>
  <c r="C62" i="5"/>
  <c r="C226" i="5"/>
  <c r="C267" i="5"/>
  <c r="C144" i="5"/>
  <c r="C185" i="5"/>
  <c r="L103" i="5"/>
  <c r="L62" i="5"/>
  <c r="L226" i="5"/>
  <c r="L267" i="5"/>
  <c r="L144" i="5"/>
  <c r="L185" i="5"/>
  <c r="B15" i="2"/>
  <c r="G19" i="5"/>
  <c r="B49" i="2"/>
  <c r="V103" i="5"/>
  <c r="V62" i="5"/>
  <c r="V267" i="5"/>
  <c r="V226" i="5"/>
  <c r="V144" i="5"/>
  <c r="V185" i="5"/>
  <c r="Y103" i="5"/>
  <c r="Y62" i="5"/>
  <c r="Y267" i="5"/>
  <c r="Y226" i="5"/>
  <c r="Y185" i="5"/>
  <c r="Y144" i="5"/>
  <c r="K103" i="5"/>
  <c r="K62" i="5"/>
  <c r="K267" i="5"/>
  <c r="K226" i="5"/>
  <c r="K185" i="5"/>
  <c r="K144" i="5"/>
  <c r="X103" i="5"/>
  <c r="X62" i="5"/>
  <c r="X267" i="5"/>
  <c r="X226" i="5"/>
  <c r="X144" i="5"/>
  <c r="X185" i="5"/>
  <c r="Z103" i="5"/>
  <c r="Z62" i="5"/>
  <c r="Z267" i="5"/>
  <c r="Z226" i="5"/>
  <c r="Z185" i="5"/>
  <c r="Z144" i="5"/>
  <c r="C17" i="5"/>
  <c r="G14" i="5"/>
  <c r="M16" i="5"/>
  <c r="O17" i="5"/>
  <c r="F14" i="5"/>
  <c r="G15" i="5"/>
  <c r="T17" i="5"/>
  <c r="U15" i="5"/>
  <c r="H17" i="5"/>
  <c r="M17" i="5"/>
  <c r="C18" i="5"/>
  <c r="Q13" i="5"/>
  <c r="R14" i="5"/>
  <c r="G17" i="5"/>
  <c r="T18" i="5"/>
  <c r="I17" i="5"/>
  <c r="M15" i="5"/>
  <c r="P18" i="5"/>
  <c r="F13" i="5"/>
  <c r="I15" i="5"/>
  <c r="V17" i="5"/>
  <c r="L14" i="5"/>
  <c r="Y17" i="5"/>
  <c r="O18" i="5"/>
  <c r="E14" i="5"/>
  <c r="R15" i="5"/>
  <c r="U17" i="5"/>
  <c r="K14" i="5"/>
  <c r="M12" i="5"/>
  <c r="Z17" i="5"/>
  <c r="X12" i="5"/>
  <c r="W12" i="5"/>
  <c r="Y13" i="5"/>
  <c r="N16" i="5"/>
  <c r="Q14" i="5"/>
  <c r="G16" i="5"/>
  <c r="T16" i="5"/>
  <c r="U12" i="5"/>
  <c r="I18" i="5"/>
  <c r="V14" i="5"/>
  <c r="O12" i="5"/>
  <c r="P12" i="5"/>
  <c r="K15" i="5"/>
  <c r="X13" i="5"/>
  <c r="Y15" i="5"/>
  <c r="C15" i="5"/>
  <c r="P15" i="5"/>
  <c r="Q17" i="5"/>
  <c r="R13" i="5"/>
  <c r="J18" i="5"/>
  <c r="K17" i="5"/>
  <c r="X18" i="5"/>
  <c r="W14" i="5"/>
  <c r="D12" i="5"/>
  <c r="K13" i="5"/>
  <c r="D17" i="5"/>
  <c r="E16" i="5"/>
  <c r="F15" i="5"/>
  <c r="S14" i="5"/>
  <c r="S18" i="5"/>
  <c r="H18" i="5"/>
  <c r="U13" i="5"/>
  <c r="V12" i="5"/>
  <c r="W13" i="5"/>
  <c r="K16" i="5"/>
  <c r="Z18" i="5"/>
  <c r="L13" i="5"/>
  <c r="L16" i="5"/>
  <c r="Y16" i="5"/>
  <c r="C14" i="5"/>
  <c r="D18" i="5"/>
  <c r="E17" i="5"/>
  <c r="F16" i="5"/>
  <c r="S15" i="5"/>
  <c r="H13" i="5"/>
  <c r="I12" i="5"/>
  <c r="U14" i="5"/>
  <c r="J14" i="5"/>
  <c r="Y12" i="5"/>
  <c r="X17" i="5"/>
  <c r="N13" i="5"/>
  <c r="O15" i="5"/>
  <c r="P13" i="5"/>
  <c r="Q18" i="5"/>
  <c r="R17" i="5"/>
  <c r="S17" i="5"/>
  <c r="T14" i="5"/>
  <c r="J17" i="5"/>
  <c r="I16" i="5"/>
  <c r="V15" i="5"/>
  <c r="N12" i="5"/>
  <c r="W18" i="5"/>
  <c r="L18" i="5"/>
  <c r="Z13" i="5"/>
  <c r="C16" i="5"/>
  <c r="D14" i="5"/>
  <c r="E13" i="5"/>
  <c r="F12" i="5"/>
  <c r="F18" i="5"/>
  <c r="G18" i="5"/>
  <c r="H15" i="5"/>
  <c r="V18" i="5"/>
  <c r="U16" i="5"/>
  <c r="J16" i="5"/>
  <c r="W15" i="5"/>
  <c r="L12" i="5"/>
  <c r="T12" i="5"/>
  <c r="W17" i="5"/>
  <c r="K12" i="5"/>
  <c r="Z12" i="5"/>
  <c r="L50" i="2" l="1"/>
  <c r="X50" i="2"/>
  <c r="M50" i="2"/>
  <c r="Y50" i="2"/>
  <c r="Z50" i="2"/>
  <c r="E50" i="2"/>
  <c r="Q50" i="2"/>
  <c r="H50" i="2"/>
  <c r="T50" i="2"/>
  <c r="I50" i="2"/>
  <c r="U50" i="2"/>
  <c r="J50" i="2"/>
  <c r="V50" i="2"/>
  <c r="K50" i="2"/>
  <c r="W50" i="2"/>
  <c r="N50" i="2"/>
  <c r="D50" i="2"/>
  <c r="F50" i="2"/>
  <c r="O50" i="2"/>
  <c r="R50" i="2"/>
  <c r="G50" i="2"/>
  <c r="P50" i="2"/>
  <c r="S50" i="2"/>
  <c r="C50" i="2"/>
  <c r="G15" i="2"/>
  <c r="S15" i="2"/>
  <c r="H15" i="2"/>
  <c r="T15" i="2"/>
  <c r="J15" i="2"/>
  <c r="V15" i="2"/>
  <c r="M15" i="2"/>
  <c r="Y15" i="2"/>
  <c r="N15" i="2"/>
  <c r="Z15" i="2"/>
  <c r="E15" i="2"/>
  <c r="F15" i="2"/>
  <c r="C15" i="2"/>
  <c r="D15" i="2"/>
  <c r="I15" i="2"/>
  <c r="L15" i="2"/>
  <c r="K15" i="2"/>
  <c r="O15" i="2"/>
  <c r="P15" i="2"/>
  <c r="X15" i="2"/>
  <c r="Q15" i="2"/>
  <c r="R15" i="2"/>
  <c r="U15" i="2"/>
  <c r="W15" i="2"/>
  <c r="I84" i="2"/>
  <c r="Y84" i="2"/>
  <c r="N84" i="2"/>
  <c r="Z84" i="2"/>
  <c r="O84" i="2"/>
  <c r="D84" i="2"/>
  <c r="F84" i="2"/>
  <c r="R84" i="2"/>
  <c r="G84" i="2"/>
  <c r="S84" i="2"/>
  <c r="E84" i="2"/>
  <c r="V84" i="2"/>
  <c r="Q84" i="2"/>
  <c r="J84" i="2"/>
  <c r="K84" i="2"/>
  <c r="W84" i="2"/>
  <c r="D104" i="5"/>
  <c r="D63" i="5"/>
  <c r="D268" i="5"/>
  <c r="D227" i="5"/>
  <c r="D145" i="5"/>
  <c r="D186" i="5"/>
  <c r="I104" i="5"/>
  <c r="I63" i="5"/>
  <c r="I268" i="5"/>
  <c r="I186" i="5"/>
  <c r="I227" i="5"/>
  <c r="I145" i="5"/>
  <c r="I19" i="5"/>
  <c r="X104" i="5"/>
  <c r="X63" i="5"/>
  <c r="X227" i="5"/>
  <c r="X145" i="5"/>
  <c r="X268" i="5"/>
  <c r="X186" i="5"/>
  <c r="T104" i="5"/>
  <c r="T63" i="5"/>
  <c r="T186" i="5"/>
  <c r="T268" i="5"/>
  <c r="T227" i="5"/>
  <c r="T145" i="5"/>
  <c r="C104" i="5"/>
  <c r="C63" i="5"/>
  <c r="C186" i="5"/>
  <c r="C227" i="5"/>
  <c r="C268" i="5"/>
  <c r="C145" i="5"/>
  <c r="C19" i="5"/>
  <c r="H104" i="5"/>
  <c r="H63" i="5"/>
  <c r="H268" i="5"/>
  <c r="H186" i="5"/>
  <c r="H145" i="5"/>
  <c r="H227" i="5"/>
  <c r="S104" i="5"/>
  <c r="S63" i="5"/>
  <c r="S268" i="5"/>
  <c r="S227" i="5"/>
  <c r="S145" i="5"/>
  <c r="S186" i="5"/>
  <c r="R104" i="5"/>
  <c r="R63" i="5"/>
  <c r="R227" i="5"/>
  <c r="R268" i="5"/>
  <c r="R145" i="5"/>
  <c r="R186" i="5"/>
  <c r="P104" i="5"/>
  <c r="P63" i="5"/>
  <c r="P268" i="5"/>
  <c r="P227" i="5"/>
  <c r="P145" i="5"/>
  <c r="P186" i="5"/>
  <c r="F104" i="5"/>
  <c r="F63" i="5"/>
  <c r="F227" i="5"/>
  <c r="F268" i="5"/>
  <c r="F145" i="5"/>
  <c r="F186" i="5"/>
  <c r="F19" i="5"/>
  <c r="X19" i="5"/>
  <c r="O104" i="5"/>
  <c r="O63" i="5"/>
  <c r="O227" i="5"/>
  <c r="O186" i="5"/>
  <c r="O268" i="5"/>
  <c r="O145" i="5"/>
  <c r="O19" i="5"/>
  <c r="Q104" i="5"/>
  <c r="Q63" i="5"/>
  <c r="Q268" i="5"/>
  <c r="Q227" i="5"/>
  <c r="Q186" i="5"/>
  <c r="Q145" i="5"/>
  <c r="Q19" i="5"/>
  <c r="S19" i="5"/>
  <c r="H84" i="2"/>
  <c r="T84" i="2"/>
  <c r="U84" i="2"/>
  <c r="L84" i="2"/>
  <c r="P84" i="2"/>
  <c r="C84" i="2"/>
  <c r="M84" i="2"/>
  <c r="X84" i="2"/>
  <c r="B84" i="2"/>
  <c r="K104" i="5"/>
  <c r="K63" i="5"/>
  <c r="K268" i="5"/>
  <c r="K227" i="5"/>
  <c r="K145" i="5"/>
  <c r="K186" i="5"/>
  <c r="K19" i="5"/>
  <c r="E104" i="5"/>
  <c r="E63" i="5"/>
  <c r="E268" i="5"/>
  <c r="E227" i="5"/>
  <c r="E186" i="5"/>
  <c r="E145" i="5"/>
  <c r="Y104" i="5"/>
  <c r="Y63" i="5"/>
  <c r="Y227" i="5"/>
  <c r="Y186" i="5"/>
  <c r="Y145" i="5"/>
  <c r="Y268" i="5"/>
  <c r="J104" i="5"/>
  <c r="J63" i="5"/>
  <c r="J268" i="5"/>
  <c r="J227" i="5"/>
  <c r="J145" i="5"/>
  <c r="J186" i="5"/>
  <c r="B16" i="2"/>
  <c r="B50" i="2"/>
  <c r="W104" i="5"/>
  <c r="W63" i="5"/>
  <c r="W268" i="5"/>
  <c r="W227" i="5"/>
  <c r="W186" i="5"/>
  <c r="W145" i="5"/>
  <c r="G104" i="5"/>
  <c r="G63" i="5"/>
  <c r="G268" i="5"/>
  <c r="G227" i="5"/>
  <c r="G145" i="5"/>
  <c r="G186" i="5"/>
  <c r="Y19" i="5"/>
  <c r="V104" i="5"/>
  <c r="V63" i="5"/>
  <c r="V268" i="5"/>
  <c r="V227" i="5"/>
  <c r="V145" i="5"/>
  <c r="V186" i="5"/>
  <c r="V19" i="5"/>
  <c r="Z104" i="5"/>
  <c r="Z63" i="5"/>
  <c r="Z268" i="5"/>
  <c r="Z227" i="5"/>
  <c r="Z145" i="5"/>
  <c r="Z186" i="5"/>
  <c r="Z19" i="5"/>
  <c r="M104" i="5"/>
  <c r="M63" i="5"/>
  <c r="M186" i="5"/>
  <c r="M268" i="5"/>
  <c r="M145" i="5"/>
  <c r="M227" i="5"/>
  <c r="M19" i="5"/>
  <c r="N104" i="5"/>
  <c r="N63" i="5"/>
  <c r="N268" i="5"/>
  <c r="N227" i="5"/>
  <c r="N186" i="5"/>
  <c r="N145" i="5"/>
  <c r="N19" i="5"/>
  <c r="B148" i="5"/>
  <c r="B189" i="5" s="1"/>
  <c r="B230" i="5" s="1"/>
  <c r="B271" i="5" s="1"/>
  <c r="B107" i="5"/>
  <c r="L104" i="5"/>
  <c r="L63" i="5"/>
  <c r="L145" i="5"/>
  <c r="L268" i="5"/>
  <c r="L227" i="5"/>
  <c r="L186" i="5"/>
  <c r="L19" i="5"/>
  <c r="U104" i="5"/>
  <c r="U63" i="5"/>
  <c r="U186" i="5"/>
  <c r="U268" i="5"/>
  <c r="U227" i="5"/>
  <c r="U145" i="5"/>
  <c r="B24" i="5"/>
  <c r="B67" i="5"/>
  <c r="L51" i="2" l="1"/>
  <c r="X51" i="2"/>
  <c r="N51" i="2"/>
  <c r="M51" i="2"/>
  <c r="Y51" i="2"/>
  <c r="E51" i="2"/>
  <c r="H51" i="2"/>
  <c r="T51" i="2"/>
  <c r="I51" i="2"/>
  <c r="U51" i="2"/>
  <c r="J51" i="2"/>
  <c r="V51" i="2"/>
  <c r="K51" i="2"/>
  <c r="W51" i="2"/>
  <c r="Z51" i="2"/>
  <c r="P51" i="2"/>
  <c r="S51" i="2"/>
  <c r="Q51" i="2"/>
  <c r="R51" i="2"/>
  <c r="C51" i="2"/>
  <c r="D51" i="2"/>
  <c r="F51" i="2"/>
  <c r="G51" i="2"/>
  <c r="O51" i="2"/>
  <c r="G16" i="2"/>
  <c r="S16" i="2"/>
  <c r="H16" i="2"/>
  <c r="T16" i="2"/>
  <c r="J16" i="2"/>
  <c r="V16" i="2"/>
  <c r="M16" i="2"/>
  <c r="Y16" i="2"/>
  <c r="N16" i="2"/>
  <c r="Z16" i="2"/>
  <c r="C16" i="2"/>
  <c r="W16" i="2"/>
  <c r="U16" i="2"/>
  <c r="D16" i="2"/>
  <c r="X16" i="2"/>
  <c r="E16" i="2"/>
  <c r="F16" i="2"/>
  <c r="I16" i="2"/>
  <c r="K16" i="2"/>
  <c r="L16" i="2"/>
  <c r="Q16" i="2"/>
  <c r="R16" i="2"/>
  <c r="O16" i="2"/>
  <c r="P16" i="2"/>
  <c r="M85" i="2"/>
  <c r="Y85" i="2"/>
  <c r="Z85" i="2"/>
  <c r="O85" i="2"/>
  <c r="D85" i="2"/>
  <c r="P85" i="2"/>
  <c r="F85" i="2"/>
  <c r="R85" i="2"/>
  <c r="G85" i="2"/>
  <c r="S85" i="2"/>
  <c r="J85" i="2"/>
  <c r="K85" i="2"/>
  <c r="E85" i="2"/>
  <c r="Q85" i="2"/>
  <c r="V85" i="2"/>
  <c r="W85" i="2"/>
  <c r="H85" i="2"/>
  <c r="T85" i="2"/>
  <c r="I85" i="2"/>
  <c r="U85" i="2"/>
  <c r="N85" i="2"/>
  <c r="C85" i="2"/>
  <c r="X85" i="2"/>
  <c r="L85" i="2"/>
  <c r="B85" i="2"/>
  <c r="B108" i="5"/>
  <c r="B149" i="5"/>
  <c r="B190" i="5" s="1"/>
  <c r="B231" i="5" s="1"/>
  <c r="B272" i="5" s="1"/>
  <c r="B25" i="5"/>
  <c r="B68" i="5"/>
  <c r="K105" i="5"/>
  <c r="K64" i="5"/>
  <c r="K269" i="5"/>
  <c r="K228" i="5"/>
  <c r="K146" i="5"/>
  <c r="K187" i="5"/>
  <c r="K20" i="5"/>
  <c r="N105" i="5"/>
  <c r="N64" i="5"/>
  <c r="N269" i="5"/>
  <c r="N228" i="5"/>
  <c r="N187" i="5"/>
  <c r="N146" i="5"/>
  <c r="N20" i="5"/>
  <c r="J105" i="5"/>
  <c r="J64" i="5"/>
  <c r="J269" i="5"/>
  <c r="J228" i="5"/>
  <c r="J146" i="5"/>
  <c r="J187" i="5"/>
  <c r="J20" i="5"/>
  <c r="U105" i="5"/>
  <c r="U64" i="5"/>
  <c r="U269" i="5"/>
  <c r="U187" i="5"/>
  <c r="U228" i="5"/>
  <c r="U146" i="5"/>
  <c r="U20" i="5"/>
  <c r="V105" i="5"/>
  <c r="V64" i="5"/>
  <c r="V269" i="5"/>
  <c r="V228" i="5"/>
  <c r="V146" i="5"/>
  <c r="V187" i="5"/>
  <c r="V20" i="5"/>
  <c r="I105" i="5"/>
  <c r="I64" i="5"/>
  <c r="I269" i="5"/>
  <c r="I146" i="5"/>
  <c r="I187" i="5"/>
  <c r="I228" i="5"/>
  <c r="I20" i="5"/>
  <c r="O105" i="5"/>
  <c r="O64" i="5"/>
  <c r="O187" i="5"/>
  <c r="O228" i="5"/>
  <c r="O269" i="5"/>
  <c r="O146" i="5"/>
  <c r="O20" i="5"/>
  <c r="T105" i="5"/>
  <c r="T64" i="5"/>
  <c r="T269" i="5"/>
  <c r="T146" i="5"/>
  <c r="T187" i="5"/>
  <c r="T228" i="5"/>
  <c r="T20" i="5"/>
  <c r="M105" i="5"/>
  <c r="M64" i="5"/>
  <c r="M269" i="5"/>
  <c r="M228" i="5"/>
  <c r="M146" i="5"/>
  <c r="M187" i="5"/>
  <c r="M20" i="5"/>
  <c r="H105" i="5"/>
  <c r="H64" i="5"/>
  <c r="H187" i="5"/>
  <c r="H269" i="5"/>
  <c r="H228" i="5"/>
  <c r="H146" i="5"/>
  <c r="H20" i="5"/>
  <c r="L105" i="5"/>
  <c r="L64" i="5"/>
  <c r="L269" i="5"/>
  <c r="L228" i="5"/>
  <c r="L146" i="5"/>
  <c r="L187" i="5"/>
  <c r="L20" i="5"/>
  <c r="R105" i="5"/>
  <c r="R64" i="5"/>
  <c r="R228" i="5"/>
  <c r="R269" i="5"/>
  <c r="R146" i="5"/>
  <c r="R187" i="5"/>
  <c r="R20" i="5"/>
  <c r="G105" i="5"/>
  <c r="G64" i="5"/>
  <c r="G269" i="5"/>
  <c r="G228" i="5"/>
  <c r="G146" i="5"/>
  <c r="G187" i="5"/>
  <c r="G20" i="5"/>
  <c r="F105" i="5"/>
  <c r="F64" i="5"/>
  <c r="F228" i="5"/>
  <c r="F146" i="5"/>
  <c r="F269" i="5"/>
  <c r="F187" i="5"/>
  <c r="F20" i="5"/>
  <c r="Y105" i="5"/>
  <c r="Y64" i="5"/>
  <c r="Y187" i="5"/>
  <c r="Y269" i="5"/>
  <c r="Y146" i="5"/>
  <c r="Y228" i="5"/>
  <c r="Y20" i="5"/>
  <c r="Q105" i="5"/>
  <c r="Q64" i="5"/>
  <c r="Q269" i="5"/>
  <c r="Q228" i="5"/>
  <c r="Q187" i="5"/>
  <c r="Q146" i="5"/>
  <c r="Q20" i="5"/>
  <c r="D105" i="5"/>
  <c r="D64" i="5"/>
  <c r="D269" i="5"/>
  <c r="D228" i="5"/>
  <c r="D146" i="5"/>
  <c r="D187" i="5"/>
  <c r="D20" i="5"/>
  <c r="E105" i="5"/>
  <c r="E64" i="5"/>
  <c r="E269" i="5"/>
  <c r="E228" i="5"/>
  <c r="E187" i="5"/>
  <c r="E146" i="5"/>
  <c r="E20" i="5"/>
  <c r="W105" i="5"/>
  <c r="W64" i="5"/>
  <c r="W269" i="5"/>
  <c r="W228" i="5"/>
  <c r="W187" i="5"/>
  <c r="W146" i="5"/>
  <c r="W20" i="5"/>
  <c r="X105" i="5"/>
  <c r="X64" i="5"/>
  <c r="X146" i="5"/>
  <c r="X269" i="5"/>
  <c r="X228" i="5"/>
  <c r="X187" i="5"/>
  <c r="X20" i="5"/>
  <c r="B17" i="2"/>
  <c r="B51" i="2"/>
  <c r="S105" i="5"/>
  <c r="S64" i="5"/>
  <c r="S269" i="5"/>
  <c r="S228" i="5"/>
  <c r="S146" i="5"/>
  <c r="S187" i="5"/>
  <c r="S20" i="5"/>
  <c r="C105" i="5"/>
  <c r="C64" i="5"/>
  <c r="C228" i="5"/>
  <c r="C269" i="5"/>
  <c r="C187" i="5"/>
  <c r="C146" i="5"/>
  <c r="C20" i="5"/>
  <c r="P105" i="5"/>
  <c r="P64" i="5"/>
  <c r="P269" i="5"/>
  <c r="P228" i="5"/>
  <c r="P187" i="5"/>
  <c r="P146" i="5"/>
  <c r="P20" i="5"/>
  <c r="Z105" i="5"/>
  <c r="Z64" i="5"/>
  <c r="Z269" i="5"/>
  <c r="Z228" i="5"/>
  <c r="Z146" i="5"/>
  <c r="Z187" i="5"/>
  <c r="Z20" i="5"/>
  <c r="L52" i="2" l="1"/>
  <c r="X52" i="2"/>
  <c r="Z52" i="2"/>
  <c r="M52" i="2"/>
  <c r="Y52" i="2"/>
  <c r="N52" i="2"/>
  <c r="H52" i="2"/>
  <c r="T52" i="2"/>
  <c r="I52" i="2"/>
  <c r="U52" i="2"/>
  <c r="J52" i="2"/>
  <c r="V52" i="2"/>
  <c r="K52" i="2"/>
  <c r="W52" i="2"/>
  <c r="R52" i="2"/>
  <c r="S52" i="2"/>
  <c r="D52" i="2"/>
  <c r="C52" i="2"/>
  <c r="E52" i="2"/>
  <c r="F52" i="2"/>
  <c r="G52" i="2"/>
  <c r="O52" i="2"/>
  <c r="P52" i="2"/>
  <c r="Q52" i="2"/>
  <c r="G17" i="2"/>
  <c r="S17" i="2"/>
  <c r="H17" i="2"/>
  <c r="T17" i="2"/>
  <c r="J17" i="2"/>
  <c r="V17" i="2"/>
  <c r="M17" i="2"/>
  <c r="Y17" i="2"/>
  <c r="N17" i="2"/>
  <c r="Z17" i="2"/>
  <c r="R17" i="2"/>
  <c r="U17" i="2"/>
  <c r="C17" i="2"/>
  <c r="W17" i="2"/>
  <c r="O17" i="2"/>
  <c r="P17" i="2"/>
  <c r="Q17" i="2"/>
  <c r="D17" i="2"/>
  <c r="X17" i="2"/>
  <c r="E17" i="2"/>
  <c r="F17" i="2"/>
  <c r="I17" i="2"/>
  <c r="K17" i="2"/>
  <c r="L17" i="2"/>
  <c r="I86" i="2"/>
  <c r="L86" i="2"/>
  <c r="X86" i="2"/>
  <c r="M86" i="2"/>
  <c r="Y86" i="2"/>
  <c r="Z86" i="2"/>
  <c r="O86" i="2"/>
  <c r="D86" i="2"/>
  <c r="P86" i="2"/>
  <c r="F86" i="2"/>
  <c r="R86" i="2"/>
  <c r="G86" i="2"/>
  <c r="S86" i="2"/>
  <c r="E86" i="2"/>
  <c r="Q86" i="2"/>
  <c r="V86" i="2"/>
  <c r="W86" i="2"/>
  <c r="J86" i="2"/>
  <c r="K86" i="2"/>
  <c r="P106" i="5"/>
  <c r="P65" i="5"/>
  <c r="P270" i="5"/>
  <c r="P229" i="5"/>
  <c r="P147" i="5"/>
  <c r="P188" i="5"/>
  <c r="P21" i="5"/>
  <c r="T106" i="5"/>
  <c r="T65" i="5"/>
  <c r="T270" i="5"/>
  <c r="T229" i="5"/>
  <c r="T147" i="5"/>
  <c r="T188" i="5"/>
  <c r="T21" i="5"/>
  <c r="L106" i="5"/>
  <c r="L65" i="5"/>
  <c r="L229" i="5"/>
  <c r="L147" i="5"/>
  <c r="L270" i="5"/>
  <c r="L188" i="5"/>
  <c r="L21" i="5"/>
  <c r="H106" i="5"/>
  <c r="H65" i="5"/>
  <c r="H270" i="5"/>
  <c r="H229" i="5"/>
  <c r="H188" i="5"/>
  <c r="H147" i="5"/>
  <c r="H21" i="5"/>
  <c r="K106" i="5"/>
  <c r="K65" i="5"/>
  <c r="K270" i="5"/>
  <c r="K229" i="5"/>
  <c r="K188" i="5"/>
  <c r="K147" i="5"/>
  <c r="K21" i="5"/>
  <c r="R106" i="5"/>
  <c r="R65" i="5"/>
  <c r="R229" i="5"/>
  <c r="R147" i="5"/>
  <c r="R270" i="5"/>
  <c r="R188" i="5"/>
  <c r="R21" i="5"/>
  <c r="J106" i="5"/>
  <c r="J65" i="5"/>
  <c r="J270" i="5"/>
  <c r="J229" i="5"/>
  <c r="J147" i="5"/>
  <c r="J188" i="5"/>
  <c r="J21" i="5"/>
  <c r="F106" i="5"/>
  <c r="F65" i="5"/>
  <c r="F229" i="5"/>
  <c r="F270" i="5"/>
  <c r="F147" i="5"/>
  <c r="F188" i="5"/>
  <c r="F21" i="5"/>
  <c r="X106" i="5"/>
  <c r="X65" i="5"/>
  <c r="X270" i="5"/>
  <c r="X229" i="5"/>
  <c r="X147" i="5"/>
  <c r="X188" i="5"/>
  <c r="X21" i="5"/>
  <c r="Q106" i="5"/>
  <c r="Q65" i="5"/>
  <c r="Q270" i="5"/>
  <c r="Q229" i="5"/>
  <c r="Q188" i="5"/>
  <c r="Q147" i="5"/>
  <c r="Q21" i="5"/>
  <c r="B150" i="5"/>
  <c r="B191" i="5" s="1"/>
  <c r="B232" i="5" s="1"/>
  <c r="B273" i="5" s="1"/>
  <c r="B109" i="5"/>
  <c r="H86" i="2"/>
  <c r="T86" i="2"/>
  <c r="U86" i="2"/>
  <c r="N86" i="2"/>
  <c r="C86" i="2"/>
  <c r="B86" i="2"/>
  <c r="C106" i="5"/>
  <c r="C65" i="5"/>
  <c r="C229" i="5"/>
  <c r="C188" i="5"/>
  <c r="C270" i="5"/>
  <c r="C147" i="5"/>
  <c r="C21" i="5"/>
  <c r="E106" i="5"/>
  <c r="E65" i="5"/>
  <c r="E270" i="5"/>
  <c r="E229" i="5"/>
  <c r="E188" i="5"/>
  <c r="E147" i="5"/>
  <c r="E21" i="5"/>
  <c r="B26" i="5"/>
  <c r="B69" i="5"/>
  <c r="W106" i="5"/>
  <c r="W65" i="5"/>
  <c r="W270" i="5"/>
  <c r="W229" i="5"/>
  <c r="W188" i="5"/>
  <c r="W147" i="5"/>
  <c r="W21" i="5"/>
  <c r="B18" i="2"/>
  <c r="B52" i="2"/>
  <c r="S106" i="5"/>
  <c r="S65" i="5"/>
  <c r="S270" i="5"/>
  <c r="S229" i="5"/>
  <c r="S147" i="5"/>
  <c r="S188" i="5"/>
  <c r="S21" i="5"/>
  <c r="V106" i="5"/>
  <c r="V65" i="5"/>
  <c r="V270" i="5"/>
  <c r="V229" i="5"/>
  <c r="V147" i="5"/>
  <c r="V188" i="5"/>
  <c r="V21" i="5"/>
  <c r="O106" i="5"/>
  <c r="O65" i="5"/>
  <c r="O229" i="5"/>
  <c r="O188" i="5"/>
  <c r="O270" i="5"/>
  <c r="O147" i="5"/>
  <c r="O21" i="5"/>
  <c r="Z106" i="5"/>
  <c r="Z65" i="5"/>
  <c r="Z270" i="5"/>
  <c r="Z229" i="5"/>
  <c r="Z188" i="5"/>
  <c r="Z147" i="5"/>
  <c r="Z21" i="5"/>
  <c r="M106" i="5"/>
  <c r="M65" i="5"/>
  <c r="M188" i="5"/>
  <c r="M229" i="5"/>
  <c r="M147" i="5"/>
  <c r="M270" i="5"/>
  <c r="M21" i="5"/>
  <c r="N106" i="5"/>
  <c r="N65" i="5"/>
  <c r="N270" i="5"/>
  <c r="N229" i="5"/>
  <c r="N188" i="5"/>
  <c r="N147" i="5"/>
  <c r="N21" i="5"/>
  <c r="G106" i="5"/>
  <c r="G65" i="5"/>
  <c r="G270" i="5"/>
  <c r="G229" i="5"/>
  <c r="G147" i="5"/>
  <c r="G188" i="5"/>
  <c r="G21" i="5"/>
  <c r="U106" i="5"/>
  <c r="U65" i="5"/>
  <c r="U270" i="5"/>
  <c r="U147" i="5"/>
  <c r="U229" i="5"/>
  <c r="U188" i="5"/>
  <c r="U21" i="5"/>
  <c r="Y106" i="5"/>
  <c r="Y65" i="5"/>
  <c r="Y188" i="5"/>
  <c r="Y270" i="5"/>
  <c r="Y229" i="5"/>
  <c r="Y147" i="5"/>
  <c r="Y21" i="5"/>
  <c r="D106" i="5"/>
  <c r="D65" i="5"/>
  <c r="D270" i="5"/>
  <c r="D229" i="5"/>
  <c r="D147" i="5"/>
  <c r="D188" i="5"/>
  <c r="D21" i="5"/>
  <c r="I106" i="5"/>
  <c r="I65" i="5"/>
  <c r="I188" i="5"/>
  <c r="I270" i="5"/>
  <c r="I229" i="5"/>
  <c r="I147" i="5"/>
  <c r="I21" i="5"/>
  <c r="L53" i="2" l="1"/>
  <c r="X53" i="2"/>
  <c r="M53" i="2"/>
  <c r="Y53" i="2"/>
  <c r="Z53" i="2"/>
  <c r="H53" i="2"/>
  <c r="T53" i="2"/>
  <c r="I53" i="2"/>
  <c r="U53" i="2"/>
  <c r="J53" i="2"/>
  <c r="V53" i="2"/>
  <c r="K53" i="2"/>
  <c r="W53" i="2"/>
  <c r="N53" i="2"/>
  <c r="F53" i="2"/>
  <c r="O53" i="2"/>
  <c r="C53" i="2"/>
  <c r="D53" i="2"/>
  <c r="E53" i="2"/>
  <c r="G53" i="2"/>
  <c r="P53" i="2"/>
  <c r="Q53" i="2"/>
  <c r="R53" i="2"/>
  <c r="S53" i="2"/>
  <c r="G18" i="2"/>
  <c r="S18" i="2"/>
  <c r="H18" i="2"/>
  <c r="J18" i="2"/>
  <c r="V18" i="2"/>
  <c r="M18" i="2"/>
  <c r="Y18" i="2"/>
  <c r="N18" i="2"/>
  <c r="Z18" i="2"/>
  <c r="P18" i="2"/>
  <c r="K18" i="2"/>
  <c r="L18" i="2"/>
  <c r="Q18" i="2"/>
  <c r="C18" i="2"/>
  <c r="R18" i="2"/>
  <c r="U18" i="2"/>
  <c r="T18" i="2"/>
  <c r="D18" i="2"/>
  <c r="W18" i="2"/>
  <c r="E18" i="2"/>
  <c r="X18" i="2"/>
  <c r="F18" i="2"/>
  <c r="I18" i="2"/>
  <c r="O18" i="2"/>
  <c r="H87" i="2"/>
  <c r="Y87" i="2"/>
  <c r="N87" i="2"/>
  <c r="Z87" i="2"/>
  <c r="O87" i="2"/>
  <c r="D87" i="2"/>
  <c r="P87" i="2"/>
  <c r="F87" i="2"/>
  <c r="R87" i="2"/>
  <c r="G87" i="2"/>
  <c r="S87" i="2"/>
  <c r="J87" i="2"/>
  <c r="V87" i="2"/>
  <c r="W87" i="2"/>
  <c r="E87" i="2"/>
  <c r="O107" i="5"/>
  <c r="O66" i="5"/>
  <c r="O230" i="5"/>
  <c r="O189" i="5"/>
  <c r="O271" i="5"/>
  <c r="O148" i="5"/>
  <c r="O22" i="5"/>
  <c r="N107" i="5"/>
  <c r="N66" i="5"/>
  <c r="N271" i="5"/>
  <c r="N230" i="5"/>
  <c r="N189" i="5"/>
  <c r="N148" i="5"/>
  <c r="N22" i="5"/>
  <c r="L107" i="5"/>
  <c r="L66" i="5"/>
  <c r="L148" i="5"/>
  <c r="L271" i="5"/>
  <c r="L230" i="5"/>
  <c r="L189" i="5"/>
  <c r="L22" i="5"/>
  <c r="U107" i="5"/>
  <c r="U66" i="5"/>
  <c r="U189" i="5"/>
  <c r="U271" i="5"/>
  <c r="U230" i="5"/>
  <c r="U148" i="5"/>
  <c r="U22" i="5"/>
  <c r="K107" i="5"/>
  <c r="K66" i="5"/>
  <c r="K271" i="5"/>
  <c r="K230" i="5"/>
  <c r="K189" i="5"/>
  <c r="K148" i="5"/>
  <c r="K22" i="5"/>
  <c r="I107" i="5"/>
  <c r="I66" i="5"/>
  <c r="I271" i="5"/>
  <c r="I230" i="5"/>
  <c r="I148" i="5"/>
  <c r="I189" i="5"/>
  <c r="I22" i="5"/>
  <c r="M107" i="5"/>
  <c r="M66" i="5"/>
  <c r="M189" i="5"/>
  <c r="M148" i="5"/>
  <c r="M271" i="5"/>
  <c r="M230" i="5"/>
  <c r="M22" i="5"/>
  <c r="T107" i="5"/>
  <c r="T66" i="5"/>
  <c r="T271" i="5"/>
  <c r="T230" i="5"/>
  <c r="T189" i="5"/>
  <c r="T148" i="5"/>
  <c r="T22" i="5"/>
  <c r="J107" i="5"/>
  <c r="J66" i="5"/>
  <c r="J271" i="5"/>
  <c r="J230" i="5"/>
  <c r="J148" i="5"/>
  <c r="J189" i="5"/>
  <c r="J22" i="5"/>
  <c r="H107" i="5"/>
  <c r="H66" i="5"/>
  <c r="H271" i="5"/>
  <c r="H189" i="5"/>
  <c r="H230" i="5"/>
  <c r="H148" i="5"/>
  <c r="H22" i="5"/>
  <c r="G107" i="5"/>
  <c r="G66" i="5"/>
  <c r="G271" i="5"/>
  <c r="G230" i="5"/>
  <c r="G148" i="5"/>
  <c r="G189" i="5"/>
  <c r="G22" i="5"/>
  <c r="R107" i="5"/>
  <c r="R66" i="5"/>
  <c r="R230" i="5"/>
  <c r="R271" i="5"/>
  <c r="R148" i="5"/>
  <c r="R189" i="5"/>
  <c r="R22" i="5"/>
  <c r="B151" i="5"/>
  <c r="B192" i="5" s="1"/>
  <c r="B233" i="5" s="1"/>
  <c r="B274" i="5" s="1"/>
  <c r="B110" i="5"/>
  <c r="Y107" i="5"/>
  <c r="Y66" i="5"/>
  <c r="Y189" i="5"/>
  <c r="Y230" i="5"/>
  <c r="Y148" i="5"/>
  <c r="Y271" i="5"/>
  <c r="Y22" i="5"/>
  <c r="F107" i="5"/>
  <c r="F66" i="5"/>
  <c r="F230" i="5"/>
  <c r="F271" i="5"/>
  <c r="F148" i="5"/>
  <c r="F189" i="5"/>
  <c r="F22" i="5"/>
  <c r="B27" i="5"/>
  <c r="B70" i="5"/>
  <c r="D107" i="5"/>
  <c r="D66" i="5"/>
  <c r="D271" i="5"/>
  <c r="D230" i="5"/>
  <c r="D148" i="5"/>
  <c r="D189" i="5"/>
  <c r="D22" i="5"/>
  <c r="Q107" i="5"/>
  <c r="Q66" i="5"/>
  <c r="Q271" i="5"/>
  <c r="Q230" i="5"/>
  <c r="Q189" i="5"/>
  <c r="Q148" i="5"/>
  <c r="Q22" i="5"/>
  <c r="V107" i="5"/>
  <c r="V66" i="5"/>
  <c r="V271" i="5"/>
  <c r="V230" i="5"/>
  <c r="V148" i="5"/>
  <c r="V189" i="5"/>
  <c r="V22" i="5"/>
  <c r="E107" i="5"/>
  <c r="E66" i="5"/>
  <c r="E271" i="5"/>
  <c r="E230" i="5"/>
  <c r="E189" i="5"/>
  <c r="E148" i="5"/>
  <c r="E22" i="5"/>
  <c r="Q87" i="2"/>
  <c r="T87" i="2"/>
  <c r="I87" i="2"/>
  <c r="U87" i="2"/>
  <c r="C87" i="2"/>
  <c r="X87" i="2"/>
  <c r="K87" i="2"/>
  <c r="L87" i="2"/>
  <c r="M87" i="2"/>
  <c r="B87" i="2"/>
  <c r="C107" i="5"/>
  <c r="C66" i="5"/>
  <c r="C189" i="5"/>
  <c r="C230" i="5"/>
  <c r="C271" i="5"/>
  <c r="C148" i="5"/>
  <c r="C22" i="5"/>
  <c r="S107" i="5"/>
  <c r="S66" i="5"/>
  <c r="S271" i="5"/>
  <c r="S230" i="5"/>
  <c r="S148" i="5"/>
  <c r="S189" i="5"/>
  <c r="S22" i="5"/>
  <c r="B19" i="2"/>
  <c r="B53" i="2"/>
  <c r="X107" i="5"/>
  <c r="X66" i="5"/>
  <c r="X148" i="5"/>
  <c r="X230" i="5"/>
  <c r="X271" i="5"/>
  <c r="X189" i="5"/>
  <c r="X22" i="5"/>
  <c r="P107" i="5"/>
  <c r="P66" i="5"/>
  <c r="P271" i="5"/>
  <c r="P230" i="5"/>
  <c r="P148" i="5"/>
  <c r="P189" i="5"/>
  <c r="P22" i="5"/>
  <c r="W107" i="5"/>
  <c r="W66" i="5"/>
  <c r="W271" i="5"/>
  <c r="W230" i="5"/>
  <c r="W189" i="5"/>
  <c r="W148" i="5"/>
  <c r="W22" i="5"/>
  <c r="Z107" i="5"/>
  <c r="Z66" i="5"/>
  <c r="Z271" i="5"/>
  <c r="Z230" i="5"/>
  <c r="Z148" i="5"/>
  <c r="Z189" i="5"/>
  <c r="Z22" i="5"/>
  <c r="L54" i="2" l="1"/>
  <c r="X54" i="2"/>
  <c r="N54" i="2"/>
  <c r="M54" i="2"/>
  <c r="Y54" i="2"/>
  <c r="H54" i="2"/>
  <c r="T54" i="2"/>
  <c r="I54" i="2"/>
  <c r="U54" i="2"/>
  <c r="J54" i="2"/>
  <c r="V54" i="2"/>
  <c r="K54" i="2"/>
  <c r="W54" i="2"/>
  <c r="Z54" i="2"/>
  <c r="C54" i="2"/>
  <c r="D54" i="2"/>
  <c r="F54" i="2"/>
  <c r="O54" i="2"/>
  <c r="Q54" i="2"/>
  <c r="E54" i="2"/>
  <c r="G54" i="2"/>
  <c r="P54" i="2"/>
  <c r="R54" i="2"/>
  <c r="S54" i="2"/>
  <c r="G19" i="2"/>
  <c r="S19" i="2"/>
  <c r="J19" i="2"/>
  <c r="V19" i="2"/>
  <c r="M19" i="2"/>
  <c r="Y19" i="2"/>
  <c r="N19" i="2"/>
  <c r="I19" i="2"/>
  <c r="K19" i="2"/>
  <c r="L19" i="2"/>
  <c r="O19" i="2"/>
  <c r="P19" i="2"/>
  <c r="F19" i="2"/>
  <c r="Z19" i="2"/>
  <c r="W19" i="2"/>
  <c r="X19" i="2"/>
  <c r="H19" i="2"/>
  <c r="Q19" i="2"/>
  <c r="R19" i="2"/>
  <c r="C19" i="2"/>
  <c r="T19" i="2"/>
  <c r="D19" i="2"/>
  <c r="U19" i="2"/>
  <c r="E19" i="2"/>
  <c r="I88" i="2"/>
  <c r="M88" i="2"/>
  <c r="Y88" i="2"/>
  <c r="Z88" i="2"/>
  <c r="C88" i="2"/>
  <c r="O88" i="2"/>
  <c r="D88" i="2"/>
  <c r="P88" i="2"/>
  <c r="F88" i="2"/>
  <c r="R88" i="2"/>
  <c r="G88" i="2"/>
  <c r="S88" i="2"/>
  <c r="V88" i="2"/>
  <c r="E88" i="2"/>
  <c r="W88" i="2"/>
  <c r="J88" i="2"/>
  <c r="K88" i="2"/>
  <c r="Q88" i="2"/>
  <c r="G108" i="5"/>
  <c r="G67" i="5"/>
  <c r="G272" i="5"/>
  <c r="G190" i="5"/>
  <c r="G149" i="5"/>
  <c r="G231" i="5"/>
  <c r="G23" i="5"/>
  <c r="U108" i="5"/>
  <c r="U67" i="5"/>
  <c r="U190" i="5"/>
  <c r="U272" i="5"/>
  <c r="U231" i="5"/>
  <c r="U149" i="5"/>
  <c r="U23" i="5"/>
  <c r="K108" i="5"/>
  <c r="K67" i="5"/>
  <c r="K272" i="5"/>
  <c r="K231" i="5"/>
  <c r="K190" i="5"/>
  <c r="K149" i="5"/>
  <c r="K23" i="5"/>
  <c r="I108" i="5"/>
  <c r="I67" i="5"/>
  <c r="I190" i="5"/>
  <c r="I272" i="5"/>
  <c r="I149" i="5"/>
  <c r="I231" i="5"/>
  <c r="I23" i="5"/>
  <c r="Y108" i="5"/>
  <c r="Y67" i="5"/>
  <c r="Y231" i="5"/>
  <c r="Y190" i="5"/>
  <c r="Y149" i="5"/>
  <c r="Y272" i="5"/>
  <c r="Y23" i="5"/>
  <c r="T108" i="5"/>
  <c r="T67" i="5"/>
  <c r="T272" i="5"/>
  <c r="T231" i="5"/>
  <c r="T190" i="5"/>
  <c r="T149" i="5"/>
  <c r="T23" i="5"/>
  <c r="D108" i="5"/>
  <c r="D67" i="5"/>
  <c r="D272" i="5"/>
  <c r="D231" i="5"/>
  <c r="D149" i="5"/>
  <c r="D190" i="5"/>
  <c r="D23" i="5"/>
  <c r="H108" i="5"/>
  <c r="H67" i="5"/>
  <c r="H272" i="5"/>
  <c r="H190" i="5"/>
  <c r="H231" i="5"/>
  <c r="H149" i="5"/>
  <c r="H23" i="5"/>
  <c r="X108" i="5"/>
  <c r="X67" i="5"/>
  <c r="X149" i="5"/>
  <c r="X231" i="5"/>
  <c r="X272" i="5"/>
  <c r="X190" i="5"/>
  <c r="X23" i="5"/>
  <c r="R108" i="5"/>
  <c r="R67" i="5"/>
  <c r="R272" i="5"/>
  <c r="R149" i="5"/>
  <c r="R231" i="5"/>
  <c r="R190" i="5"/>
  <c r="R23" i="5"/>
  <c r="B152" i="5"/>
  <c r="B193" i="5" s="1"/>
  <c r="B234" i="5" s="1"/>
  <c r="B275" i="5" s="1"/>
  <c r="B111" i="5"/>
  <c r="C108" i="5"/>
  <c r="C67" i="5"/>
  <c r="C231" i="5"/>
  <c r="C272" i="5"/>
  <c r="C190" i="5"/>
  <c r="C149" i="5"/>
  <c r="C23" i="5"/>
  <c r="F108" i="5"/>
  <c r="F67" i="5"/>
  <c r="F231" i="5"/>
  <c r="F149" i="5"/>
  <c r="F272" i="5"/>
  <c r="F190" i="5"/>
  <c r="F23" i="5"/>
  <c r="B28" i="5"/>
  <c r="B71" i="5"/>
  <c r="W108" i="5"/>
  <c r="W67" i="5"/>
  <c r="W272" i="5"/>
  <c r="W231" i="5"/>
  <c r="W190" i="5"/>
  <c r="W149" i="5"/>
  <c r="W23" i="5"/>
  <c r="Q108" i="5"/>
  <c r="Q67" i="5"/>
  <c r="Q272" i="5"/>
  <c r="Q231" i="5"/>
  <c r="Q190" i="5"/>
  <c r="Q149" i="5"/>
  <c r="Q23" i="5"/>
  <c r="H88" i="2"/>
  <c r="T88" i="2"/>
  <c r="U88" i="2"/>
  <c r="N88" i="2"/>
  <c r="L88" i="2"/>
  <c r="X88" i="2"/>
  <c r="B88" i="2"/>
  <c r="P108" i="5"/>
  <c r="P67" i="5"/>
  <c r="P272" i="5"/>
  <c r="P231" i="5"/>
  <c r="P149" i="5"/>
  <c r="P190" i="5"/>
  <c r="P23" i="5"/>
  <c r="E108" i="5"/>
  <c r="E67" i="5"/>
  <c r="E272" i="5"/>
  <c r="E231" i="5"/>
  <c r="E190" i="5"/>
  <c r="E149" i="5"/>
  <c r="E23" i="5"/>
  <c r="V108" i="5"/>
  <c r="V67" i="5"/>
  <c r="V272" i="5"/>
  <c r="V231" i="5"/>
  <c r="V149" i="5"/>
  <c r="V190" i="5"/>
  <c r="V23" i="5"/>
  <c r="O108" i="5"/>
  <c r="O67" i="5"/>
  <c r="O190" i="5"/>
  <c r="O231" i="5"/>
  <c r="O272" i="5"/>
  <c r="O149" i="5"/>
  <c r="O23" i="5"/>
  <c r="B20" i="2"/>
  <c r="B54" i="2"/>
  <c r="S108" i="5"/>
  <c r="S67" i="5"/>
  <c r="S272" i="5"/>
  <c r="S190" i="5"/>
  <c r="S231" i="5"/>
  <c r="S149" i="5"/>
  <c r="S23" i="5"/>
  <c r="M108" i="5"/>
  <c r="M67" i="5"/>
  <c r="M231" i="5"/>
  <c r="M190" i="5"/>
  <c r="M272" i="5"/>
  <c r="M149" i="5"/>
  <c r="M23" i="5"/>
  <c r="L108" i="5"/>
  <c r="L67" i="5"/>
  <c r="L231" i="5"/>
  <c r="L272" i="5"/>
  <c r="L149" i="5"/>
  <c r="L190" i="5"/>
  <c r="L23" i="5"/>
  <c r="Z108" i="5"/>
  <c r="Z67" i="5"/>
  <c r="Z272" i="5"/>
  <c r="Z190" i="5"/>
  <c r="Z149" i="5"/>
  <c r="Z231" i="5"/>
  <c r="Z23" i="5"/>
  <c r="J108" i="5"/>
  <c r="J67" i="5"/>
  <c r="J272" i="5"/>
  <c r="J231" i="5"/>
  <c r="J149" i="5"/>
  <c r="J190" i="5"/>
  <c r="J23" i="5"/>
  <c r="N108" i="5"/>
  <c r="N67" i="5"/>
  <c r="N272" i="5"/>
  <c r="N190" i="5"/>
  <c r="N149" i="5"/>
  <c r="N231" i="5"/>
  <c r="N23" i="5"/>
  <c r="L55" i="2" l="1"/>
  <c r="X55" i="2"/>
  <c r="Z55" i="2"/>
  <c r="M55" i="2"/>
  <c r="Y55" i="2"/>
  <c r="N55" i="2"/>
  <c r="H55" i="2"/>
  <c r="T55" i="2"/>
  <c r="I55" i="2"/>
  <c r="U55" i="2"/>
  <c r="J55" i="2"/>
  <c r="V55" i="2"/>
  <c r="K55" i="2"/>
  <c r="W55" i="2"/>
  <c r="E55" i="2"/>
  <c r="O55" i="2"/>
  <c r="Q55" i="2"/>
  <c r="F55" i="2"/>
  <c r="G55" i="2"/>
  <c r="P55" i="2"/>
  <c r="R55" i="2"/>
  <c r="S55" i="2"/>
  <c r="C55" i="2"/>
  <c r="D55" i="2"/>
  <c r="G20" i="2"/>
  <c r="S20" i="2"/>
  <c r="J20" i="2"/>
  <c r="V20" i="2"/>
  <c r="M20" i="2"/>
  <c r="Y20" i="2"/>
  <c r="C20" i="2"/>
  <c r="R20" i="2"/>
  <c r="D20" i="2"/>
  <c r="T20" i="2"/>
  <c r="O20" i="2"/>
  <c r="E20" i="2"/>
  <c r="U20" i="2"/>
  <c r="H20" i="2"/>
  <c r="P20" i="2"/>
  <c r="F20" i="2"/>
  <c r="W20" i="2"/>
  <c r="X20" i="2"/>
  <c r="I20" i="2"/>
  <c r="Z20" i="2"/>
  <c r="K20" i="2"/>
  <c r="N20" i="2"/>
  <c r="Q20" i="2"/>
  <c r="L20" i="2"/>
  <c r="T89" i="2"/>
  <c r="U89" i="2"/>
  <c r="X89" i="2"/>
  <c r="M89" i="2"/>
  <c r="Y89" i="2"/>
  <c r="Z89" i="2"/>
  <c r="O89" i="2"/>
  <c r="D89" i="2"/>
  <c r="P89" i="2"/>
  <c r="F89" i="2"/>
  <c r="R89" i="2"/>
  <c r="G89" i="2"/>
  <c r="J89" i="2"/>
  <c r="S89" i="2"/>
  <c r="V89" i="2"/>
  <c r="K89" i="2"/>
  <c r="Q89" i="2"/>
  <c r="W89" i="2"/>
  <c r="E89" i="2"/>
  <c r="C109" i="5"/>
  <c r="C68" i="5"/>
  <c r="C191" i="5"/>
  <c r="C273" i="5"/>
  <c r="C232" i="5"/>
  <c r="C150" i="5"/>
  <c r="C24" i="5"/>
  <c r="P109" i="5"/>
  <c r="P68" i="5"/>
  <c r="P273" i="5"/>
  <c r="P232" i="5"/>
  <c r="P150" i="5"/>
  <c r="P191" i="5"/>
  <c r="P24" i="5"/>
  <c r="Z109" i="5"/>
  <c r="Z68" i="5"/>
  <c r="Z273" i="5"/>
  <c r="Z191" i="5"/>
  <c r="Z232" i="5"/>
  <c r="Z150" i="5"/>
  <c r="Z24" i="5"/>
  <c r="O109" i="5"/>
  <c r="O68" i="5"/>
  <c r="O232" i="5"/>
  <c r="O191" i="5"/>
  <c r="O273" i="5"/>
  <c r="O150" i="5"/>
  <c r="O24" i="5"/>
  <c r="M109" i="5"/>
  <c r="M68" i="5"/>
  <c r="M191" i="5"/>
  <c r="M232" i="5"/>
  <c r="M273" i="5"/>
  <c r="M150" i="5"/>
  <c r="M24" i="5"/>
  <c r="H89" i="2"/>
  <c r="I89" i="2"/>
  <c r="N89" i="2"/>
  <c r="C89" i="2"/>
  <c r="L89" i="2"/>
  <c r="B89" i="2"/>
  <c r="Y109" i="5"/>
  <c r="Y68" i="5"/>
  <c r="Y232" i="5"/>
  <c r="Y191" i="5"/>
  <c r="Y273" i="5"/>
  <c r="Y150" i="5"/>
  <c r="Y24" i="5"/>
  <c r="X109" i="5"/>
  <c r="X68" i="5"/>
  <c r="X232" i="5"/>
  <c r="X273" i="5"/>
  <c r="X150" i="5"/>
  <c r="X191" i="5"/>
  <c r="X24" i="5"/>
  <c r="U109" i="5"/>
  <c r="U68" i="5"/>
  <c r="U191" i="5"/>
  <c r="U273" i="5"/>
  <c r="U150" i="5"/>
  <c r="U232" i="5"/>
  <c r="U24" i="5"/>
  <c r="K109" i="5"/>
  <c r="K68" i="5"/>
  <c r="K273" i="5"/>
  <c r="K232" i="5"/>
  <c r="K191" i="5"/>
  <c r="K150" i="5"/>
  <c r="K24" i="5"/>
  <c r="S109" i="5"/>
  <c r="S68" i="5"/>
  <c r="S273" i="5"/>
  <c r="S191" i="5"/>
  <c r="S232" i="5"/>
  <c r="S150" i="5"/>
  <c r="S24" i="5"/>
  <c r="W109" i="5"/>
  <c r="W68" i="5"/>
  <c r="W273" i="5"/>
  <c r="W232" i="5"/>
  <c r="W191" i="5"/>
  <c r="W150" i="5"/>
  <c r="W24" i="5"/>
  <c r="R109" i="5"/>
  <c r="R68" i="5"/>
  <c r="R150" i="5"/>
  <c r="R273" i="5"/>
  <c r="R232" i="5"/>
  <c r="R191" i="5"/>
  <c r="R24" i="5"/>
  <c r="J109" i="5"/>
  <c r="J68" i="5"/>
  <c r="J273" i="5"/>
  <c r="J232" i="5"/>
  <c r="J150" i="5"/>
  <c r="J191" i="5"/>
  <c r="J24" i="5"/>
  <c r="V109" i="5"/>
  <c r="V68" i="5"/>
  <c r="V273" i="5"/>
  <c r="V232" i="5"/>
  <c r="V150" i="5"/>
  <c r="V191" i="5"/>
  <c r="V24" i="5"/>
  <c r="H109" i="5"/>
  <c r="H68" i="5"/>
  <c r="H273" i="5"/>
  <c r="H232" i="5"/>
  <c r="H191" i="5"/>
  <c r="H150" i="5"/>
  <c r="H24" i="5"/>
  <c r="B153" i="5"/>
  <c r="B194" i="5" s="1"/>
  <c r="B235" i="5" s="1"/>
  <c r="B276" i="5" s="1"/>
  <c r="B112" i="5"/>
  <c r="G109" i="5"/>
  <c r="G68" i="5"/>
  <c r="G273" i="5"/>
  <c r="G232" i="5"/>
  <c r="G150" i="5"/>
  <c r="G191" i="5"/>
  <c r="G24" i="5"/>
  <c r="N109" i="5"/>
  <c r="N68" i="5"/>
  <c r="N191" i="5"/>
  <c r="N273" i="5"/>
  <c r="N232" i="5"/>
  <c r="N150" i="5"/>
  <c r="N24" i="5"/>
  <c r="B29" i="5"/>
  <c r="B72" i="5"/>
  <c r="L109" i="5"/>
  <c r="L68" i="5"/>
  <c r="L232" i="5"/>
  <c r="L273" i="5"/>
  <c r="L150" i="5"/>
  <c r="L191" i="5"/>
  <c r="L24" i="5"/>
  <c r="T109" i="5"/>
  <c r="T68" i="5"/>
  <c r="T273" i="5"/>
  <c r="T232" i="5"/>
  <c r="T150" i="5"/>
  <c r="T191" i="5"/>
  <c r="T24" i="5"/>
  <c r="I109" i="5"/>
  <c r="I68" i="5"/>
  <c r="I273" i="5"/>
  <c r="I150" i="5"/>
  <c r="I232" i="5"/>
  <c r="I191" i="5"/>
  <c r="I24" i="5"/>
  <c r="E109" i="5"/>
  <c r="E68" i="5"/>
  <c r="E273" i="5"/>
  <c r="E232" i="5"/>
  <c r="E191" i="5"/>
  <c r="E150" i="5"/>
  <c r="E24" i="5"/>
  <c r="F109" i="5"/>
  <c r="F68" i="5"/>
  <c r="F232" i="5"/>
  <c r="F273" i="5"/>
  <c r="F150" i="5"/>
  <c r="F191" i="5"/>
  <c r="F24" i="5"/>
  <c r="D109" i="5"/>
  <c r="D68" i="5"/>
  <c r="D273" i="5"/>
  <c r="D232" i="5"/>
  <c r="D150" i="5"/>
  <c r="D191" i="5"/>
  <c r="D24" i="5"/>
  <c r="Q109" i="5"/>
  <c r="Q68" i="5"/>
  <c r="Q273" i="5"/>
  <c r="Q232" i="5"/>
  <c r="Q191" i="5"/>
  <c r="Q150" i="5"/>
  <c r="Q24" i="5"/>
  <c r="B21" i="2"/>
  <c r="B55" i="2"/>
  <c r="L56" i="2" l="1"/>
  <c r="X56" i="2"/>
  <c r="M56" i="2"/>
  <c r="Y56" i="2"/>
  <c r="Z56" i="2"/>
  <c r="H56" i="2"/>
  <c r="T56" i="2"/>
  <c r="I56" i="2"/>
  <c r="U56" i="2"/>
  <c r="J56" i="2"/>
  <c r="V56" i="2"/>
  <c r="K56" i="2"/>
  <c r="W56" i="2"/>
  <c r="N56" i="2"/>
  <c r="G56" i="2"/>
  <c r="O56" i="2"/>
  <c r="P56" i="2"/>
  <c r="Q56" i="2"/>
  <c r="S56" i="2"/>
  <c r="R56" i="2"/>
  <c r="C56" i="2"/>
  <c r="D56" i="2"/>
  <c r="E56" i="2"/>
  <c r="F56" i="2"/>
  <c r="G21" i="2"/>
  <c r="S21" i="2"/>
  <c r="J21" i="2"/>
  <c r="V21" i="2"/>
  <c r="M21" i="2"/>
  <c r="Y21" i="2"/>
  <c r="K21" i="2"/>
  <c r="L21" i="2"/>
  <c r="X21" i="2"/>
  <c r="N21" i="2"/>
  <c r="P21" i="2"/>
  <c r="I21" i="2"/>
  <c r="O21" i="2"/>
  <c r="W21" i="2"/>
  <c r="Q21" i="2"/>
  <c r="F21" i="2"/>
  <c r="H21" i="2"/>
  <c r="Z21" i="2"/>
  <c r="C21" i="2"/>
  <c r="R21" i="2"/>
  <c r="D21" i="2"/>
  <c r="T21" i="2"/>
  <c r="E21" i="2"/>
  <c r="U21" i="2"/>
  <c r="H90" i="2"/>
  <c r="T90" i="2"/>
  <c r="L90" i="2"/>
  <c r="X90" i="2"/>
  <c r="M90" i="2"/>
  <c r="Y90" i="2"/>
  <c r="Z90" i="2"/>
  <c r="O90" i="2"/>
  <c r="D90" i="2"/>
  <c r="P90" i="2"/>
  <c r="F90" i="2"/>
  <c r="V90" i="2"/>
  <c r="J90" i="2"/>
  <c r="W90" i="2"/>
  <c r="K90" i="2"/>
  <c r="Q90" i="2"/>
  <c r="S90" i="2"/>
  <c r="E90" i="2"/>
  <c r="G90" i="2"/>
  <c r="U110" i="5"/>
  <c r="U69" i="5"/>
  <c r="U192" i="5"/>
  <c r="U274" i="5"/>
  <c r="U233" i="5"/>
  <c r="U151" i="5"/>
  <c r="U25" i="5"/>
  <c r="X110" i="5"/>
  <c r="X69" i="5"/>
  <c r="X274" i="5"/>
  <c r="X151" i="5"/>
  <c r="X233" i="5"/>
  <c r="X192" i="5"/>
  <c r="X25" i="5"/>
  <c r="S110" i="5"/>
  <c r="S69" i="5"/>
  <c r="S274" i="5"/>
  <c r="S192" i="5"/>
  <c r="S233" i="5"/>
  <c r="S151" i="5"/>
  <c r="S25" i="5"/>
  <c r="L110" i="5"/>
  <c r="L69" i="5"/>
  <c r="L233" i="5"/>
  <c r="L151" i="5"/>
  <c r="L274" i="5"/>
  <c r="L192" i="5"/>
  <c r="L25" i="5"/>
  <c r="R110" i="5"/>
  <c r="R69" i="5"/>
  <c r="R233" i="5"/>
  <c r="R274" i="5"/>
  <c r="R151" i="5"/>
  <c r="R192" i="5"/>
  <c r="R25" i="5"/>
  <c r="W110" i="5"/>
  <c r="W69" i="5"/>
  <c r="W274" i="5"/>
  <c r="W233" i="5"/>
  <c r="W192" i="5"/>
  <c r="W151" i="5"/>
  <c r="W25" i="5"/>
  <c r="N110" i="5"/>
  <c r="N69" i="5"/>
  <c r="N274" i="5"/>
  <c r="N192" i="5"/>
  <c r="N233" i="5"/>
  <c r="N151" i="5"/>
  <c r="N25" i="5"/>
  <c r="K110" i="5"/>
  <c r="K69" i="5"/>
  <c r="K274" i="5"/>
  <c r="K233" i="5"/>
  <c r="K192" i="5"/>
  <c r="K151" i="5"/>
  <c r="K25" i="5"/>
  <c r="T110" i="5"/>
  <c r="T69" i="5"/>
  <c r="T274" i="5"/>
  <c r="T151" i="5"/>
  <c r="T233" i="5"/>
  <c r="T192" i="5"/>
  <c r="T25" i="5"/>
  <c r="V110" i="5"/>
  <c r="V69" i="5"/>
  <c r="V274" i="5"/>
  <c r="V233" i="5"/>
  <c r="V151" i="5"/>
  <c r="V192" i="5"/>
  <c r="V25" i="5"/>
  <c r="H110" i="5"/>
  <c r="H69" i="5"/>
  <c r="H274" i="5"/>
  <c r="H233" i="5"/>
  <c r="H192" i="5"/>
  <c r="H151" i="5"/>
  <c r="H25" i="5"/>
  <c r="J110" i="5"/>
  <c r="J69" i="5"/>
  <c r="J274" i="5"/>
  <c r="J233" i="5"/>
  <c r="J151" i="5"/>
  <c r="J192" i="5"/>
  <c r="J25" i="5"/>
  <c r="M110" i="5"/>
  <c r="M69" i="5"/>
  <c r="M274" i="5"/>
  <c r="M192" i="5"/>
  <c r="M233" i="5"/>
  <c r="M151" i="5"/>
  <c r="M25" i="5"/>
  <c r="Q110" i="5"/>
  <c r="Q69" i="5"/>
  <c r="Q274" i="5"/>
  <c r="Q233" i="5"/>
  <c r="Q192" i="5"/>
  <c r="Q151" i="5"/>
  <c r="Q25" i="5"/>
  <c r="B22" i="2"/>
  <c r="B56" i="2"/>
  <c r="I110" i="5"/>
  <c r="I69" i="5"/>
  <c r="I233" i="5"/>
  <c r="I274" i="5"/>
  <c r="I192" i="5"/>
  <c r="I151" i="5"/>
  <c r="I25" i="5"/>
  <c r="E110" i="5"/>
  <c r="E69" i="5"/>
  <c r="E274" i="5"/>
  <c r="E233" i="5"/>
  <c r="E192" i="5"/>
  <c r="E151" i="5"/>
  <c r="E25" i="5"/>
  <c r="G110" i="5"/>
  <c r="G69" i="5"/>
  <c r="G274" i="5"/>
  <c r="G192" i="5"/>
  <c r="G233" i="5"/>
  <c r="G151" i="5"/>
  <c r="G25" i="5"/>
  <c r="P110" i="5"/>
  <c r="P69" i="5"/>
  <c r="P274" i="5"/>
  <c r="P233" i="5"/>
  <c r="P151" i="5"/>
  <c r="P192" i="5"/>
  <c r="P25" i="5"/>
  <c r="B154" i="5"/>
  <c r="B195" i="5" s="1"/>
  <c r="B236" i="5" s="1"/>
  <c r="B277" i="5" s="1"/>
  <c r="B113" i="5"/>
  <c r="R90" i="2"/>
  <c r="I90" i="2"/>
  <c r="U90" i="2"/>
  <c r="N90" i="2"/>
  <c r="C90" i="2"/>
  <c r="B90" i="2"/>
  <c r="F110" i="5"/>
  <c r="F69" i="5"/>
  <c r="F274" i="5"/>
  <c r="F233" i="5"/>
  <c r="F151" i="5"/>
  <c r="F192" i="5"/>
  <c r="F25" i="5"/>
  <c r="D110" i="5"/>
  <c r="D69" i="5"/>
  <c r="D274" i="5"/>
  <c r="D233" i="5"/>
  <c r="D151" i="5"/>
  <c r="D192" i="5"/>
  <c r="D25" i="5"/>
  <c r="B30" i="5"/>
  <c r="B73" i="5"/>
  <c r="Z110" i="5"/>
  <c r="Z69" i="5"/>
  <c r="Z274" i="5"/>
  <c r="Z233" i="5"/>
  <c r="Z151" i="5"/>
  <c r="Z192" i="5"/>
  <c r="Z25" i="5"/>
  <c r="O110" i="5"/>
  <c r="O69" i="5"/>
  <c r="O233" i="5"/>
  <c r="O274" i="5"/>
  <c r="O151" i="5"/>
  <c r="O192" i="5"/>
  <c r="O25" i="5"/>
  <c r="Y110" i="5"/>
  <c r="Y69" i="5"/>
  <c r="Y192" i="5"/>
  <c r="Y274" i="5"/>
  <c r="Y151" i="5"/>
  <c r="Y233" i="5"/>
  <c r="Y25" i="5"/>
  <c r="C110" i="5"/>
  <c r="C69" i="5"/>
  <c r="C233" i="5"/>
  <c r="C151" i="5"/>
  <c r="C274" i="5"/>
  <c r="C192" i="5"/>
  <c r="C25" i="5"/>
  <c r="L57" i="2" l="1"/>
  <c r="X57" i="2"/>
  <c r="N57" i="2"/>
  <c r="M57" i="2"/>
  <c r="Y57" i="2"/>
  <c r="H57" i="2"/>
  <c r="T57" i="2"/>
  <c r="I57" i="2"/>
  <c r="U57" i="2"/>
  <c r="J57" i="2"/>
  <c r="V57" i="2"/>
  <c r="K57" i="2"/>
  <c r="W57" i="2"/>
  <c r="Z57" i="2"/>
  <c r="P57" i="2"/>
  <c r="Q57" i="2"/>
  <c r="S57" i="2"/>
  <c r="R57" i="2"/>
  <c r="D57" i="2"/>
  <c r="C57" i="2"/>
  <c r="E57" i="2"/>
  <c r="F57" i="2"/>
  <c r="G57" i="2"/>
  <c r="O57" i="2"/>
  <c r="G22" i="2"/>
  <c r="S22" i="2"/>
  <c r="J22" i="2"/>
  <c r="V22" i="2"/>
  <c r="M22" i="2"/>
  <c r="Y22" i="2"/>
  <c r="C22" i="2"/>
  <c r="R22" i="2"/>
  <c r="Q22" i="2"/>
  <c r="D22" i="2"/>
  <c r="T22" i="2"/>
  <c r="E22" i="2"/>
  <c r="U22" i="2"/>
  <c r="F22" i="2"/>
  <c r="W22" i="2"/>
  <c r="X22" i="2"/>
  <c r="H22" i="2"/>
  <c r="I22" i="2"/>
  <c r="Z22" i="2"/>
  <c r="K22" i="2"/>
  <c r="O22" i="2"/>
  <c r="P22" i="2"/>
  <c r="L22" i="2"/>
  <c r="N22" i="2"/>
  <c r="T91" i="2"/>
  <c r="Y91" i="2"/>
  <c r="Z91" i="2"/>
  <c r="O91" i="2"/>
  <c r="D91" i="2"/>
  <c r="P91" i="2"/>
  <c r="F91" i="2"/>
  <c r="R91" i="2"/>
  <c r="K91" i="2"/>
  <c r="E91" i="2"/>
  <c r="G91" i="2"/>
  <c r="J91" i="2"/>
  <c r="S91" i="2"/>
  <c r="V91" i="2"/>
  <c r="W91" i="2"/>
  <c r="I111" i="5"/>
  <c r="I70" i="5"/>
  <c r="I275" i="5"/>
  <c r="I152" i="5"/>
  <c r="I193" i="5"/>
  <c r="I234" i="5"/>
  <c r="I26" i="5"/>
  <c r="D111" i="5"/>
  <c r="D70" i="5"/>
  <c r="D275" i="5"/>
  <c r="D234" i="5"/>
  <c r="D152" i="5"/>
  <c r="D193" i="5"/>
  <c r="D26" i="5"/>
  <c r="G111" i="5"/>
  <c r="G70" i="5"/>
  <c r="G275" i="5"/>
  <c r="G193" i="5"/>
  <c r="G234" i="5"/>
  <c r="G152" i="5"/>
  <c r="G26" i="5"/>
  <c r="O111" i="5"/>
  <c r="O70" i="5"/>
  <c r="O193" i="5"/>
  <c r="O275" i="5"/>
  <c r="O234" i="5"/>
  <c r="O152" i="5"/>
  <c r="O26" i="5"/>
  <c r="F111" i="5"/>
  <c r="F70" i="5"/>
  <c r="F234" i="5"/>
  <c r="F152" i="5"/>
  <c r="F275" i="5"/>
  <c r="F193" i="5"/>
  <c r="F26" i="5"/>
  <c r="C111" i="5"/>
  <c r="C70" i="5"/>
  <c r="C234" i="5"/>
  <c r="C193" i="5"/>
  <c r="C275" i="5"/>
  <c r="C152" i="5"/>
  <c r="C26" i="5"/>
  <c r="Z111" i="5"/>
  <c r="Z70" i="5"/>
  <c r="Z275" i="5"/>
  <c r="Z193" i="5"/>
  <c r="Z152" i="5"/>
  <c r="Z234" i="5"/>
  <c r="Z26" i="5"/>
  <c r="X111" i="5"/>
  <c r="X70" i="5"/>
  <c r="X152" i="5"/>
  <c r="X275" i="5"/>
  <c r="X234" i="5"/>
  <c r="X193" i="5"/>
  <c r="X26" i="5"/>
  <c r="Y111" i="5"/>
  <c r="Y70" i="5"/>
  <c r="Y193" i="5"/>
  <c r="Y234" i="5"/>
  <c r="Y275" i="5"/>
  <c r="Y152" i="5"/>
  <c r="Y26" i="5"/>
  <c r="L111" i="5"/>
  <c r="L70" i="5"/>
  <c r="L234" i="5"/>
  <c r="L275" i="5"/>
  <c r="L152" i="5"/>
  <c r="L193" i="5"/>
  <c r="L26" i="5"/>
  <c r="U111" i="5"/>
  <c r="U70" i="5"/>
  <c r="U193" i="5"/>
  <c r="U275" i="5"/>
  <c r="U234" i="5"/>
  <c r="U152" i="5"/>
  <c r="U26" i="5"/>
  <c r="W111" i="5"/>
  <c r="W70" i="5"/>
  <c r="W275" i="5"/>
  <c r="W234" i="5"/>
  <c r="W193" i="5"/>
  <c r="W152" i="5"/>
  <c r="W26" i="5"/>
  <c r="S111" i="5"/>
  <c r="S70" i="5"/>
  <c r="S275" i="5"/>
  <c r="S234" i="5"/>
  <c r="S193" i="5"/>
  <c r="S152" i="5"/>
  <c r="S26" i="5"/>
  <c r="K111" i="5"/>
  <c r="K70" i="5"/>
  <c r="K275" i="5"/>
  <c r="K234" i="5"/>
  <c r="K193" i="5"/>
  <c r="K152" i="5"/>
  <c r="K26" i="5"/>
  <c r="T111" i="5"/>
  <c r="T70" i="5"/>
  <c r="T275" i="5"/>
  <c r="T234" i="5"/>
  <c r="T193" i="5"/>
  <c r="T152" i="5"/>
  <c r="T26" i="5"/>
  <c r="V111" i="5"/>
  <c r="V70" i="5"/>
  <c r="V275" i="5"/>
  <c r="V234" i="5"/>
  <c r="V152" i="5"/>
  <c r="V193" i="5"/>
  <c r="V26" i="5"/>
  <c r="Q91" i="2"/>
  <c r="H91" i="2"/>
  <c r="I91" i="2"/>
  <c r="U91" i="2"/>
  <c r="N91" i="2"/>
  <c r="C91" i="2"/>
  <c r="X91" i="2"/>
  <c r="M91" i="2"/>
  <c r="L91" i="2"/>
  <c r="B91" i="2"/>
  <c r="H111" i="5"/>
  <c r="H70" i="5"/>
  <c r="H275" i="5"/>
  <c r="H193" i="5"/>
  <c r="H234" i="5"/>
  <c r="H152" i="5"/>
  <c r="H26" i="5"/>
  <c r="J111" i="5"/>
  <c r="J70" i="5"/>
  <c r="J275" i="5"/>
  <c r="J234" i="5"/>
  <c r="J152" i="5"/>
  <c r="J193" i="5"/>
  <c r="J26" i="5"/>
  <c r="R111" i="5"/>
  <c r="R70" i="5"/>
  <c r="R234" i="5"/>
  <c r="R275" i="5"/>
  <c r="R152" i="5"/>
  <c r="R193" i="5"/>
  <c r="R26" i="5"/>
  <c r="Q111" i="5"/>
  <c r="Q70" i="5"/>
  <c r="Q275" i="5"/>
  <c r="Q234" i="5"/>
  <c r="Q152" i="5"/>
  <c r="Q193" i="5"/>
  <c r="Q26" i="5"/>
  <c r="B23" i="2"/>
  <c r="B57" i="2"/>
  <c r="N111" i="5"/>
  <c r="N70" i="5"/>
  <c r="N193" i="5"/>
  <c r="N275" i="5"/>
  <c r="N234" i="5"/>
  <c r="N152" i="5"/>
  <c r="N26" i="5"/>
  <c r="E111" i="5"/>
  <c r="E70" i="5"/>
  <c r="E275" i="5"/>
  <c r="E234" i="5"/>
  <c r="E193" i="5"/>
  <c r="E152" i="5"/>
  <c r="E26" i="5"/>
  <c r="B114" i="5"/>
  <c r="B155" i="5"/>
  <c r="B196" i="5" s="1"/>
  <c r="B237" i="5" s="1"/>
  <c r="B278" i="5" s="1"/>
  <c r="B31" i="5"/>
  <c r="B74" i="5"/>
  <c r="M111" i="5"/>
  <c r="M70" i="5"/>
  <c r="M193" i="5"/>
  <c r="M234" i="5"/>
  <c r="M275" i="5"/>
  <c r="M152" i="5"/>
  <c r="M26" i="5"/>
  <c r="P111" i="5"/>
  <c r="P70" i="5"/>
  <c r="P275" i="5"/>
  <c r="P234" i="5"/>
  <c r="P152" i="5"/>
  <c r="P193" i="5"/>
  <c r="P26" i="5"/>
  <c r="L58" i="2" l="1"/>
  <c r="X58" i="2"/>
  <c r="Z58" i="2"/>
  <c r="M58" i="2"/>
  <c r="Y58" i="2"/>
  <c r="N58" i="2"/>
  <c r="H58" i="2"/>
  <c r="T58" i="2"/>
  <c r="I58" i="2"/>
  <c r="U58" i="2"/>
  <c r="J58" i="2"/>
  <c r="V58" i="2"/>
  <c r="K58" i="2"/>
  <c r="W58" i="2"/>
  <c r="R58" i="2"/>
  <c r="S58" i="2"/>
  <c r="D58" i="2"/>
  <c r="Q58" i="2"/>
  <c r="F58" i="2"/>
  <c r="C58" i="2"/>
  <c r="E58" i="2"/>
  <c r="G58" i="2"/>
  <c r="O58" i="2"/>
  <c r="P58" i="2"/>
  <c r="G23" i="2"/>
  <c r="S23" i="2"/>
  <c r="J23" i="2"/>
  <c r="V23" i="2"/>
  <c r="M23" i="2"/>
  <c r="Y23" i="2"/>
  <c r="K23" i="2"/>
  <c r="W23" i="2"/>
  <c r="H23" i="2"/>
  <c r="L23" i="2"/>
  <c r="N23" i="2"/>
  <c r="P23" i="2"/>
  <c r="F23" i="2"/>
  <c r="O23" i="2"/>
  <c r="Z23" i="2"/>
  <c r="Q23" i="2"/>
  <c r="C23" i="2"/>
  <c r="R23" i="2"/>
  <c r="E23" i="2"/>
  <c r="D23" i="2"/>
  <c r="T23" i="2"/>
  <c r="U23" i="2"/>
  <c r="X23" i="2"/>
  <c r="I23" i="2"/>
  <c r="X92" i="2"/>
  <c r="Y92" i="2"/>
  <c r="N92" i="2"/>
  <c r="Z92" i="2"/>
  <c r="C92" i="2"/>
  <c r="O92" i="2"/>
  <c r="D92" i="2"/>
  <c r="R92" i="2"/>
  <c r="G92" i="2"/>
  <c r="K92" i="2"/>
  <c r="V92" i="2"/>
  <c r="W92" i="2"/>
  <c r="Q92" i="2"/>
  <c r="E92" i="2"/>
  <c r="T112" i="5"/>
  <c r="T71" i="5"/>
  <c r="T276" i="5"/>
  <c r="T235" i="5"/>
  <c r="T194" i="5"/>
  <c r="T153" i="5"/>
  <c r="T27" i="5"/>
  <c r="V112" i="5"/>
  <c r="V71" i="5"/>
  <c r="V276" i="5"/>
  <c r="V235" i="5"/>
  <c r="V153" i="5"/>
  <c r="V194" i="5"/>
  <c r="V27" i="5"/>
  <c r="H112" i="5"/>
  <c r="H71" i="5"/>
  <c r="H276" i="5"/>
  <c r="H194" i="5"/>
  <c r="H235" i="5"/>
  <c r="H153" i="5"/>
  <c r="H27" i="5"/>
  <c r="J112" i="5"/>
  <c r="J71" i="5"/>
  <c r="J276" i="5"/>
  <c r="J235" i="5"/>
  <c r="J153" i="5"/>
  <c r="J194" i="5"/>
  <c r="J27" i="5"/>
  <c r="U112" i="5"/>
  <c r="U71" i="5"/>
  <c r="U194" i="5"/>
  <c r="U276" i="5"/>
  <c r="U235" i="5"/>
  <c r="U153" i="5"/>
  <c r="U27" i="5"/>
  <c r="Q112" i="5"/>
  <c r="Q71" i="5"/>
  <c r="Q276" i="5"/>
  <c r="Q235" i="5"/>
  <c r="Q194" i="5"/>
  <c r="Q153" i="5"/>
  <c r="Q27" i="5"/>
  <c r="B24" i="2"/>
  <c r="B58" i="2"/>
  <c r="S112" i="5"/>
  <c r="S71" i="5"/>
  <c r="S276" i="5"/>
  <c r="S194" i="5"/>
  <c r="S235" i="5"/>
  <c r="S153" i="5"/>
  <c r="S27" i="5"/>
  <c r="E112" i="5"/>
  <c r="E71" i="5"/>
  <c r="E276" i="5"/>
  <c r="E235" i="5"/>
  <c r="E194" i="5"/>
  <c r="E153" i="5"/>
  <c r="E27" i="5"/>
  <c r="R112" i="5"/>
  <c r="R71" i="5"/>
  <c r="R235" i="5"/>
  <c r="R153" i="5"/>
  <c r="R276" i="5"/>
  <c r="R194" i="5"/>
  <c r="R27" i="5"/>
  <c r="P112" i="5"/>
  <c r="P71" i="5"/>
  <c r="P276" i="5"/>
  <c r="P235" i="5"/>
  <c r="P153" i="5"/>
  <c r="P194" i="5"/>
  <c r="P27" i="5"/>
  <c r="F92" i="2"/>
  <c r="H92" i="2"/>
  <c r="T92" i="2"/>
  <c r="I92" i="2"/>
  <c r="U92" i="2"/>
  <c r="L92" i="2"/>
  <c r="M92" i="2"/>
  <c r="J92" i="2"/>
  <c r="P92" i="2"/>
  <c r="S92" i="2"/>
  <c r="B92" i="2"/>
  <c r="N112" i="5"/>
  <c r="N71" i="5"/>
  <c r="N276" i="5"/>
  <c r="N194" i="5"/>
  <c r="N235" i="5"/>
  <c r="N153" i="5"/>
  <c r="N27" i="5"/>
  <c r="D112" i="5"/>
  <c r="D71" i="5"/>
  <c r="D276" i="5"/>
  <c r="D235" i="5"/>
  <c r="D153" i="5"/>
  <c r="D194" i="5"/>
  <c r="D27" i="5"/>
  <c r="M112" i="5"/>
  <c r="M71" i="5"/>
  <c r="M153" i="5"/>
  <c r="M235" i="5"/>
  <c r="M194" i="5"/>
  <c r="M276" i="5"/>
  <c r="M27" i="5"/>
  <c r="O112" i="5"/>
  <c r="O71" i="5"/>
  <c r="O235" i="5"/>
  <c r="O276" i="5"/>
  <c r="O153" i="5"/>
  <c r="O194" i="5"/>
  <c r="O27" i="5"/>
  <c r="I112" i="5"/>
  <c r="I71" i="5"/>
  <c r="I194" i="5"/>
  <c r="I276" i="5"/>
  <c r="I235" i="5"/>
  <c r="I153" i="5"/>
  <c r="I27" i="5"/>
  <c r="C112" i="5"/>
  <c r="C71" i="5"/>
  <c r="C194" i="5"/>
  <c r="C276" i="5"/>
  <c r="C153" i="5"/>
  <c r="C235" i="5"/>
  <c r="C27" i="5"/>
  <c r="G112" i="5"/>
  <c r="G71" i="5"/>
  <c r="G276" i="5"/>
  <c r="G235" i="5"/>
  <c r="G153" i="5"/>
  <c r="G194" i="5"/>
  <c r="G27" i="5"/>
  <c r="X112" i="5"/>
  <c r="X71" i="5"/>
  <c r="X235" i="5"/>
  <c r="X276" i="5"/>
  <c r="X153" i="5"/>
  <c r="X194" i="5"/>
  <c r="X27" i="5"/>
  <c r="F112" i="5"/>
  <c r="F71" i="5"/>
  <c r="F235" i="5"/>
  <c r="F276" i="5"/>
  <c r="F153" i="5"/>
  <c r="F194" i="5"/>
  <c r="F27" i="5"/>
  <c r="L112" i="5"/>
  <c r="L71" i="5"/>
  <c r="L235" i="5"/>
  <c r="L153" i="5"/>
  <c r="L276" i="5"/>
  <c r="L194" i="5"/>
  <c r="L27" i="5"/>
  <c r="Z112" i="5"/>
  <c r="Z71" i="5"/>
  <c r="Z276" i="5"/>
  <c r="Z194" i="5"/>
  <c r="Z235" i="5"/>
  <c r="Z153" i="5"/>
  <c r="Z27" i="5"/>
  <c r="W112" i="5"/>
  <c r="W71" i="5"/>
  <c r="W276" i="5"/>
  <c r="W235" i="5"/>
  <c r="W153" i="5"/>
  <c r="W194" i="5"/>
  <c r="W27" i="5"/>
  <c r="B115" i="5"/>
  <c r="B156" i="5"/>
  <c r="B197" i="5" s="1"/>
  <c r="B238" i="5" s="1"/>
  <c r="B279" i="5" s="1"/>
  <c r="B32" i="5"/>
  <c r="B75" i="5"/>
  <c r="Y112" i="5"/>
  <c r="Y71" i="5"/>
  <c r="Y235" i="5"/>
  <c r="Y276" i="5"/>
  <c r="Y153" i="5"/>
  <c r="Y194" i="5"/>
  <c r="Y27" i="5"/>
  <c r="K112" i="5"/>
  <c r="K71" i="5"/>
  <c r="K276" i="5"/>
  <c r="K235" i="5"/>
  <c r="K194" i="5"/>
  <c r="K153" i="5"/>
  <c r="K27" i="5"/>
  <c r="L59" i="2" l="1"/>
  <c r="X59" i="2"/>
  <c r="M59" i="2"/>
  <c r="Y59" i="2"/>
  <c r="Z59" i="2"/>
  <c r="H59" i="2"/>
  <c r="T59" i="2"/>
  <c r="I59" i="2"/>
  <c r="U59" i="2"/>
  <c r="J59" i="2"/>
  <c r="V59" i="2"/>
  <c r="K59" i="2"/>
  <c r="W59" i="2"/>
  <c r="N59" i="2"/>
  <c r="D59" i="2"/>
  <c r="F59" i="2"/>
  <c r="O59" i="2"/>
  <c r="C59" i="2"/>
  <c r="S59" i="2"/>
  <c r="E59" i="2"/>
  <c r="G59" i="2"/>
  <c r="P59" i="2"/>
  <c r="Q59" i="2"/>
  <c r="R59" i="2"/>
  <c r="G24" i="2"/>
  <c r="S24" i="2"/>
  <c r="J24" i="2"/>
  <c r="V24" i="2"/>
  <c r="M24" i="2"/>
  <c r="Y24" i="2"/>
  <c r="C24" i="2"/>
  <c r="R24" i="2"/>
  <c r="D24" i="2"/>
  <c r="T24" i="2"/>
  <c r="Q24" i="2"/>
  <c r="E24" i="2"/>
  <c r="U24" i="2"/>
  <c r="X24" i="2"/>
  <c r="F24" i="2"/>
  <c r="W24" i="2"/>
  <c r="H24" i="2"/>
  <c r="P24" i="2"/>
  <c r="I24" i="2"/>
  <c r="Z24" i="2"/>
  <c r="K24" i="2"/>
  <c r="L24" i="2"/>
  <c r="N24" i="2"/>
  <c r="O24" i="2"/>
  <c r="H93" i="2"/>
  <c r="T93" i="2"/>
  <c r="U93" i="2"/>
  <c r="L93" i="2"/>
  <c r="X93" i="2"/>
  <c r="Y93" i="2"/>
  <c r="Z93" i="2"/>
  <c r="C93" i="2"/>
  <c r="O93" i="2"/>
  <c r="D93" i="2"/>
  <c r="P93" i="2"/>
  <c r="F93" i="2"/>
  <c r="R93" i="2"/>
  <c r="V93" i="2"/>
  <c r="K93" i="2"/>
  <c r="Q93" i="2"/>
  <c r="W93" i="2"/>
  <c r="J93" i="2"/>
  <c r="E93" i="2"/>
  <c r="G93" i="2"/>
  <c r="S93" i="2"/>
  <c r="I113" i="5"/>
  <c r="I72" i="5"/>
  <c r="I236" i="5"/>
  <c r="I277" i="5"/>
  <c r="I195" i="5"/>
  <c r="I154" i="5"/>
  <c r="I28" i="5"/>
  <c r="L113" i="5"/>
  <c r="L72" i="5"/>
  <c r="L236" i="5"/>
  <c r="L154" i="5"/>
  <c r="L277" i="5"/>
  <c r="L195" i="5"/>
  <c r="L28" i="5"/>
  <c r="G113" i="5"/>
  <c r="G72" i="5"/>
  <c r="G277" i="5"/>
  <c r="G154" i="5"/>
  <c r="G236" i="5"/>
  <c r="G195" i="5"/>
  <c r="G28" i="5"/>
  <c r="W113" i="5"/>
  <c r="W72" i="5"/>
  <c r="W277" i="5"/>
  <c r="W236" i="5"/>
  <c r="W195" i="5"/>
  <c r="W154" i="5"/>
  <c r="W28" i="5"/>
  <c r="F113" i="5"/>
  <c r="F72" i="5"/>
  <c r="F277" i="5"/>
  <c r="F154" i="5"/>
  <c r="F236" i="5"/>
  <c r="F195" i="5"/>
  <c r="F28" i="5"/>
  <c r="K113" i="5"/>
  <c r="K72" i="5"/>
  <c r="K277" i="5"/>
  <c r="K236" i="5"/>
  <c r="K154" i="5"/>
  <c r="K195" i="5"/>
  <c r="K28" i="5"/>
  <c r="T113" i="5"/>
  <c r="T72" i="5"/>
  <c r="T277" i="5"/>
  <c r="T236" i="5"/>
  <c r="T195" i="5"/>
  <c r="T154" i="5"/>
  <c r="T28" i="5"/>
  <c r="V113" i="5"/>
  <c r="V72" i="5"/>
  <c r="V277" i="5"/>
  <c r="V236" i="5"/>
  <c r="V154" i="5"/>
  <c r="V195" i="5"/>
  <c r="V28" i="5"/>
  <c r="I93" i="2"/>
  <c r="N93" i="2"/>
  <c r="M93" i="2"/>
  <c r="B93" i="2"/>
  <c r="H113" i="5"/>
  <c r="H72" i="5"/>
  <c r="H277" i="5"/>
  <c r="H236" i="5"/>
  <c r="H195" i="5"/>
  <c r="H154" i="5"/>
  <c r="H28" i="5"/>
  <c r="J113" i="5"/>
  <c r="J72" i="5"/>
  <c r="J277" i="5"/>
  <c r="J236" i="5"/>
  <c r="J154" i="5"/>
  <c r="J195" i="5"/>
  <c r="J28" i="5"/>
  <c r="B116" i="5"/>
  <c r="B157" i="5"/>
  <c r="B198" i="5" s="1"/>
  <c r="B239" i="5" s="1"/>
  <c r="B280" i="5" s="1"/>
  <c r="Z113" i="5"/>
  <c r="Z72" i="5"/>
  <c r="Z277" i="5"/>
  <c r="Z236" i="5"/>
  <c r="Z154" i="5"/>
  <c r="Z195" i="5"/>
  <c r="Z28" i="5"/>
  <c r="Q113" i="5"/>
  <c r="Q72" i="5"/>
  <c r="Q277" i="5"/>
  <c r="Q236" i="5"/>
  <c r="Q195" i="5"/>
  <c r="Q154" i="5"/>
  <c r="Q28" i="5"/>
  <c r="B25" i="2"/>
  <c r="B59" i="2"/>
  <c r="Y113" i="5"/>
  <c r="Y72" i="5"/>
  <c r="Y195" i="5"/>
  <c r="Y236" i="5"/>
  <c r="Y154" i="5"/>
  <c r="Y277" i="5"/>
  <c r="Y28" i="5"/>
  <c r="E113" i="5"/>
  <c r="E72" i="5"/>
  <c r="E277" i="5"/>
  <c r="E236" i="5"/>
  <c r="E195" i="5"/>
  <c r="E154" i="5"/>
  <c r="E28" i="5"/>
  <c r="U113" i="5"/>
  <c r="U72" i="5"/>
  <c r="U195" i="5"/>
  <c r="U277" i="5"/>
  <c r="U236" i="5"/>
  <c r="U154" i="5"/>
  <c r="U28" i="5"/>
  <c r="P113" i="5"/>
  <c r="P72" i="5"/>
  <c r="P277" i="5"/>
  <c r="P236" i="5"/>
  <c r="P154" i="5"/>
  <c r="P195" i="5"/>
  <c r="P28" i="5"/>
  <c r="S113" i="5"/>
  <c r="S72" i="5"/>
  <c r="S277" i="5"/>
  <c r="S236" i="5"/>
  <c r="S154" i="5"/>
  <c r="S195" i="5"/>
  <c r="S28" i="5"/>
  <c r="D113" i="5"/>
  <c r="D72" i="5"/>
  <c r="D277" i="5"/>
  <c r="D236" i="5"/>
  <c r="D154" i="5"/>
  <c r="D195" i="5"/>
  <c r="D28" i="5"/>
  <c r="R113" i="5"/>
  <c r="R72" i="5"/>
  <c r="R236" i="5"/>
  <c r="R277" i="5"/>
  <c r="R154" i="5"/>
  <c r="R195" i="5"/>
  <c r="R28" i="5"/>
  <c r="O113" i="5"/>
  <c r="O72" i="5"/>
  <c r="O195" i="5"/>
  <c r="O277" i="5"/>
  <c r="O154" i="5"/>
  <c r="O236" i="5"/>
  <c r="O28" i="5"/>
  <c r="N113" i="5"/>
  <c r="N72" i="5"/>
  <c r="N195" i="5"/>
  <c r="N277" i="5"/>
  <c r="N236" i="5"/>
  <c r="N154" i="5"/>
  <c r="N28" i="5"/>
  <c r="C113" i="5"/>
  <c r="C72" i="5"/>
  <c r="C195" i="5"/>
  <c r="C236" i="5"/>
  <c r="C277" i="5"/>
  <c r="C154" i="5"/>
  <c r="C28" i="5"/>
  <c r="B33" i="5"/>
  <c r="B76" i="5"/>
  <c r="M113" i="5"/>
  <c r="M72" i="5"/>
  <c r="M195" i="5"/>
  <c r="M236" i="5"/>
  <c r="M277" i="5"/>
  <c r="M154" i="5"/>
  <c r="M28" i="5"/>
  <c r="X113" i="5"/>
  <c r="X72" i="5"/>
  <c r="X236" i="5"/>
  <c r="X154" i="5"/>
  <c r="X277" i="5"/>
  <c r="X195" i="5"/>
  <c r="X28" i="5"/>
  <c r="L60" i="2" l="1"/>
  <c r="X60" i="2"/>
  <c r="N60" i="2"/>
  <c r="M60" i="2"/>
  <c r="Y60" i="2"/>
  <c r="H60" i="2"/>
  <c r="T60" i="2"/>
  <c r="I60" i="2"/>
  <c r="U60" i="2"/>
  <c r="J60" i="2"/>
  <c r="V60" i="2"/>
  <c r="K60" i="2"/>
  <c r="W60" i="2"/>
  <c r="Z60" i="2"/>
  <c r="C60" i="2"/>
  <c r="D60" i="2"/>
  <c r="E60" i="2"/>
  <c r="F60" i="2"/>
  <c r="O60" i="2"/>
  <c r="G60" i="2"/>
  <c r="P60" i="2"/>
  <c r="Q60" i="2"/>
  <c r="R60" i="2"/>
  <c r="S60" i="2"/>
  <c r="G25" i="2"/>
  <c r="S25" i="2"/>
  <c r="J25" i="2"/>
  <c r="V25" i="2"/>
  <c r="M25" i="2"/>
  <c r="Y25" i="2"/>
  <c r="K25" i="2"/>
  <c r="L25" i="2"/>
  <c r="N25" i="2"/>
  <c r="X25" i="2"/>
  <c r="Z25" i="2"/>
  <c r="O25" i="2"/>
  <c r="W25" i="2"/>
  <c r="I25" i="2"/>
  <c r="P25" i="2"/>
  <c r="F25" i="2"/>
  <c r="H25" i="2"/>
  <c r="Q25" i="2"/>
  <c r="C25" i="2"/>
  <c r="R25" i="2"/>
  <c r="E25" i="2"/>
  <c r="D25" i="2"/>
  <c r="T25" i="2"/>
  <c r="U25" i="2"/>
  <c r="T94" i="2"/>
  <c r="Y94" i="2"/>
  <c r="N94" i="2"/>
  <c r="Z94" i="2"/>
  <c r="O94" i="2"/>
  <c r="D94" i="2"/>
  <c r="P94" i="2"/>
  <c r="F94" i="2"/>
  <c r="R94" i="2"/>
  <c r="G94" i="2"/>
  <c r="J94" i="2"/>
  <c r="K94" i="2"/>
  <c r="V94" i="2"/>
  <c r="W94" i="2"/>
  <c r="E94" i="2"/>
  <c r="Q94" i="2"/>
  <c r="S94" i="2"/>
  <c r="R114" i="5"/>
  <c r="R73" i="5"/>
  <c r="R278" i="5"/>
  <c r="R237" i="5"/>
  <c r="R155" i="5"/>
  <c r="R196" i="5"/>
  <c r="R29" i="5"/>
  <c r="O114" i="5"/>
  <c r="O73" i="5"/>
  <c r="O196" i="5"/>
  <c r="O237" i="5"/>
  <c r="O278" i="5"/>
  <c r="O155" i="5"/>
  <c r="O29" i="5"/>
  <c r="N114" i="5"/>
  <c r="N73" i="5"/>
  <c r="N278" i="5"/>
  <c r="N196" i="5"/>
  <c r="N237" i="5"/>
  <c r="N155" i="5"/>
  <c r="N29" i="5"/>
  <c r="C114" i="5"/>
  <c r="C73" i="5"/>
  <c r="C237" i="5"/>
  <c r="C278" i="5"/>
  <c r="C196" i="5"/>
  <c r="C155" i="5"/>
  <c r="C29" i="5"/>
  <c r="B34" i="5"/>
  <c r="B77" i="5"/>
  <c r="M114" i="5"/>
  <c r="M73" i="5"/>
  <c r="M237" i="5"/>
  <c r="M196" i="5"/>
  <c r="M278" i="5"/>
  <c r="M155" i="5"/>
  <c r="M29" i="5"/>
  <c r="X114" i="5"/>
  <c r="X73" i="5"/>
  <c r="X237" i="5"/>
  <c r="X155" i="5"/>
  <c r="X278" i="5"/>
  <c r="X196" i="5"/>
  <c r="X29" i="5"/>
  <c r="I114" i="5"/>
  <c r="I73" i="5"/>
  <c r="I278" i="5"/>
  <c r="I196" i="5"/>
  <c r="I155" i="5"/>
  <c r="I237" i="5"/>
  <c r="I29" i="5"/>
  <c r="L114" i="5"/>
  <c r="L73" i="5"/>
  <c r="L237" i="5"/>
  <c r="L278" i="5"/>
  <c r="L155" i="5"/>
  <c r="L196" i="5"/>
  <c r="L29" i="5"/>
  <c r="G114" i="5"/>
  <c r="G73" i="5"/>
  <c r="G278" i="5"/>
  <c r="G196" i="5"/>
  <c r="G237" i="5"/>
  <c r="G155" i="5"/>
  <c r="G29" i="5"/>
  <c r="W114" i="5"/>
  <c r="W73" i="5"/>
  <c r="W278" i="5"/>
  <c r="W237" i="5"/>
  <c r="W196" i="5"/>
  <c r="W155" i="5"/>
  <c r="W29" i="5"/>
  <c r="F114" i="5"/>
  <c r="F73" i="5"/>
  <c r="F237" i="5"/>
  <c r="F155" i="5"/>
  <c r="F278" i="5"/>
  <c r="F196" i="5"/>
  <c r="F29" i="5"/>
  <c r="K114" i="5"/>
  <c r="K73" i="5"/>
  <c r="K278" i="5"/>
  <c r="K237" i="5"/>
  <c r="K155" i="5"/>
  <c r="K196" i="5"/>
  <c r="K29" i="5"/>
  <c r="T114" i="5"/>
  <c r="T73" i="5"/>
  <c r="T278" i="5"/>
  <c r="T237" i="5"/>
  <c r="T196" i="5"/>
  <c r="T155" i="5"/>
  <c r="T29" i="5"/>
  <c r="V114" i="5"/>
  <c r="V73" i="5"/>
  <c r="V278" i="5"/>
  <c r="V237" i="5"/>
  <c r="V155" i="5"/>
  <c r="V196" i="5"/>
  <c r="V29" i="5"/>
  <c r="B158" i="5"/>
  <c r="B199" i="5" s="1"/>
  <c r="B240" i="5" s="1"/>
  <c r="B281" i="5" s="1"/>
  <c r="B117" i="5"/>
  <c r="H94" i="2"/>
  <c r="I94" i="2"/>
  <c r="U94" i="2"/>
  <c r="M94" i="2"/>
  <c r="C94" i="2"/>
  <c r="L94" i="2"/>
  <c r="X94" i="2"/>
  <c r="B94" i="2"/>
  <c r="H114" i="5"/>
  <c r="H73" i="5"/>
  <c r="H278" i="5"/>
  <c r="H196" i="5"/>
  <c r="H155" i="5"/>
  <c r="H237" i="5"/>
  <c r="H29" i="5"/>
  <c r="J114" i="5"/>
  <c r="J73" i="5"/>
  <c r="J278" i="5"/>
  <c r="J237" i="5"/>
  <c r="J155" i="5"/>
  <c r="J196" i="5"/>
  <c r="J29" i="5"/>
  <c r="Z114" i="5"/>
  <c r="Z73" i="5"/>
  <c r="Z278" i="5"/>
  <c r="Z237" i="5"/>
  <c r="Z196" i="5"/>
  <c r="Z155" i="5"/>
  <c r="Z29" i="5"/>
  <c r="Q114" i="5"/>
  <c r="Q73" i="5"/>
  <c r="Q278" i="5"/>
  <c r="Q237" i="5"/>
  <c r="Q196" i="5"/>
  <c r="Q155" i="5"/>
  <c r="Q29" i="5"/>
  <c r="B26" i="2"/>
  <c r="B60" i="2"/>
  <c r="Y114" i="5"/>
  <c r="Y73" i="5"/>
  <c r="Y278" i="5"/>
  <c r="Y237" i="5"/>
  <c r="Y196" i="5"/>
  <c r="Y155" i="5"/>
  <c r="Y29" i="5"/>
  <c r="E114" i="5"/>
  <c r="E73" i="5"/>
  <c r="E278" i="5"/>
  <c r="E237" i="5"/>
  <c r="E196" i="5"/>
  <c r="E155" i="5"/>
  <c r="E29" i="5"/>
  <c r="U114" i="5"/>
  <c r="U73" i="5"/>
  <c r="U196" i="5"/>
  <c r="U278" i="5"/>
  <c r="U237" i="5"/>
  <c r="U155" i="5"/>
  <c r="U29" i="5"/>
  <c r="P114" i="5"/>
  <c r="P73" i="5"/>
  <c r="P278" i="5"/>
  <c r="P237" i="5"/>
  <c r="P155" i="5"/>
  <c r="P196" i="5"/>
  <c r="P29" i="5"/>
  <c r="S114" i="5"/>
  <c r="S73" i="5"/>
  <c r="S278" i="5"/>
  <c r="S196" i="5"/>
  <c r="S237" i="5"/>
  <c r="S155" i="5"/>
  <c r="S29" i="5"/>
  <c r="D114" i="5"/>
  <c r="D73" i="5"/>
  <c r="D278" i="5"/>
  <c r="D237" i="5"/>
  <c r="D155" i="5"/>
  <c r="D196" i="5"/>
  <c r="D29" i="5"/>
  <c r="L61" i="2" l="1"/>
  <c r="X61" i="2"/>
  <c r="M61" i="2"/>
  <c r="Y61" i="2"/>
  <c r="N61" i="2"/>
  <c r="Z61" i="2"/>
  <c r="H61" i="2"/>
  <c r="T61" i="2"/>
  <c r="I61" i="2"/>
  <c r="U61" i="2"/>
  <c r="J61" i="2"/>
  <c r="V61" i="2"/>
  <c r="K61" i="2"/>
  <c r="W61" i="2"/>
  <c r="E61" i="2"/>
  <c r="F61" i="2"/>
  <c r="O61" i="2"/>
  <c r="Q61" i="2"/>
  <c r="S61" i="2"/>
  <c r="G61" i="2"/>
  <c r="P61" i="2"/>
  <c r="R61" i="2"/>
  <c r="D61" i="2"/>
  <c r="C61" i="2"/>
  <c r="G26" i="2"/>
  <c r="S26" i="2"/>
  <c r="J26" i="2"/>
  <c r="V26" i="2"/>
  <c r="M26" i="2"/>
  <c r="Y26" i="2"/>
  <c r="C26" i="2"/>
  <c r="R26" i="2"/>
  <c r="P26" i="2"/>
  <c r="D26" i="2"/>
  <c r="T26" i="2"/>
  <c r="H26" i="2"/>
  <c r="E26" i="2"/>
  <c r="U26" i="2"/>
  <c r="X26" i="2"/>
  <c r="F26" i="2"/>
  <c r="W26" i="2"/>
  <c r="I26" i="2"/>
  <c r="Z26" i="2"/>
  <c r="K26" i="2"/>
  <c r="N26" i="2"/>
  <c r="O26" i="2"/>
  <c r="Q26" i="2"/>
  <c r="L26" i="2"/>
  <c r="X95" i="2"/>
  <c r="Y95" i="2"/>
  <c r="N95" i="2"/>
  <c r="Z95" i="2"/>
  <c r="O95" i="2"/>
  <c r="D95" i="2"/>
  <c r="P95" i="2"/>
  <c r="R95" i="2"/>
  <c r="J95" i="2"/>
  <c r="K95" i="2"/>
  <c r="W95" i="2"/>
  <c r="E95" i="2"/>
  <c r="G95" i="2"/>
  <c r="G115" i="5"/>
  <c r="G74" i="5"/>
  <c r="G279" i="5"/>
  <c r="G238" i="5"/>
  <c r="G156" i="5"/>
  <c r="G197" i="5"/>
  <c r="G30" i="5"/>
  <c r="Q115" i="5"/>
  <c r="Q74" i="5"/>
  <c r="Q279" i="5"/>
  <c r="Q238" i="5"/>
  <c r="Q197" i="5"/>
  <c r="Q156" i="5"/>
  <c r="Q30" i="5"/>
  <c r="B27" i="2"/>
  <c r="B61" i="2"/>
  <c r="F115" i="5"/>
  <c r="F74" i="5"/>
  <c r="F238" i="5"/>
  <c r="F279" i="5"/>
  <c r="F156" i="5"/>
  <c r="F197" i="5"/>
  <c r="F30" i="5"/>
  <c r="E115" i="5"/>
  <c r="E74" i="5"/>
  <c r="E279" i="5"/>
  <c r="E238" i="5"/>
  <c r="E197" i="5"/>
  <c r="E156" i="5"/>
  <c r="E30" i="5"/>
  <c r="Z115" i="5"/>
  <c r="Z74" i="5"/>
  <c r="Z279" i="5"/>
  <c r="Z238" i="5"/>
  <c r="Z197" i="5"/>
  <c r="Z156" i="5"/>
  <c r="Z30" i="5"/>
  <c r="P115" i="5"/>
  <c r="P74" i="5"/>
  <c r="P279" i="5"/>
  <c r="P238" i="5"/>
  <c r="P156" i="5"/>
  <c r="P197" i="5"/>
  <c r="P30" i="5"/>
  <c r="Y115" i="5"/>
  <c r="Y74" i="5"/>
  <c r="Y197" i="5"/>
  <c r="Y238" i="5"/>
  <c r="Y279" i="5"/>
  <c r="Y156" i="5"/>
  <c r="Y30" i="5"/>
  <c r="D115" i="5"/>
  <c r="D74" i="5"/>
  <c r="D279" i="5"/>
  <c r="D238" i="5"/>
  <c r="D156" i="5"/>
  <c r="D197" i="5"/>
  <c r="D30" i="5"/>
  <c r="U115" i="5"/>
  <c r="U74" i="5"/>
  <c r="U197" i="5"/>
  <c r="U279" i="5"/>
  <c r="U156" i="5"/>
  <c r="U238" i="5"/>
  <c r="U30" i="5"/>
  <c r="O115" i="5"/>
  <c r="O74" i="5"/>
  <c r="O238" i="5"/>
  <c r="O197" i="5"/>
  <c r="O279" i="5"/>
  <c r="O156" i="5"/>
  <c r="O30" i="5"/>
  <c r="S115" i="5"/>
  <c r="S74" i="5"/>
  <c r="S279" i="5"/>
  <c r="S197" i="5"/>
  <c r="S238" i="5"/>
  <c r="S156" i="5"/>
  <c r="S30" i="5"/>
  <c r="C115" i="5"/>
  <c r="C74" i="5"/>
  <c r="C197" i="5"/>
  <c r="C238" i="5"/>
  <c r="C279" i="5"/>
  <c r="C156" i="5"/>
  <c r="C30" i="5"/>
  <c r="R115" i="5"/>
  <c r="R74" i="5"/>
  <c r="R238" i="5"/>
  <c r="R279" i="5"/>
  <c r="R156" i="5"/>
  <c r="R197" i="5"/>
  <c r="R30" i="5"/>
  <c r="X115" i="5"/>
  <c r="X74" i="5"/>
  <c r="X238" i="5"/>
  <c r="X279" i="5"/>
  <c r="X156" i="5"/>
  <c r="X197" i="5"/>
  <c r="X30" i="5"/>
  <c r="B159" i="5"/>
  <c r="B200" i="5" s="1"/>
  <c r="B241" i="5" s="1"/>
  <c r="B282" i="5" s="1"/>
  <c r="B118" i="5"/>
  <c r="N115" i="5"/>
  <c r="N74" i="5"/>
  <c r="N197" i="5"/>
  <c r="N279" i="5"/>
  <c r="N238" i="5"/>
  <c r="N156" i="5"/>
  <c r="N30" i="5"/>
  <c r="L115" i="5"/>
  <c r="L74" i="5"/>
  <c r="L156" i="5"/>
  <c r="L279" i="5"/>
  <c r="L238" i="5"/>
  <c r="L197" i="5"/>
  <c r="L30" i="5"/>
  <c r="B35" i="5"/>
  <c r="B78" i="5"/>
  <c r="M115" i="5"/>
  <c r="M74" i="5"/>
  <c r="M197" i="5"/>
  <c r="M156" i="5"/>
  <c r="M279" i="5"/>
  <c r="M238" i="5"/>
  <c r="M30" i="5"/>
  <c r="W115" i="5"/>
  <c r="W74" i="5"/>
  <c r="W279" i="5"/>
  <c r="W238" i="5"/>
  <c r="W197" i="5"/>
  <c r="W156" i="5"/>
  <c r="W30" i="5"/>
  <c r="I115" i="5"/>
  <c r="I74" i="5"/>
  <c r="I279" i="5"/>
  <c r="I238" i="5"/>
  <c r="I156" i="5"/>
  <c r="I197" i="5"/>
  <c r="I30" i="5"/>
  <c r="K115" i="5"/>
  <c r="K74" i="5"/>
  <c r="K279" i="5"/>
  <c r="K238" i="5"/>
  <c r="K197" i="5"/>
  <c r="K156" i="5"/>
  <c r="K30" i="5"/>
  <c r="T115" i="5"/>
  <c r="T74" i="5"/>
  <c r="T279" i="5"/>
  <c r="T238" i="5"/>
  <c r="T156" i="5"/>
  <c r="T197" i="5"/>
  <c r="T30" i="5"/>
  <c r="V115" i="5"/>
  <c r="V74" i="5"/>
  <c r="V279" i="5"/>
  <c r="V238" i="5"/>
  <c r="V156" i="5"/>
  <c r="V197" i="5"/>
  <c r="V30" i="5"/>
  <c r="Q95" i="2"/>
  <c r="F95" i="2"/>
  <c r="H95" i="2"/>
  <c r="T95" i="2"/>
  <c r="I95" i="2"/>
  <c r="U95" i="2"/>
  <c r="M95" i="2"/>
  <c r="C95" i="2"/>
  <c r="S95" i="2"/>
  <c r="V95" i="2"/>
  <c r="L95" i="2"/>
  <c r="B95" i="2"/>
  <c r="H115" i="5"/>
  <c r="H74" i="5"/>
  <c r="H279" i="5"/>
  <c r="H197" i="5"/>
  <c r="H156" i="5"/>
  <c r="H238" i="5"/>
  <c r="H30" i="5"/>
  <c r="J115" i="5"/>
  <c r="J74" i="5"/>
  <c r="J279" i="5"/>
  <c r="J238" i="5"/>
  <c r="J156" i="5"/>
  <c r="J197" i="5"/>
  <c r="J30" i="5"/>
  <c r="L62" i="2" l="1"/>
  <c r="X62" i="2"/>
  <c r="Z62" i="2"/>
  <c r="M62" i="2"/>
  <c r="Y62" i="2"/>
  <c r="H62" i="2"/>
  <c r="T62" i="2"/>
  <c r="I62" i="2"/>
  <c r="U62" i="2"/>
  <c r="J62" i="2"/>
  <c r="V62" i="2"/>
  <c r="K62" i="2"/>
  <c r="W62" i="2"/>
  <c r="N62" i="2"/>
  <c r="G62" i="2"/>
  <c r="Q62" i="2"/>
  <c r="S62" i="2"/>
  <c r="O62" i="2"/>
  <c r="P62" i="2"/>
  <c r="R62" i="2"/>
  <c r="F62" i="2"/>
  <c r="C62" i="2"/>
  <c r="D62" i="2"/>
  <c r="E62" i="2"/>
  <c r="G27" i="2"/>
  <c r="S27" i="2"/>
  <c r="J27" i="2"/>
  <c r="V27" i="2"/>
  <c r="M27" i="2"/>
  <c r="Y27" i="2"/>
  <c r="K27" i="2"/>
  <c r="I27" i="2"/>
  <c r="L27" i="2"/>
  <c r="N27" i="2"/>
  <c r="H27" i="2"/>
  <c r="F27" i="2"/>
  <c r="O27" i="2"/>
  <c r="P27" i="2"/>
  <c r="Q27" i="2"/>
  <c r="U27" i="2"/>
  <c r="W27" i="2"/>
  <c r="X27" i="2"/>
  <c r="Z27" i="2"/>
  <c r="C27" i="2"/>
  <c r="R27" i="2"/>
  <c r="D27" i="2"/>
  <c r="T27" i="2"/>
  <c r="E27" i="2"/>
  <c r="T96" i="2"/>
  <c r="Y96" i="2"/>
  <c r="Z96" i="2"/>
  <c r="C96" i="2"/>
  <c r="O96" i="2"/>
  <c r="D96" i="2"/>
  <c r="P96" i="2"/>
  <c r="F96" i="2"/>
  <c r="R96" i="2"/>
  <c r="J96" i="2"/>
  <c r="W96" i="2"/>
  <c r="Q96" i="2"/>
  <c r="S96" i="2"/>
  <c r="E96" i="2"/>
  <c r="G96" i="2"/>
  <c r="K96" i="2"/>
  <c r="F116" i="5"/>
  <c r="F75" i="5"/>
  <c r="F239" i="5"/>
  <c r="F280" i="5"/>
  <c r="F157" i="5"/>
  <c r="F198" i="5"/>
  <c r="F31" i="5"/>
  <c r="D116" i="5"/>
  <c r="D75" i="5"/>
  <c r="D280" i="5"/>
  <c r="D239" i="5"/>
  <c r="D157" i="5"/>
  <c r="D198" i="5"/>
  <c r="D31" i="5"/>
  <c r="Z116" i="5"/>
  <c r="Z75" i="5"/>
  <c r="Z280" i="5"/>
  <c r="Z239" i="5"/>
  <c r="Z157" i="5"/>
  <c r="Z198" i="5"/>
  <c r="Z31" i="5"/>
  <c r="O116" i="5"/>
  <c r="O75" i="5"/>
  <c r="O280" i="5"/>
  <c r="O157" i="5"/>
  <c r="O239" i="5"/>
  <c r="O198" i="5"/>
  <c r="O31" i="5"/>
  <c r="B160" i="5"/>
  <c r="B201" i="5" s="1"/>
  <c r="B242" i="5" s="1"/>
  <c r="B283" i="5" s="1"/>
  <c r="B119" i="5"/>
  <c r="Y116" i="5"/>
  <c r="Y75" i="5"/>
  <c r="Y198" i="5"/>
  <c r="Y239" i="5"/>
  <c r="Y280" i="5"/>
  <c r="Y157" i="5"/>
  <c r="Y31" i="5"/>
  <c r="C116" i="5"/>
  <c r="C75" i="5"/>
  <c r="C239" i="5"/>
  <c r="C198" i="5"/>
  <c r="C157" i="5"/>
  <c r="C280" i="5"/>
  <c r="C31" i="5"/>
  <c r="B36" i="5"/>
  <c r="B79" i="5"/>
  <c r="U116" i="5"/>
  <c r="U75" i="5"/>
  <c r="U198" i="5"/>
  <c r="U280" i="5"/>
  <c r="U239" i="5"/>
  <c r="U157" i="5"/>
  <c r="U31" i="5"/>
  <c r="X116" i="5"/>
  <c r="X75" i="5"/>
  <c r="X239" i="5"/>
  <c r="X157" i="5"/>
  <c r="X280" i="5"/>
  <c r="X198" i="5"/>
  <c r="X31" i="5"/>
  <c r="S116" i="5"/>
  <c r="S75" i="5"/>
  <c r="S280" i="5"/>
  <c r="S239" i="5"/>
  <c r="S198" i="5"/>
  <c r="S157" i="5"/>
  <c r="S31" i="5"/>
  <c r="L116" i="5"/>
  <c r="L75" i="5"/>
  <c r="L157" i="5"/>
  <c r="L280" i="5"/>
  <c r="L239" i="5"/>
  <c r="L198" i="5"/>
  <c r="L31" i="5"/>
  <c r="R116" i="5"/>
  <c r="R75" i="5"/>
  <c r="R239" i="5"/>
  <c r="R280" i="5"/>
  <c r="R157" i="5"/>
  <c r="R198" i="5"/>
  <c r="R31" i="5"/>
  <c r="W116" i="5"/>
  <c r="W75" i="5"/>
  <c r="W280" i="5"/>
  <c r="W239" i="5"/>
  <c r="W198" i="5"/>
  <c r="W157" i="5"/>
  <c r="W31" i="5"/>
  <c r="N116" i="5"/>
  <c r="N75" i="5"/>
  <c r="N280" i="5"/>
  <c r="N198" i="5"/>
  <c r="N157" i="5"/>
  <c r="N239" i="5"/>
  <c r="N31" i="5"/>
  <c r="K116" i="5"/>
  <c r="K75" i="5"/>
  <c r="K280" i="5"/>
  <c r="K239" i="5"/>
  <c r="K198" i="5"/>
  <c r="K157" i="5"/>
  <c r="K31" i="5"/>
  <c r="T116" i="5"/>
  <c r="T75" i="5"/>
  <c r="T280" i="5"/>
  <c r="T239" i="5"/>
  <c r="T198" i="5"/>
  <c r="T157" i="5"/>
  <c r="T31" i="5"/>
  <c r="V116" i="5"/>
  <c r="V75" i="5"/>
  <c r="V280" i="5"/>
  <c r="V239" i="5"/>
  <c r="V157" i="5"/>
  <c r="V198" i="5"/>
  <c r="V31" i="5"/>
  <c r="H96" i="2"/>
  <c r="I96" i="2"/>
  <c r="U96" i="2"/>
  <c r="N96" i="2"/>
  <c r="L96" i="2"/>
  <c r="M96" i="2"/>
  <c r="V96" i="2"/>
  <c r="X96" i="2"/>
  <c r="B96" i="2"/>
  <c r="H116" i="5"/>
  <c r="H75" i="5"/>
  <c r="H280" i="5"/>
  <c r="H198" i="5"/>
  <c r="H239" i="5"/>
  <c r="H157" i="5"/>
  <c r="H31" i="5"/>
  <c r="J116" i="5"/>
  <c r="J75" i="5"/>
  <c r="J280" i="5"/>
  <c r="J239" i="5"/>
  <c r="J157" i="5"/>
  <c r="J198" i="5"/>
  <c r="J31" i="5"/>
  <c r="M116" i="5"/>
  <c r="M75" i="5"/>
  <c r="M239" i="5"/>
  <c r="M280" i="5"/>
  <c r="M198" i="5"/>
  <c r="M157" i="5"/>
  <c r="M31" i="5"/>
  <c r="Q116" i="5"/>
  <c r="Q75" i="5"/>
  <c r="Q280" i="5"/>
  <c r="Q239" i="5"/>
  <c r="Q198" i="5"/>
  <c r="Q157" i="5"/>
  <c r="Q31" i="5"/>
  <c r="B28" i="2"/>
  <c r="B62" i="2"/>
  <c r="I116" i="5"/>
  <c r="I75" i="5"/>
  <c r="I239" i="5"/>
  <c r="I198" i="5"/>
  <c r="I280" i="5"/>
  <c r="I157" i="5"/>
  <c r="I31" i="5"/>
  <c r="E116" i="5"/>
  <c r="E75" i="5"/>
  <c r="E280" i="5"/>
  <c r="E239" i="5"/>
  <c r="E198" i="5"/>
  <c r="E157" i="5"/>
  <c r="E31" i="5"/>
  <c r="G116" i="5"/>
  <c r="G75" i="5"/>
  <c r="G280" i="5"/>
  <c r="G239" i="5"/>
  <c r="G198" i="5"/>
  <c r="G157" i="5"/>
  <c r="G31" i="5"/>
  <c r="P116" i="5"/>
  <c r="P75" i="5"/>
  <c r="P280" i="5"/>
  <c r="P239" i="5"/>
  <c r="P157" i="5"/>
  <c r="P198" i="5"/>
  <c r="P31" i="5"/>
  <c r="L63" i="2" l="1"/>
  <c r="X63" i="2"/>
  <c r="M63" i="2"/>
  <c r="Y63" i="2"/>
  <c r="N63" i="2"/>
  <c r="H63" i="2"/>
  <c r="T63" i="2"/>
  <c r="I63" i="2"/>
  <c r="U63" i="2"/>
  <c r="J63" i="2"/>
  <c r="V63" i="2"/>
  <c r="K63" i="2"/>
  <c r="W63" i="2"/>
  <c r="Z63" i="2"/>
  <c r="P63" i="2"/>
  <c r="O63" i="2"/>
  <c r="Q63" i="2"/>
  <c r="R63" i="2"/>
  <c r="S63" i="2"/>
  <c r="D63" i="2"/>
  <c r="C63" i="2"/>
  <c r="E63" i="2"/>
  <c r="F63" i="2"/>
  <c r="G63" i="2"/>
  <c r="G28" i="2"/>
  <c r="S28" i="2"/>
  <c r="J28" i="2"/>
  <c r="V28" i="2"/>
  <c r="M28" i="2"/>
  <c r="Y28" i="2"/>
  <c r="C28" i="2"/>
  <c r="R28" i="2"/>
  <c r="D28" i="2"/>
  <c r="T28" i="2"/>
  <c r="O28" i="2"/>
  <c r="E28" i="2"/>
  <c r="U28" i="2"/>
  <c r="H28" i="2"/>
  <c r="X28" i="2"/>
  <c r="N28" i="2"/>
  <c r="F28" i="2"/>
  <c r="W28" i="2"/>
  <c r="P28" i="2"/>
  <c r="I28" i="2"/>
  <c r="Z28" i="2"/>
  <c r="K28" i="2"/>
  <c r="L28" i="2"/>
  <c r="Q28" i="2"/>
  <c r="Y97" i="2"/>
  <c r="Z97" i="2"/>
  <c r="P97" i="2"/>
  <c r="C97" i="2"/>
  <c r="D97" i="2"/>
  <c r="F97" i="2"/>
  <c r="R97" i="2"/>
  <c r="J97" i="2"/>
  <c r="K97" i="2"/>
  <c r="E97" i="2"/>
  <c r="G97" i="2"/>
  <c r="W97" i="2"/>
  <c r="Q97" i="2"/>
  <c r="S97" i="2"/>
  <c r="V97" i="2"/>
  <c r="M117" i="5"/>
  <c r="M76" i="5"/>
  <c r="M240" i="5"/>
  <c r="M199" i="5"/>
  <c r="M281" i="5"/>
  <c r="M158" i="5"/>
  <c r="M32" i="5"/>
  <c r="P117" i="5"/>
  <c r="P76" i="5"/>
  <c r="P281" i="5"/>
  <c r="P240" i="5"/>
  <c r="P158" i="5"/>
  <c r="P199" i="5"/>
  <c r="P32" i="5"/>
  <c r="I117" i="5"/>
  <c r="I76" i="5"/>
  <c r="I281" i="5"/>
  <c r="I158" i="5"/>
  <c r="I240" i="5"/>
  <c r="I199" i="5"/>
  <c r="I32" i="5"/>
  <c r="D117" i="5"/>
  <c r="D76" i="5"/>
  <c r="D281" i="5"/>
  <c r="D240" i="5"/>
  <c r="D158" i="5"/>
  <c r="D199" i="5"/>
  <c r="D32" i="5"/>
  <c r="G117" i="5"/>
  <c r="G76" i="5"/>
  <c r="G281" i="5"/>
  <c r="G199" i="5"/>
  <c r="G240" i="5"/>
  <c r="G158" i="5"/>
  <c r="G32" i="5"/>
  <c r="O117" i="5"/>
  <c r="O76" i="5"/>
  <c r="O199" i="5"/>
  <c r="O240" i="5"/>
  <c r="O281" i="5"/>
  <c r="O158" i="5"/>
  <c r="O32" i="5"/>
  <c r="B161" i="5"/>
  <c r="B202" i="5" s="1"/>
  <c r="B243" i="5" s="1"/>
  <c r="B284" i="5" s="1"/>
  <c r="B120" i="5"/>
  <c r="F117" i="5"/>
  <c r="F76" i="5"/>
  <c r="F240" i="5"/>
  <c r="F158" i="5"/>
  <c r="F281" i="5"/>
  <c r="F199" i="5"/>
  <c r="F32" i="5"/>
  <c r="C117" i="5"/>
  <c r="C76" i="5"/>
  <c r="C240" i="5"/>
  <c r="C199" i="5"/>
  <c r="C281" i="5"/>
  <c r="C158" i="5"/>
  <c r="C32" i="5"/>
  <c r="B37" i="5"/>
  <c r="B80" i="5"/>
  <c r="Z117" i="5"/>
  <c r="Z76" i="5"/>
  <c r="Z281" i="5"/>
  <c r="Z240" i="5"/>
  <c r="Z158" i="5"/>
  <c r="Z199" i="5"/>
  <c r="Z32" i="5"/>
  <c r="X117" i="5"/>
  <c r="X76" i="5"/>
  <c r="X158" i="5"/>
  <c r="X281" i="5"/>
  <c r="X240" i="5"/>
  <c r="X199" i="5"/>
  <c r="X32" i="5"/>
  <c r="Y117" i="5"/>
  <c r="Y76" i="5"/>
  <c r="Y199" i="5"/>
  <c r="Y281" i="5"/>
  <c r="Y240" i="5"/>
  <c r="Y158" i="5"/>
  <c r="Y32" i="5"/>
  <c r="L117" i="5"/>
  <c r="L76" i="5"/>
  <c r="L240" i="5"/>
  <c r="L281" i="5"/>
  <c r="L158" i="5"/>
  <c r="L199" i="5"/>
  <c r="L32" i="5"/>
  <c r="U117" i="5"/>
  <c r="U76" i="5"/>
  <c r="U199" i="5"/>
  <c r="U281" i="5"/>
  <c r="U240" i="5"/>
  <c r="U158" i="5"/>
  <c r="U32" i="5"/>
  <c r="W117" i="5"/>
  <c r="W76" i="5"/>
  <c r="W281" i="5"/>
  <c r="W199" i="5"/>
  <c r="W240" i="5"/>
  <c r="W158" i="5"/>
  <c r="W32" i="5"/>
  <c r="S117" i="5"/>
  <c r="S76" i="5"/>
  <c r="S281" i="5"/>
  <c r="S240" i="5"/>
  <c r="S158" i="5"/>
  <c r="S199" i="5"/>
  <c r="S32" i="5"/>
  <c r="K117" i="5"/>
  <c r="K76" i="5"/>
  <c r="K281" i="5"/>
  <c r="K240" i="5"/>
  <c r="K199" i="5"/>
  <c r="K158" i="5"/>
  <c r="K32" i="5"/>
  <c r="T117" i="5"/>
  <c r="T76" i="5"/>
  <c r="T240" i="5"/>
  <c r="T281" i="5"/>
  <c r="T158" i="5"/>
  <c r="T199" i="5"/>
  <c r="T32" i="5"/>
  <c r="V117" i="5"/>
  <c r="V76" i="5"/>
  <c r="V281" i="5"/>
  <c r="V240" i="5"/>
  <c r="V158" i="5"/>
  <c r="V199" i="5"/>
  <c r="V32" i="5"/>
  <c r="H97" i="2"/>
  <c r="T97" i="2"/>
  <c r="I97" i="2"/>
  <c r="U97" i="2"/>
  <c r="N97" i="2"/>
  <c r="O97" i="2"/>
  <c r="X97" i="2"/>
  <c r="L97" i="2"/>
  <c r="M97" i="2"/>
  <c r="B97" i="2"/>
  <c r="H117" i="5"/>
  <c r="H76" i="5"/>
  <c r="H281" i="5"/>
  <c r="H240" i="5"/>
  <c r="H199" i="5"/>
  <c r="H158" i="5"/>
  <c r="H32" i="5"/>
  <c r="J117" i="5"/>
  <c r="J76" i="5"/>
  <c r="J281" i="5"/>
  <c r="J240" i="5"/>
  <c r="J158" i="5"/>
  <c r="J199" i="5"/>
  <c r="J32" i="5"/>
  <c r="R117" i="5"/>
  <c r="R76" i="5"/>
  <c r="R281" i="5"/>
  <c r="R158" i="5"/>
  <c r="R240" i="5"/>
  <c r="R199" i="5"/>
  <c r="R32" i="5"/>
  <c r="Q117" i="5"/>
  <c r="Q76" i="5"/>
  <c r="Q281" i="5"/>
  <c r="Q158" i="5"/>
  <c r="Q199" i="5"/>
  <c r="Q240" i="5"/>
  <c r="Q32" i="5"/>
  <c r="B29" i="2"/>
  <c r="B63" i="2"/>
  <c r="N117" i="5"/>
  <c r="N76" i="5"/>
  <c r="N199" i="5"/>
  <c r="N281" i="5"/>
  <c r="N158" i="5"/>
  <c r="N240" i="5"/>
  <c r="N32" i="5"/>
  <c r="E117" i="5"/>
  <c r="E76" i="5"/>
  <c r="E281" i="5"/>
  <c r="E240" i="5"/>
  <c r="E199" i="5"/>
  <c r="E158" i="5"/>
  <c r="E32" i="5"/>
  <c r="L64" i="2" l="1"/>
  <c r="X64" i="2"/>
  <c r="N64" i="2"/>
  <c r="M64" i="2"/>
  <c r="Y64" i="2"/>
  <c r="Z64" i="2"/>
  <c r="H64" i="2"/>
  <c r="T64" i="2"/>
  <c r="I64" i="2"/>
  <c r="U64" i="2"/>
  <c r="J64" i="2"/>
  <c r="V64" i="2"/>
  <c r="K64" i="2"/>
  <c r="W64" i="2"/>
  <c r="R64" i="2"/>
  <c r="S64" i="2"/>
  <c r="D64" i="2"/>
  <c r="F64" i="2"/>
  <c r="Q64" i="2"/>
  <c r="C64" i="2"/>
  <c r="E64" i="2"/>
  <c r="G64" i="2"/>
  <c r="O64" i="2"/>
  <c r="P64" i="2"/>
  <c r="G29" i="2"/>
  <c r="S29" i="2"/>
  <c r="J29" i="2"/>
  <c r="V29" i="2"/>
  <c r="M29" i="2"/>
  <c r="Y29" i="2"/>
  <c r="K29" i="2"/>
  <c r="F29" i="2"/>
  <c r="L29" i="2"/>
  <c r="N29" i="2"/>
  <c r="O29" i="2"/>
  <c r="P29" i="2"/>
  <c r="Z29" i="2"/>
  <c r="I29" i="2"/>
  <c r="Q29" i="2"/>
  <c r="C29" i="2"/>
  <c r="R29" i="2"/>
  <c r="E29" i="2"/>
  <c r="X29" i="2"/>
  <c r="D29" i="2"/>
  <c r="T29" i="2"/>
  <c r="U29" i="2"/>
  <c r="W29" i="2"/>
  <c r="H29" i="2"/>
  <c r="M98" i="2"/>
  <c r="Y98" i="2"/>
  <c r="O98" i="2"/>
  <c r="Z98" i="2"/>
  <c r="C98" i="2"/>
  <c r="P98" i="2"/>
  <c r="F98" i="2"/>
  <c r="R98" i="2"/>
  <c r="S98" i="2"/>
  <c r="G98" i="2"/>
  <c r="V98" i="2"/>
  <c r="Q98" i="2"/>
  <c r="E98" i="2"/>
  <c r="I118" i="5"/>
  <c r="I77" i="5"/>
  <c r="I200" i="5"/>
  <c r="I282" i="5"/>
  <c r="I241" i="5"/>
  <c r="I159" i="5"/>
  <c r="I33" i="5"/>
  <c r="P118" i="5"/>
  <c r="P77" i="5"/>
  <c r="P282" i="5"/>
  <c r="P241" i="5"/>
  <c r="P159" i="5"/>
  <c r="P200" i="5"/>
  <c r="P33" i="5"/>
  <c r="B162" i="5"/>
  <c r="B203" i="5" s="1"/>
  <c r="B244" i="5" s="1"/>
  <c r="B285" i="5" s="1"/>
  <c r="B121" i="5"/>
  <c r="G118" i="5"/>
  <c r="G77" i="5"/>
  <c r="G282" i="5"/>
  <c r="G241" i="5"/>
  <c r="G159" i="5"/>
  <c r="G200" i="5"/>
  <c r="G33" i="5"/>
  <c r="D118" i="5"/>
  <c r="D77" i="5"/>
  <c r="D282" i="5"/>
  <c r="D241" i="5"/>
  <c r="D159" i="5"/>
  <c r="D200" i="5"/>
  <c r="D33" i="5"/>
  <c r="B38" i="5"/>
  <c r="B81" i="5"/>
  <c r="F118" i="5"/>
  <c r="F77" i="5"/>
  <c r="F282" i="5"/>
  <c r="F241" i="5"/>
  <c r="F159" i="5"/>
  <c r="F200" i="5"/>
  <c r="F33" i="5"/>
  <c r="X118" i="5"/>
  <c r="X77" i="5"/>
  <c r="X241" i="5"/>
  <c r="X282" i="5"/>
  <c r="X159" i="5"/>
  <c r="X200" i="5"/>
  <c r="X33" i="5"/>
  <c r="C118" i="5"/>
  <c r="C77" i="5"/>
  <c r="C241" i="5"/>
  <c r="C200" i="5"/>
  <c r="C282" i="5"/>
  <c r="C159" i="5"/>
  <c r="C33" i="5"/>
  <c r="L118" i="5"/>
  <c r="L77" i="5"/>
  <c r="L241" i="5"/>
  <c r="L159" i="5"/>
  <c r="L282" i="5"/>
  <c r="L200" i="5"/>
  <c r="L33" i="5"/>
  <c r="Z118" i="5"/>
  <c r="Z77" i="5"/>
  <c r="Z282" i="5"/>
  <c r="Z241" i="5"/>
  <c r="Z159" i="5"/>
  <c r="Z200" i="5"/>
  <c r="Z33" i="5"/>
  <c r="W118" i="5"/>
  <c r="W77" i="5"/>
  <c r="W282" i="5"/>
  <c r="W241" i="5"/>
  <c r="W200" i="5"/>
  <c r="W159" i="5"/>
  <c r="W33" i="5"/>
  <c r="Y118" i="5"/>
  <c r="Y77" i="5"/>
  <c r="Y241" i="5"/>
  <c r="Y282" i="5"/>
  <c r="Y159" i="5"/>
  <c r="Y200" i="5"/>
  <c r="Y33" i="5"/>
  <c r="K118" i="5"/>
  <c r="K77" i="5"/>
  <c r="K282" i="5"/>
  <c r="K241" i="5"/>
  <c r="K200" i="5"/>
  <c r="K159" i="5"/>
  <c r="K33" i="5"/>
  <c r="U118" i="5"/>
  <c r="U77" i="5"/>
  <c r="U200" i="5"/>
  <c r="U282" i="5"/>
  <c r="U159" i="5"/>
  <c r="U241" i="5"/>
  <c r="U33" i="5"/>
  <c r="V118" i="5"/>
  <c r="V77" i="5"/>
  <c r="V282" i="5"/>
  <c r="V241" i="5"/>
  <c r="V159" i="5"/>
  <c r="V200" i="5"/>
  <c r="V33" i="5"/>
  <c r="S118" i="5"/>
  <c r="S77" i="5"/>
  <c r="S282" i="5"/>
  <c r="S200" i="5"/>
  <c r="S241" i="5"/>
  <c r="S159" i="5"/>
  <c r="S33" i="5"/>
  <c r="J118" i="5"/>
  <c r="J77" i="5"/>
  <c r="J282" i="5"/>
  <c r="J241" i="5"/>
  <c r="J159" i="5"/>
  <c r="J200" i="5"/>
  <c r="J33" i="5"/>
  <c r="R118" i="5"/>
  <c r="R77" i="5"/>
  <c r="R241" i="5"/>
  <c r="R159" i="5"/>
  <c r="R282" i="5"/>
  <c r="R200" i="5"/>
  <c r="R33" i="5"/>
  <c r="T118" i="5"/>
  <c r="T77" i="5"/>
  <c r="T282" i="5"/>
  <c r="T241" i="5"/>
  <c r="T200" i="5"/>
  <c r="T159" i="5"/>
  <c r="T33" i="5"/>
  <c r="B30" i="2"/>
  <c r="B64" i="2"/>
  <c r="H98" i="2"/>
  <c r="T98" i="2"/>
  <c r="I98" i="2"/>
  <c r="U98" i="2"/>
  <c r="N98" i="2"/>
  <c r="X98" i="2"/>
  <c r="D98" i="2"/>
  <c r="L98" i="2"/>
  <c r="J98" i="2"/>
  <c r="K98" i="2"/>
  <c r="W98" i="2"/>
  <c r="B98" i="2"/>
  <c r="O118" i="5"/>
  <c r="O77" i="5"/>
  <c r="O282" i="5"/>
  <c r="O241" i="5"/>
  <c r="O200" i="5"/>
  <c r="O159" i="5"/>
  <c r="O33" i="5"/>
  <c r="H118" i="5"/>
  <c r="H77" i="5"/>
  <c r="H282" i="5"/>
  <c r="H200" i="5"/>
  <c r="H241" i="5"/>
  <c r="H159" i="5"/>
  <c r="H33" i="5"/>
  <c r="N118" i="5"/>
  <c r="N77" i="5"/>
  <c r="N282" i="5"/>
  <c r="N200" i="5"/>
  <c r="N159" i="5"/>
  <c r="N241" i="5"/>
  <c r="N33" i="5"/>
  <c r="Q118" i="5"/>
  <c r="Q77" i="5"/>
  <c r="Q282" i="5"/>
  <c r="Q241" i="5"/>
  <c r="Q200" i="5"/>
  <c r="Q159" i="5"/>
  <c r="Q33" i="5"/>
  <c r="M118" i="5"/>
  <c r="M77" i="5"/>
  <c r="M241" i="5"/>
  <c r="M200" i="5"/>
  <c r="M282" i="5"/>
  <c r="M159" i="5"/>
  <c r="M33" i="5"/>
  <c r="E118" i="5"/>
  <c r="E77" i="5"/>
  <c r="E282" i="5"/>
  <c r="E200" i="5"/>
  <c r="E241" i="5"/>
  <c r="E159" i="5"/>
  <c r="E33" i="5"/>
  <c r="L65" i="2" l="1"/>
  <c r="X65" i="2"/>
  <c r="Z65" i="2"/>
  <c r="M65" i="2"/>
  <c r="Y65" i="2"/>
  <c r="H65" i="2"/>
  <c r="T65" i="2"/>
  <c r="J65" i="2"/>
  <c r="V65" i="2"/>
  <c r="K65" i="2"/>
  <c r="W65" i="2"/>
  <c r="N65" i="2"/>
  <c r="S65" i="2"/>
  <c r="U65" i="2"/>
  <c r="D65" i="2"/>
  <c r="F65" i="2"/>
  <c r="C65" i="2"/>
  <c r="E65" i="2"/>
  <c r="G65" i="2"/>
  <c r="I65" i="2"/>
  <c r="O65" i="2"/>
  <c r="P65" i="2"/>
  <c r="Q65" i="2"/>
  <c r="R65" i="2"/>
  <c r="G30" i="2"/>
  <c r="S30" i="2"/>
  <c r="J30" i="2"/>
  <c r="V30" i="2"/>
  <c r="M30" i="2"/>
  <c r="Y30" i="2"/>
  <c r="C30" i="2"/>
  <c r="R30" i="2"/>
  <c r="D30" i="2"/>
  <c r="T30" i="2"/>
  <c r="E30" i="2"/>
  <c r="W30" i="2"/>
  <c r="Q30" i="2"/>
  <c r="U30" i="2"/>
  <c r="X30" i="2"/>
  <c r="P30" i="2"/>
  <c r="F30" i="2"/>
  <c r="N30" i="2"/>
  <c r="H30" i="2"/>
  <c r="O30" i="2"/>
  <c r="I30" i="2"/>
  <c r="Z30" i="2"/>
  <c r="K30" i="2"/>
  <c r="L30" i="2"/>
  <c r="M99" i="2"/>
  <c r="Y99" i="2"/>
  <c r="Z99" i="2"/>
  <c r="O99" i="2"/>
  <c r="D99" i="2"/>
  <c r="F99" i="2"/>
  <c r="R99" i="2"/>
  <c r="V99" i="2"/>
  <c r="K99" i="2"/>
  <c r="Q99" i="2"/>
  <c r="W99" i="2"/>
  <c r="E99" i="2"/>
  <c r="G99" i="2"/>
  <c r="S99" i="2"/>
  <c r="H99" i="2"/>
  <c r="T99" i="2"/>
  <c r="I99" i="2"/>
  <c r="U99" i="2"/>
  <c r="N99" i="2"/>
  <c r="C99" i="2"/>
  <c r="X99" i="2"/>
  <c r="J99" i="2"/>
  <c r="L99" i="2"/>
  <c r="P99" i="2"/>
  <c r="B99" i="2"/>
  <c r="C119" i="5"/>
  <c r="C78" i="5"/>
  <c r="C201" i="5"/>
  <c r="C242" i="5"/>
  <c r="C160" i="5"/>
  <c r="C283" i="5"/>
  <c r="C34" i="5"/>
  <c r="J119" i="5"/>
  <c r="J78" i="5"/>
  <c r="J283" i="5"/>
  <c r="J242" i="5"/>
  <c r="J160" i="5"/>
  <c r="J201" i="5"/>
  <c r="J34" i="5"/>
  <c r="N119" i="5"/>
  <c r="N78" i="5"/>
  <c r="N201" i="5"/>
  <c r="N283" i="5"/>
  <c r="N242" i="5"/>
  <c r="N160" i="5"/>
  <c r="N34" i="5"/>
  <c r="R119" i="5"/>
  <c r="R78" i="5"/>
  <c r="R283" i="5"/>
  <c r="R242" i="5"/>
  <c r="R160" i="5"/>
  <c r="R201" i="5"/>
  <c r="R34" i="5"/>
  <c r="B31" i="2"/>
  <c r="B65" i="2"/>
  <c r="M119" i="5"/>
  <c r="M78" i="5"/>
  <c r="M201" i="5"/>
  <c r="M283" i="5"/>
  <c r="M160" i="5"/>
  <c r="M242" i="5"/>
  <c r="M34" i="5"/>
  <c r="Q119" i="5"/>
  <c r="Q78" i="5"/>
  <c r="Q283" i="5"/>
  <c r="Q242" i="5"/>
  <c r="Q160" i="5"/>
  <c r="Q201" i="5"/>
  <c r="Q34" i="5"/>
  <c r="I119" i="5"/>
  <c r="I78" i="5"/>
  <c r="I283" i="5"/>
  <c r="I201" i="5"/>
  <c r="I160" i="5"/>
  <c r="I242" i="5"/>
  <c r="I34" i="5"/>
  <c r="P119" i="5"/>
  <c r="P78" i="5"/>
  <c r="P283" i="5"/>
  <c r="P242" i="5"/>
  <c r="P160" i="5"/>
  <c r="P201" i="5"/>
  <c r="P34" i="5"/>
  <c r="G119" i="5"/>
  <c r="G78" i="5"/>
  <c r="G283" i="5"/>
  <c r="G242" i="5"/>
  <c r="G201" i="5"/>
  <c r="G160" i="5"/>
  <c r="G34" i="5"/>
  <c r="O119" i="5"/>
  <c r="O78" i="5"/>
  <c r="O242" i="5"/>
  <c r="O201" i="5"/>
  <c r="O283" i="5"/>
  <c r="O160" i="5"/>
  <c r="O34" i="5"/>
  <c r="B163" i="5"/>
  <c r="B204" i="5" s="1"/>
  <c r="B245" i="5" s="1"/>
  <c r="B286" i="5" s="1"/>
  <c r="B122" i="5"/>
  <c r="Z119" i="5"/>
  <c r="Z78" i="5"/>
  <c r="Z283" i="5"/>
  <c r="Z242" i="5"/>
  <c r="Z160" i="5"/>
  <c r="Z201" i="5"/>
  <c r="Z34" i="5"/>
  <c r="T119" i="5"/>
  <c r="T78" i="5"/>
  <c r="T283" i="5"/>
  <c r="T201" i="5"/>
  <c r="T160" i="5"/>
  <c r="T242" i="5"/>
  <c r="T34" i="5"/>
  <c r="B39" i="5"/>
  <c r="B82" i="5"/>
  <c r="F119" i="5"/>
  <c r="F78" i="5"/>
  <c r="F242" i="5"/>
  <c r="F283" i="5"/>
  <c r="F160" i="5"/>
  <c r="F201" i="5"/>
  <c r="F34" i="5"/>
  <c r="H119" i="5"/>
  <c r="H78" i="5"/>
  <c r="H283" i="5"/>
  <c r="H242" i="5"/>
  <c r="H201" i="5"/>
  <c r="H160" i="5"/>
  <c r="H34" i="5"/>
  <c r="Y119" i="5"/>
  <c r="Y78" i="5"/>
  <c r="Y201" i="5"/>
  <c r="Y242" i="5"/>
  <c r="Y283" i="5"/>
  <c r="Y160" i="5"/>
  <c r="Y34" i="5"/>
  <c r="X119" i="5"/>
  <c r="X78" i="5"/>
  <c r="X242" i="5"/>
  <c r="X160" i="5"/>
  <c r="X283" i="5"/>
  <c r="X201" i="5"/>
  <c r="X34" i="5"/>
  <c r="E119" i="5"/>
  <c r="E78" i="5"/>
  <c r="E283" i="5"/>
  <c r="E201" i="5"/>
  <c r="E242" i="5"/>
  <c r="E160" i="5"/>
  <c r="E34" i="5"/>
  <c r="L119" i="5"/>
  <c r="L78" i="5"/>
  <c r="L160" i="5"/>
  <c r="L283" i="5"/>
  <c r="L242" i="5"/>
  <c r="L201" i="5"/>
  <c r="L34" i="5"/>
  <c r="U119" i="5"/>
  <c r="U78" i="5"/>
  <c r="U201" i="5"/>
  <c r="U283" i="5"/>
  <c r="U242" i="5"/>
  <c r="U160" i="5"/>
  <c r="U34" i="5"/>
  <c r="W119" i="5"/>
  <c r="W78" i="5"/>
  <c r="W283" i="5"/>
  <c r="W242" i="5"/>
  <c r="W201" i="5"/>
  <c r="W160" i="5"/>
  <c r="W34" i="5"/>
  <c r="D119" i="5"/>
  <c r="D78" i="5"/>
  <c r="D283" i="5"/>
  <c r="D242" i="5"/>
  <c r="D160" i="5"/>
  <c r="D201" i="5"/>
  <c r="D34" i="5"/>
  <c r="K119" i="5"/>
  <c r="K78" i="5"/>
  <c r="K283" i="5"/>
  <c r="K242" i="5"/>
  <c r="K201" i="5"/>
  <c r="K160" i="5"/>
  <c r="K34" i="5"/>
  <c r="S119" i="5"/>
  <c r="S78" i="5"/>
  <c r="S283" i="5"/>
  <c r="S160" i="5"/>
  <c r="S242" i="5"/>
  <c r="S201" i="5"/>
  <c r="S34" i="5"/>
  <c r="V119" i="5"/>
  <c r="V78" i="5"/>
  <c r="V283" i="5"/>
  <c r="V242" i="5"/>
  <c r="V160" i="5"/>
  <c r="V201" i="5"/>
  <c r="V34" i="5"/>
  <c r="L66" i="2" l="1"/>
  <c r="X66" i="2"/>
  <c r="M66" i="2"/>
  <c r="Y66" i="2"/>
  <c r="N66" i="2"/>
  <c r="H66" i="2"/>
  <c r="T66" i="2"/>
  <c r="J66" i="2"/>
  <c r="V66" i="2"/>
  <c r="K66" i="2"/>
  <c r="W66" i="2"/>
  <c r="Z66" i="2"/>
  <c r="S66" i="2"/>
  <c r="D66" i="2"/>
  <c r="F66" i="2"/>
  <c r="I66" i="2"/>
  <c r="U66" i="2"/>
  <c r="R66" i="2"/>
  <c r="C66" i="2"/>
  <c r="E66" i="2"/>
  <c r="G66" i="2"/>
  <c r="O66" i="2"/>
  <c r="P66" i="2"/>
  <c r="Q66" i="2"/>
  <c r="G31" i="2"/>
  <c r="S31" i="2"/>
  <c r="J31" i="2"/>
  <c r="V31" i="2"/>
  <c r="M31" i="2"/>
  <c r="Y31" i="2"/>
  <c r="K31" i="2"/>
  <c r="U31" i="2"/>
  <c r="X31" i="2"/>
  <c r="L31" i="2"/>
  <c r="N31" i="2"/>
  <c r="W31" i="2"/>
  <c r="I31" i="2"/>
  <c r="O31" i="2"/>
  <c r="P31" i="2"/>
  <c r="F31" i="2"/>
  <c r="E31" i="2"/>
  <c r="H31" i="2"/>
  <c r="Q31" i="2"/>
  <c r="C31" i="2"/>
  <c r="R31" i="2"/>
  <c r="Z31" i="2"/>
  <c r="D31" i="2"/>
  <c r="T31" i="2"/>
  <c r="L100" i="2"/>
  <c r="Y100" i="2"/>
  <c r="Z100" i="2"/>
  <c r="C100" i="2"/>
  <c r="P100" i="2"/>
  <c r="D100" i="2"/>
  <c r="F100" i="2"/>
  <c r="R100" i="2"/>
  <c r="J100" i="2"/>
  <c r="V100" i="2"/>
  <c r="G100" i="2"/>
  <c r="W100" i="2"/>
  <c r="E100" i="2"/>
  <c r="K100" i="2"/>
  <c r="Q100" i="2"/>
  <c r="S100" i="2"/>
  <c r="R120" i="5"/>
  <c r="R79" i="5"/>
  <c r="R284" i="5"/>
  <c r="R243" i="5"/>
  <c r="R161" i="5"/>
  <c r="R202" i="5"/>
  <c r="R35" i="5"/>
  <c r="T120" i="5"/>
  <c r="T79" i="5"/>
  <c r="T243" i="5"/>
  <c r="T284" i="5"/>
  <c r="T202" i="5"/>
  <c r="T161" i="5"/>
  <c r="T35" i="5"/>
  <c r="C120" i="5"/>
  <c r="C79" i="5"/>
  <c r="C284" i="5"/>
  <c r="C243" i="5"/>
  <c r="C202" i="5"/>
  <c r="C161" i="5"/>
  <c r="C35" i="5"/>
  <c r="H120" i="5"/>
  <c r="H79" i="5"/>
  <c r="H284" i="5"/>
  <c r="H202" i="5"/>
  <c r="H243" i="5"/>
  <c r="H161" i="5"/>
  <c r="H35" i="5"/>
  <c r="Q120" i="5"/>
  <c r="Q79" i="5"/>
  <c r="Q284" i="5"/>
  <c r="Q202" i="5"/>
  <c r="Q161" i="5"/>
  <c r="Q243" i="5"/>
  <c r="Q35" i="5"/>
  <c r="X120" i="5"/>
  <c r="X79" i="5"/>
  <c r="X243" i="5"/>
  <c r="X161" i="5"/>
  <c r="X284" i="5"/>
  <c r="X202" i="5"/>
  <c r="X35" i="5"/>
  <c r="P120" i="5"/>
  <c r="P79" i="5"/>
  <c r="P284" i="5"/>
  <c r="P243" i="5"/>
  <c r="P161" i="5"/>
  <c r="P202" i="5"/>
  <c r="P35" i="5"/>
  <c r="L120" i="5"/>
  <c r="L79" i="5"/>
  <c r="L243" i="5"/>
  <c r="L284" i="5"/>
  <c r="L161" i="5"/>
  <c r="L202" i="5"/>
  <c r="L35" i="5"/>
  <c r="O120" i="5"/>
  <c r="O79" i="5"/>
  <c r="O202" i="5"/>
  <c r="O243" i="5"/>
  <c r="O284" i="5"/>
  <c r="O161" i="5"/>
  <c r="O35" i="5"/>
  <c r="W120" i="5"/>
  <c r="W79" i="5"/>
  <c r="W284" i="5"/>
  <c r="W243" i="5"/>
  <c r="W202" i="5"/>
  <c r="W161" i="5"/>
  <c r="W35" i="5"/>
  <c r="B164" i="5"/>
  <c r="B205" i="5" s="1"/>
  <c r="B246" i="5" s="1"/>
  <c r="B287" i="5" s="1"/>
  <c r="B123" i="5"/>
  <c r="H100" i="2"/>
  <c r="T100" i="2"/>
  <c r="I100" i="2"/>
  <c r="U100" i="2"/>
  <c r="N100" i="2"/>
  <c r="M100" i="2"/>
  <c r="O100" i="2"/>
  <c r="X100" i="2"/>
  <c r="B100" i="2"/>
  <c r="N120" i="5"/>
  <c r="N79" i="5"/>
  <c r="N284" i="5"/>
  <c r="N202" i="5"/>
  <c r="N243" i="5"/>
  <c r="N161" i="5"/>
  <c r="N35" i="5"/>
  <c r="K120" i="5"/>
  <c r="K79" i="5"/>
  <c r="K284" i="5"/>
  <c r="K202" i="5"/>
  <c r="K161" i="5"/>
  <c r="K243" i="5"/>
  <c r="K35" i="5"/>
  <c r="V120" i="5"/>
  <c r="V79" i="5"/>
  <c r="V284" i="5"/>
  <c r="V243" i="5"/>
  <c r="V161" i="5"/>
  <c r="V202" i="5"/>
  <c r="V35" i="5"/>
  <c r="M120" i="5"/>
  <c r="M79" i="5"/>
  <c r="M243" i="5"/>
  <c r="M202" i="5"/>
  <c r="M284" i="5"/>
  <c r="M161" i="5"/>
  <c r="M35" i="5"/>
  <c r="B32" i="2"/>
  <c r="B66" i="2"/>
  <c r="B40" i="5"/>
  <c r="B83" i="5"/>
  <c r="F120" i="5"/>
  <c r="F79" i="5"/>
  <c r="F243" i="5"/>
  <c r="F161" i="5"/>
  <c r="F284" i="5"/>
  <c r="F202" i="5"/>
  <c r="F35" i="5"/>
  <c r="J120" i="5"/>
  <c r="J79" i="5"/>
  <c r="J284" i="5"/>
  <c r="J243" i="5"/>
  <c r="J161" i="5"/>
  <c r="J202" i="5"/>
  <c r="J35" i="5"/>
  <c r="U120" i="5"/>
  <c r="U79" i="5"/>
  <c r="U202" i="5"/>
  <c r="U284" i="5"/>
  <c r="U243" i="5"/>
  <c r="U161" i="5"/>
  <c r="U35" i="5"/>
  <c r="Z120" i="5"/>
  <c r="Z79" i="5"/>
  <c r="Z284" i="5"/>
  <c r="Z243" i="5"/>
  <c r="Z202" i="5"/>
  <c r="Z161" i="5"/>
  <c r="Z35" i="5"/>
  <c r="E120" i="5"/>
  <c r="E79" i="5"/>
  <c r="E284" i="5"/>
  <c r="E202" i="5"/>
  <c r="E243" i="5"/>
  <c r="E161" i="5"/>
  <c r="E35" i="5"/>
  <c r="I120" i="5"/>
  <c r="I79" i="5"/>
  <c r="I202" i="5"/>
  <c r="I284" i="5"/>
  <c r="I161" i="5"/>
  <c r="I243" i="5"/>
  <c r="I35" i="5"/>
  <c r="S120" i="5"/>
  <c r="S79" i="5"/>
  <c r="S284" i="5"/>
  <c r="S243" i="5"/>
  <c r="S202" i="5"/>
  <c r="S161" i="5"/>
  <c r="S35" i="5"/>
  <c r="Y120" i="5"/>
  <c r="Y79" i="5"/>
  <c r="Y243" i="5"/>
  <c r="Y202" i="5"/>
  <c r="Y284" i="5"/>
  <c r="Y161" i="5"/>
  <c r="Y35" i="5"/>
  <c r="D120" i="5"/>
  <c r="D79" i="5"/>
  <c r="D284" i="5"/>
  <c r="D243" i="5"/>
  <c r="D161" i="5"/>
  <c r="D202" i="5"/>
  <c r="D35" i="5"/>
  <c r="G120" i="5"/>
  <c r="G79" i="5"/>
  <c r="G284" i="5"/>
  <c r="G202" i="5"/>
  <c r="G161" i="5"/>
  <c r="G243" i="5"/>
  <c r="G35" i="5"/>
  <c r="L67" i="2" l="1"/>
  <c r="X67" i="2"/>
  <c r="N67" i="2"/>
  <c r="M67" i="2"/>
  <c r="Y67" i="2"/>
  <c r="Z67" i="2"/>
  <c r="H67" i="2"/>
  <c r="T67" i="2"/>
  <c r="J67" i="2"/>
  <c r="V67" i="2"/>
  <c r="K67" i="2"/>
  <c r="W67" i="2"/>
  <c r="S67" i="2"/>
  <c r="U67" i="2"/>
  <c r="F67" i="2"/>
  <c r="I67" i="2"/>
  <c r="C67" i="2"/>
  <c r="D67" i="2"/>
  <c r="E67" i="2"/>
  <c r="G67" i="2"/>
  <c r="O67" i="2"/>
  <c r="P67" i="2"/>
  <c r="R67" i="2"/>
  <c r="Q67" i="2"/>
  <c r="G32" i="2"/>
  <c r="S32" i="2"/>
  <c r="J32" i="2"/>
  <c r="V32" i="2"/>
  <c r="M32" i="2"/>
  <c r="Y32" i="2"/>
  <c r="C32" i="2"/>
  <c r="R32" i="2"/>
  <c r="Q32" i="2"/>
  <c r="D32" i="2"/>
  <c r="T32" i="2"/>
  <c r="E32" i="2"/>
  <c r="P32" i="2"/>
  <c r="U32" i="2"/>
  <c r="F32" i="2"/>
  <c r="H32" i="2"/>
  <c r="N32" i="2"/>
  <c r="W32" i="2"/>
  <c r="X32" i="2"/>
  <c r="I32" i="2"/>
  <c r="Z32" i="2"/>
  <c r="K32" i="2"/>
  <c r="O32" i="2"/>
  <c r="L32" i="2"/>
  <c r="Y101" i="2"/>
  <c r="C101" i="2"/>
  <c r="Z101" i="2"/>
  <c r="O101" i="2"/>
  <c r="D101" i="2"/>
  <c r="F101" i="2"/>
  <c r="R101" i="2"/>
  <c r="K101" i="2"/>
  <c r="W101" i="2"/>
  <c r="G101" i="2"/>
  <c r="S101" i="2"/>
  <c r="V101" i="2"/>
  <c r="E101" i="2"/>
  <c r="Y121" i="5"/>
  <c r="Y80" i="5"/>
  <c r="Y244" i="5"/>
  <c r="Y285" i="5"/>
  <c r="Y162" i="5"/>
  <c r="Y203" i="5"/>
  <c r="Y36" i="5"/>
  <c r="T121" i="5"/>
  <c r="T80" i="5"/>
  <c r="T203" i="5"/>
  <c r="T285" i="5"/>
  <c r="T244" i="5"/>
  <c r="T162" i="5"/>
  <c r="T36" i="5"/>
  <c r="G121" i="5"/>
  <c r="G80" i="5"/>
  <c r="G285" i="5"/>
  <c r="G162" i="5"/>
  <c r="G244" i="5"/>
  <c r="G203" i="5"/>
  <c r="G36" i="5"/>
  <c r="H121" i="5"/>
  <c r="H80" i="5"/>
  <c r="H285" i="5"/>
  <c r="H162" i="5"/>
  <c r="H244" i="5"/>
  <c r="H203" i="5"/>
  <c r="H36" i="5"/>
  <c r="V121" i="5"/>
  <c r="V80" i="5"/>
  <c r="V285" i="5"/>
  <c r="V244" i="5"/>
  <c r="V162" i="5"/>
  <c r="V203" i="5"/>
  <c r="V36" i="5"/>
  <c r="X121" i="5"/>
  <c r="X80" i="5"/>
  <c r="X244" i="5"/>
  <c r="X285" i="5"/>
  <c r="X162" i="5"/>
  <c r="X203" i="5"/>
  <c r="X36" i="5"/>
  <c r="F121" i="5"/>
  <c r="F80" i="5"/>
  <c r="F244" i="5"/>
  <c r="F285" i="5"/>
  <c r="F162" i="5"/>
  <c r="F203" i="5"/>
  <c r="F36" i="5"/>
  <c r="L121" i="5"/>
  <c r="L80" i="5"/>
  <c r="L244" i="5"/>
  <c r="L285" i="5"/>
  <c r="L162" i="5"/>
  <c r="L203" i="5"/>
  <c r="L36" i="5"/>
  <c r="U121" i="5"/>
  <c r="U80" i="5"/>
  <c r="U285" i="5"/>
  <c r="U203" i="5"/>
  <c r="U244" i="5"/>
  <c r="U162" i="5"/>
  <c r="U36" i="5"/>
  <c r="W121" i="5"/>
  <c r="W80" i="5"/>
  <c r="W285" i="5"/>
  <c r="W244" i="5"/>
  <c r="W203" i="5"/>
  <c r="W162" i="5"/>
  <c r="W36" i="5"/>
  <c r="E121" i="5"/>
  <c r="E80" i="5"/>
  <c r="E285" i="5"/>
  <c r="E203" i="5"/>
  <c r="E162" i="5"/>
  <c r="E244" i="5"/>
  <c r="E36" i="5"/>
  <c r="K121" i="5"/>
  <c r="K80" i="5"/>
  <c r="K285" i="5"/>
  <c r="K244" i="5"/>
  <c r="K203" i="5"/>
  <c r="K162" i="5"/>
  <c r="K36" i="5"/>
  <c r="O121" i="5"/>
  <c r="O80" i="5"/>
  <c r="O285" i="5"/>
  <c r="O203" i="5"/>
  <c r="O244" i="5"/>
  <c r="O162" i="5"/>
  <c r="O36" i="5"/>
  <c r="S121" i="5"/>
  <c r="S80" i="5"/>
  <c r="S285" i="5"/>
  <c r="S244" i="5"/>
  <c r="S162" i="5"/>
  <c r="S203" i="5"/>
  <c r="S36" i="5"/>
  <c r="B33" i="2"/>
  <c r="B67" i="2"/>
  <c r="B165" i="5"/>
  <c r="B206" i="5" s="1"/>
  <c r="B247" i="5" s="1"/>
  <c r="B288" i="5" s="1"/>
  <c r="B124" i="5"/>
  <c r="B41" i="5"/>
  <c r="B84" i="5"/>
  <c r="Q101" i="2"/>
  <c r="H101" i="2"/>
  <c r="T101" i="2"/>
  <c r="I101" i="2"/>
  <c r="U101" i="2"/>
  <c r="N101" i="2"/>
  <c r="M101" i="2"/>
  <c r="P101" i="2"/>
  <c r="X101" i="2"/>
  <c r="J101" i="2"/>
  <c r="L101" i="2"/>
  <c r="B101" i="2"/>
  <c r="N121" i="5"/>
  <c r="N80" i="5"/>
  <c r="N285" i="5"/>
  <c r="N162" i="5"/>
  <c r="N203" i="5"/>
  <c r="N244" i="5"/>
  <c r="N36" i="5"/>
  <c r="D121" i="5"/>
  <c r="D80" i="5"/>
  <c r="D285" i="5"/>
  <c r="D244" i="5"/>
  <c r="D162" i="5"/>
  <c r="D203" i="5"/>
  <c r="D36" i="5"/>
  <c r="M121" i="5"/>
  <c r="M80" i="5"/>
  <c r="M203" i="5"/>
  <c r="M244" i="5"/>
  <c r="M162" i="5"/>
  <c r="M285" i="5"/>
  <c r="M36" i="5"/>
  <c r="R121" i="5"/>
  <c r="R80" i="5"/>
  <c r="R244" i="5"/>
  <c r="R285" i="5"/>
  <c r="R162" i="5"/>
  <c r="R203" i="5"/>
  <c r="R36" i="5"/>
  <c r="J121" i="5"/>
  <c r="J80" i="5"/>
  <c r="J285" i="5"/>
  <c r="J244" i="5"/>
  <c r="J162" i="5"/>
  <c r="J203" i="5"/>
  <c r="J36" i="5"/>
  <c r="C121" i="5"/>
  <c r="C80" i="5"/>
  <c r="C203" i="5"/>
  <c r="C244" i="5"/>
  <c r="C285" i="5"/>
  <c r="C162" i="5"/>
  <c r="C36" i="5"/>
  <c r="Z121" i="5"/>
  <c r="Z80" i="5"/>
  <c r="Z203" i="5"/>
  <c r="Z285" i="5"/>
  <c r="Z162" i="5"/>
  <c r="Z244" i="5"/>
  <c r="Z36" i="5"/>
  <c r="Q121" i="5"/>
  <c r="Q80" i="5"/>
  <c r="Q285" i="5"/>
  <c r="Q244" i="5"/>
  <c r="Q162" i="5"/>
  <c r="Q203" i="5"/>
  <c r="Q36" i="5"/>
  <c r="I121" i="5"/>
  <c r="I80" i="5"/>
  <c r="I285" i="5"/>
  <c r="I244" i="5"/>
  <c r="I203" i="5"/>
  <c r="I162" i="5"/>
  <c r="I36" i="5"/>
  <c r="P121" i="5"/>
  <c r="P80" i="5"/>
  <c r="P285" i="5"/>
  <c r="P244" i="5"/>
  <c r="P162" i="5"/>
  <c r="P203" i="5"/>
  <c r="P36" i="5"/>
  <c r="L68" i="2" l="1"/>
  <c r="X68" i="2"/>
  <c r="Z68" i="2"/>
  <c r="M68" i="2"/>
  <c r="Y68" i="2"/>
  <c r="H68" i="2"/>
  <c r="T68" i="2"/>
  <c r="J68" i="2"/>
  <c r="V68" i="2"/>
  <c r="K68" i="2"/>
  <c r="W68" i="2"/>
  <c r="N68" i="2"/>
  <c r="S68" i="2"/>
  <c r="U68" i="2"/>
  <c r="D68" i="2"/>
  <c r="C68" i="2"/>
  <c r="F68" i="2"/>
  <c r="R68" i="2"/>
  <c r="E68" i="2"/>
  <c r="G68" i="2"/>
  <c r="I68" i="2"/>
  <c r="O68" i="2"/>
  <c r="P68" i="2"/>
  <c r="Q68" i="2"/>
  <c r="G33" i="2"/>
  <c r="S33" i="2"/>
  <c r="J33" i="2"/>
  <c r="V33" i="2"/>
  <c r="M33" i="2"/>
  <c r="Y33" i="2"/>
  <c r="K33" i="2"/>
  <c r="F33" i="2"/>
  <c r="L33" i="2"/>
  <c r="O33" i="2"/>
  <c r="N33" i="2"/>
  <c r="P33" i="2"/>
  <c r="H33" i="2"/>
  <c r="Q33" i="2"/>
  <c r="I33" i="2"/>
  <c r="C33" i="2"/>
  <c r="R33" i="2"/>
  <c r="U33" i="2"/>
  <c r="D33" i="2"/>
  <c r="T33" i="2"/>
  <c r="E33" i="2"/>
  <c r="W33" i="2"/>
  <c r="X33" i="2"/>
  <c r="Z33" i="2"/>
  <c r="H102" i="2"/>
  <c r="U102" i="2"/>
  <c r="Y102" i="2"/>
  <c r="N102" i="2"/>
  <c r="Z102" i="2"/>
  <c r="C102" i="2"/>
  <c r="P102" i="2"/>
  <c r="F102" i="2"/>
  <c r="R102" i="2"/>
  <c r="V102" i="2"/>
  <c r="W102" i="2"/>
  <c r="Q102" i="2"/>
  <c r="J102" i="2"/>
  <c r="S102" i="2"/>
  <c r="E102" i="2"/>
  <c r="G102" i="2"/>
  <c r="K102" i="2"/>
  <c r="E122" i="5"/>
  <c r="E81" i="5"/>
  <c r="E286" i="5"/>
  <c r="E163" i="5"/>
  <c r="E204" i="5"/>
  <c r="E245" i="5"/>
  <c r="E37" i="5"/>
  <c r="Y122" i="5"/>
  <c r="Y81" i="5"/>
  <c r="Y204" i="5"/>
  <c r="Y245" i="5"/>
  <c r="Y163" i="5"/>
  <c r="Y286" i="5"/>
  <c r="Y37" i="5"/>
  <c r="S122" i="5"/>
  <c r="S81" i="5"/>
  <c r="S286" i="5"/>
  <c r="S245" i="5"/>
  <c r="S163" i="5"/>
  <c r="S204" i="5"/>
  <c r="S37" i="5"/>
  <c r="I122" i="5"/>
  <c r="I81" i="5"/>
  <c r="I204" i="5"/>
  <c r="I286" i="5"/>
  <c r="I245" i="5"/>
  <c r="I163" i="5"/>
  <c r="I37" i="5"/>
  <c r="D122" i="5"/>
  <c r="D81" i="5"/>
  <c r="D286" i="5"/>
  <c r="D245" i="5"/>
  <c r="D163" i="5"/>
  <c r="D204" i="5"/>
  <c r="D37" i="5"/>
  <c r="V122" i="5"/>
  <c r="V81" i="5"/>
  <c r="V286" i="5"/>
  <c r="V245" i="5"/>
  <c r="V204" i="5"/>
  <c r="V163" i="5"/>
  <c r="V37" i="5"/>
  <c r="R122" i="5"/>
  <c r="R81" i="5"/>
  <c r="R286" i="5"/>
  <c r="R245" i="5"/>
  <c r="R163" i="5"/>
  <c r="R204" i="5"/>
  <c r="R37" i="5"/>
  <c r="G122" i="5"/>
  <c r="G81" i="5"/>
  <c r="G286" i="5"/>
  <c r="G245" i="5"/>
  <c r="G204" i="5"/>
  <c r="G163" i="5"/>
  <c r="G37" i="5"/>
  <c r="B166" i="5"/>
  <c r="B207" i="5" s="1"/>
  <c r="B248" i="5" s="1"/>
  <c r="B289" i="5" s="1"/>
  <c r="B125" i="5"/>
  <c r="C122" i="5"/>
  <c r="C81" i="5"/>
  <c r="C245" i="5"/>
  <c r="C286" i="5"/>
  <c r="C204" i="5"/>
  <c r="C163" i="5"/>
  <c r="C37" i="5"/>
  <c r="H122" i="5"/>
  <c r="H81" i="5"/>
  <c r="H286" i="5"/>
  <c r="H245" i="5"/>
  <c r="H204" i="5"/>
  <c r="H163" i="5"/>
  <c r="H37" i="5"/>
  <c r="B42" i="5"/>
  <c r="B86" i="5" s="1"/>
  <c r="B85" i="5"/>
  <c r="Q122" i="5"/>
  <c r="Q81" i="5"/>
  <c r="Q286" i="5"/>
  <c r="Q245" i="5"/>
  <c r="Q204" i="5"/>
  <c r="Q163" i="5"/>
  <c r="Q37" i="5"/>
  <c r="X122" i="5"/>
  <c r="X81" i="5"/>
  <c r="X163" i="5"/>
  <c r="X204" i="5"/>
  <c r="X286" i="5"/>
  <c r="X245" i="5"/>
  <c r="X37" i="5"/>
  <c r="P122" i="5"/>
  <c r="P81" i="5"/>
  <c r="P286" i="5"/>
  <c r="P245" i="5"/>
  <c r="P163" i="5"/>
  <c r="P204" i="5"/>
  <c r="P37" i="5"/>
  <c r="L122" i="5"/>
  <c r="L81" i="5"/>
  <c r="L204" i="5"/>
  <c r="L163" i="5"/>
  <c r="L245" i="5"/>
  <c r="L286" i="5"/>
  <c r="L37" i="5"/>
  <c r="O122" i="5"/>
  <c r="O81" i="5"/>
  <c r="O204" i="5"/>
  <c r="O245" i="5"/>
  <c r="O286" i="5"/>
  <c r="O163" i="5"/>
  <c r="O37" i="5"/>
  <c r="W122" i="5"/>
  <c r="W81" i="5"/>
  <c r="W286" i="5"/>
  <c r="W245" i="5"/>
  <c r="W204" i="5"/>
  <c r="W163" i="5"/>
  <c r="W37" i="5"/>
  <c r="T102" i="2"/>
  <c r="I102" i="2"/>
  <c r="L102" i="2"/>
  <c r="M102" i="2"/>
  <c r="D102" i="2"/>
  <c r="O102" i="2"/>
  <c r="X102" i="2"/>
  <c r="B102" i="2"/>
  <c r="N122" i="5"/>
  <c r="N81" i="5"/>
  <c r="N286" i="5"/>
  <c r="N245" i="5"/>
  <c r="N204" i="5"/>
  <c r="N163" i="5"/>
  <c r="N37" i="5"/>
  <c r="K122" i="5"/>
  <c r="K81" i="5"/>
  <c r="K286" i="5"/>
  <c r="K245" i="5"/>
  <c r="K163" i="5"/>
  <c r="K204" i="5"/>
  <c r="K37" i="5"/>
  <c r="U122" i="5"/>
  <c r="U81" i="5"/>
  <c r="U286" i="5"/>
  <c r="U245" i="5"/>
  <c r="U204" i="5"/>
  <c r="U163" i="5"/>
  <c r="U37" i="5"/>
  <c r="M122" i="5"/>
  <c r="M81" i="5"/>
  <c r="M245" i="5"/>
  <c r="M286" i="5"/>
  <c r="M204" i="5"/>
  <c r="M163" i="5"/>
  <c r="M37" i="5"/>
  <c r="B34" i="2"/>
  <c r="B68" i="2"/>
  <c r="F122" i="5"/>
  <c r="F81" i="5"/>
  <c r="F286" i="5"/>
  <c r="F163" i="5"/>
  <c r="F245" i="5"/>
  <c r="F204" i="5"/>
  <c r="F37" i="5"/>
  <c r="Z122" i="5"/>
  <c r="Z81" i="5"/>
  <c r="Z286" i="5"/>
  <c r="Z204" i="5"/>
  <c r="Z163" i="5"/>
  <c r="Z245" i="5"/>
  <c r="Z37" i="5"/>
  <c r="T122" i="5"/>
  <c r="T81" i="5"/>
  <c r="T286" i="5"/>
  <c r="T204" i="5"/>
  <c r="T245" i="5"/>
  <c r="T163" i="5"/>
  <c r="T37" i="5"/>
  <c r="J122" i="5"/>
  <c r="J81" i="5"/>
  <c r="J286" i="5"/>
  <c r="J245" i="5"/>
  <c r="J163" i="5"/>
  <c r="J204" i="5"/>
  <c r="J37" i="5"/>
  <c r="L69" i="2" l="1"/>
  <c r="X69" i="2"/>
  <c r="M69" i="2"/>
  <c r="Y69" i="2"/>
  <c r="N69" i="2"/>
  <c r="H69" i="2"/>
  <c r="T69" i="2"/>
  <c r="J69" i="2"/>
  <c r="V69" i="2"/>
  <c r="K69" i="2"/>
  <c r="W69" i="2"/>
  <c r="Z69" i="2"/>
  <c r="S69" i="2"/>
  <c r="D69" i="2"/>
  <c r="F69" i="2"/>
  <c r="P69" i="2"/>
  <c r="U69" i="2"/>
  <c r="C69" i="2"/>
  <c r="I69" i="2"/>
  <c r="E69" i="2"/>
  <c r="G69" i="2"/>
  <c r="R69" i="2"/>
  <c r="O69" i="2"/>
  <c r="Q69" i="2"/>
  <c r="G34" i="2"/>
  <c r="S34" i="2"/>
  <c r="J34" i="2"/>
  <c r="V34" i="2"/>
  <c r="M34" i="2"/>
  <c r="Y34" i="2"/>
  <c r="C34" i="2"/>
  <c r="R34" i="2"/>
  <c r="D34" i="2"/>
  <c r="T34" i="2"/>
  <c r="E34" i="2"/>
  <c r="U34" i="2"/>
  <c r="W34" i="2"/>
  <c r="N34" i="2"/>
  <c r="F34" i="2"/>
  <c r="X34" i="2"/>
  <c r="P34" i="2"/>
  <c r="H34" i="2"/>
  <c r="Q34" i="2"/>
  <c r="I34" i="2"/>
  <c r="Z34" i="2"/>
  <c r="O34" i="2"/>
  <c r="K34" i="2"/>
  <c r="L34" i="2"/>
  <c r="I103" i="2"/>
  <c r="U103" i="2"/>
  <c r="L103" i="2"/>
  <c r="Y103" i="2"/>
  <c r="Z103" i="2"/>
  <c r="D103" i="2"/>
  <c r="R103" i="2"/>
  <c r="G103" i="2"/>
  <c r="V103" i="2"/>
  <c r="Y123" i="5"/>
  <c r="Y82" i="5"/>
  <c r="Y287" i="5"/>
  <c r="Y205" i="5"/>
  <c r="Y164" i="5"/>
  <c r="Y246" i="5"/>
  <c r="Y38" i="5"/>
  <c r="Q123" i="5"/>
  <c r="Q82" i="5"/>
  <c r="Q287" i="5"/>
  <c r="Q205" i="5"/>
  <c r="Q246" i="5"/>
  <c r="Q164" i="5"/>
  <c r="Q38" i="5"/>
  <c r="D123" i="5"/>
  <c r="D82" i="5"/>
  <c r="D205" i="5"/>
  <c r="D287" i="5"/>
  <c r="D246" i="5"/>
  <c r="D164" i="5"/>
  <c r="D38" i="5"/>
  <c r="I123" i="5"/>
  <c r="I82" i="5"/>
  <c r="I287" i="5"/>
  <c r="I164" i="5"/>
  <c r="I246" i="5"/>
  <c r="I205" i="5"/>
  <c r="I38" i="5"/>
  <c r="C123" i="5"/>
  <c r="C82" i="5"/>
  <c r="C205" i="5"/>
  <c r="C287" i="5"/>
  <c r="C246" i="5"/>
  <c r="C164" i="5"/>
  <c r="C38" i="5"/>
  <c r="V123" i="5"/>
  <c r="V82" i="5"/>
  <c r="V287" i="5"/>
  <c r="V246" i="5"/>
  <c r="V164" i="5"/>
  <c r="V205" i="5"/>
  <c r="V38" i="5"/>
  <c r="P123" i="5"/>
  <c r="P82" i="5"/>
  <c r="P287" i="5"/>
  <c r="P246" i="5"/>
  <c r="P164" i="5"/>
  <c r="P205" i="5"/>
  <c r="P38" i="5"/>
  <c r="J123" i="5"/>
  <c r="J82" i="5"/>
  <c r="J287" i="5"/>
  <c r="J246" i="5"/>
  <c r="J164" i="5"/>
  <c r="J205" i="5"/>
  <c r="J38" i="5"/>
  <c r="H123" i="5"/>
  <c r="H82" i="5"/>
  <c r="H287" i="5"/>
  <c r="H246" i="5"/>
  <c r="H164" i="5"/>
  <c r="H205" i="5"/>
  <c r="H38" i="5"/>
  <c r="O123" i="5"/>
  <c r="O82" i="5"/>
  <c r="O287" i="5"/>
  <c r="O246" i="5"/>
  <c r="O205" i="5"/>
  <c r="O164" i="5"/>
  <c r="O38" i="5"/>
  <c r="U123" i="5"/>
  <c r="U82" i="5"/>
  <c r="U287" i="5"/>
  <c r="U205" i="5"/>
  <c r="U164" i="5"/>
  <c r="U246" i="5"/>
  <c r="U38" i="5"/>
  <c r="N123" i="5"/>
  <c r="N82" i="5"/>
  <c r="N287" i="5"/>
  <c r="N246" i="5"/>
  <c r="N205" i="5"/>
  <c r="N164" i="5"/>
  <c r="N38" i="5"/>
  <c r="X123" i="5"/>
  <c r="X82" i="5"/>
  <c r="X205" i="5"/>
  <c r="X164" i="5"/>
  <c r="X287" i="5"/>
  <c r="X246" i="5"/>
  <c r="X38" i="5"/>
  <c r="L123" i="5"/>
  <c r="L82" i="5"/>
  <c r="L246" i="5"/>
  <c r="L205" i="5"/>
  <c r="L287" i="5"/>
  <c r="L164" i="5"/>
  <c r="L38" i="5"/>
  <c r="T123" i="5"/>
  <c r="T82" i="5"/>
  <c r="T205" i="5"/>
  <c r="T287" i="5"/>
  <c r="T246" i="5"/>
  <c r="T164" i="5"/>
  <c r="T38" i="5"/>
  <c r="F123" i="5"/>
  <c r="F82" i="5"/>
  <c r="F246" i="5"/>
  <c r="F164" i="5"/>
  <c r="F287" i="5"/>
  <c r="F205" i="5"/>
  <c r="F38" i="5"/>
  <c r="W123" i="5"/>
  <c r="W82" i="5"/>
  <c r="W287" i="5"/>
  <c r="W246" i="5"/>
  <c r="W205" i="5"/>
  <c r="W164" i="5"/>
  <c r="W38" i="5"/>
  <c r="K123" i="5"/>
  <c r="K82" i="5"/>
  <c r="K287" i="5"/>
  <c r="K205" i="5"/>
  <c r="K164" i="5"/>
  <c r="K246" i="5"/>
  <c r="K38" i="5"/>
  <c r="S123" i="5"/>
  <c r="S82" i="5"/>
  <c r="S287" i="5"/>
  <c r="S246" i="5"/>
  <c r="S205" i="5"/>
  <c r="S164" i="5"/>
  <c r="S38" i="5"/>
  <c r="M123" i="5"/>
  <c r="M82" i="5"/>
  <c r="M246" i="5"/>
  <c r="M287" i="5"/>
  <c r="M205" i="5"/>
  <c r="M164" i="5"/>
  <c r="M38" i="5"/>
  <c r="E123" i="5"/>
  <c r="E82" i="5"/>
  <c r="E287" i="5"/>
  <c r="E246" i="5"/>
  <c r="E164" i="5"/>
  <c r="E205" i="5"/>
  <c r="E38" i="5"/>
  <c r="B35" i="2"/>
  <c r="B69" i="2"/>
  <c r="B126" i="5"/>
  <c r="B167" i="5"/>
  <c r="B208" i="5" s="1"/>
  <c r="B249" i="5" s="1"/>
  <c r="B290" i="5" s="1"/>
  <c r="G123" i="5"/>
  <c r="G82" i="5"/>
  <c r="G287" i="5"/>
  <c r="G246" i="5"/>
  <c r="G164" i="5"/>
  <c r="G205" i="5"/>
  <c r="G38" i="5"/>
  <c r="E103" i="2"/>
  <c r="Q103" i="2"/>
  <c r="F103" i="2"/>
  <c r="H103" i="2"/>
  <c r="T103" i="2"/>
  <c r="N103" i="2"/>
  <c r="J103" i="2"/>
  <c r="K103" i="2"/>
  <c r="O103" i="2"/>
  <c r="P103" i="2"/>
  <c r="S103" i="2"/>
  <c r="C103" i="2"/>
  <c r="X103" i="2"/>
  <c r="W103" i="2"/>
  <c r="M103" i="2"/>
  <c r="B103" i="2"/>
  <c r="Z123" i="5"/>
  <c r="Z82" i="5"/>
  <c r="Z287" i="5"/>
  <c r="Z246" i="5"/>
  <c r="Z164" i="5"/>
  <c r="Z205" i="5"/>
  <c r="Z38" i="5"/>
  <c r="R123" i="5"/>
  <c r="R82" i="5"/>
  <c r="R246" i="5"/>
  <c r="R287" i="5"/>
  <c r="R164" i="5"/>
  <c r="R205" i="5"/>
  <c r="R38" i="5"/>
  <c r="B127" i="5"/>
  <c r="B168" i="5"/>
  <c r="B209" i="5" s="1"/>
  <c r="B250" i="5" s="1"/>
  <c r="B291" i="5" s="1"/>
  <c r="L70" i="2" l="1"/>
  <c r="X70" i="2"/>
  <c r="Z70" i="2"/>
  <c r="M70" i="2"/>
  <c r="Y70" i="2"/>
  <c r="N70" i="2"/>
  <c r="H70" i="2"/>
  <c r="T70" i="2"/>
  <c r="J70" i="2"/>
  <c r="V70" i="2"/>
  <c r="K70" i="2"/>
  <c r="W70" i="2"/>
  <c r="S70" i="2"/>
  <c r="R70" i="2"/>
  <c r="U70" i="2"/>
  <c r="C70" i="2"/>
  <c r="D70" i="2"/>
  <c r="P70" i="2"/>
  <c r="F70" i="2"/>
  <c r="I70" i="2"/>
  <c r="E70" i="2"/>
  <c r="G70" i="2"/>
  <c r="O70" i="2"/>
  <c r="Q70" i="2"/>
  <c r="G35" i="2"/>
  <c r="S35" i="2"/>
  <c r="J35" i="2"/>
  <c r="V35" i="2"/>
  <c r="M35" i="2"/>
  <c r="Y35" i="2"/>
  <c r="K35" i="2"/>
  <c r="U35" i="2"/>
  <c r="L35" i="2"/>
  <c r="N35" i="2"/>
  <c r="Z35" i="2"/>
  <c r="O35" i="2"/>
  <c r="F35" i="2"/>
  <c r="I35" i="2"/>
  <c r="P35" i="2"/>
  <c r="W35" i="2"/>
  <c r="X35" i="2"/>
  <c r="Q35" i="2"/>
  <c r="E35" i="2"/>
  <c r="H35" i="2"/>
  <c r="C35" i="2"/>
  <c r="R35" i="2"/>
  <c r="D35" i="2"/>
  <c r="T35" i="2"/>
  <c r="L104" i="2"/>
  <c r="X104" i="2"/>
  <c r="M104" i="2"/>
  <c r="Y104" i="2"/>
  <c r="Z104" i="2"/>
  <c r="C104" i="2"/>
  <c r="O104" i="2"/>
  <c r="F104" i="2"/>
  <c r="R104" i="2"/>
  <c r="H104" i="2"/>
  <c r="S104" i="2"/>
  <c r="G104" i="2"/>
  <c r="J104" i="2"/>
  <c r="Q104" i="2"/>
  <c r="T104" i="2"/>
  <c r="K104" i="2"/>
  <c r="V104" i="2"/>
  <c r="W104" i="2"/>
  <c r="E104" i="2"/>
  <c r="N124" i="5"/>
  <c r="N83" i="5"/>
  <c r="N288" i="5"/>
  <c r="N247" i="5"/>
  <c r="N165" i="5"/>
  <c r="N206" i="5"/>
  <c r="N39" i="5"/>
  <c r="S124" i="5"/>
  <c r="S83" i="5"/>
  <c r="S288" i="5"/>
  <c r="S206" i="5"/>
  <c r="S165" i="5"/>
  <c r="S247" i="5"/>
  <c r="S39" i="5"/>
  <c r="M124" i="5"/>
  <c r="M83" i="5"/>
  <c r="M206" i="5"/>
  <c r="M247" i="5"/>
  <c r="M165" i="5"/>
  <c r="M288" i="5"/>
  <c r="M39" i="5"/>
  <c r="E124" i="5"/>
  <c r="E83" i="5"/>
  <c r="E288" i="5"/>
  <c r="E247" i="5"/>
  <c r="E206" i="5"/>
  <c r="E165" i="5"/>
  <c r="E39" i="5"/>
  <c r="Z124" i="5"/>
  <c r="Z83" i="5"/>
  <c r="Z288" i="5"/>
  <c r="Z206" i="5"/>
  <c r="Z247" i="5"/>
  <c r="Z165" i="5"/>
  <c r="Z39" i="5"/>
  <c r="R124" i="5"/>
  <c r="R83" i="5"/>
  <c r="R247" i="5"/>
  <c r="R165" i="5"/>
  <c r="R288" i="5"/>
  <c r="R206" i="5"/>
  <c r="R39" i="5"/>
  <c r="J124" i="5"/>
  <c r="J83" i="5"/>
  <c r="J288" i="5"/>
  <c r="J247" i="5"/>
  <c r="J165" i="5"/>
  <c r="J206" i="5"/>
  <c r="J39" i="5"/>
  <c r="D124" i="5"/>
  <c r="D83" i="5"/>
  <c r="D288" i="5"/>
  <c r="D247" i="5"/>
  <c r="D165" i="5"/>
  <c r="D206" i="5"/>
  <c r="D39" i="5"/>
  <c r="Y124" i="5"/>
  <c r="Y83" i="5"/>
  <c r="Y247" i="5"/>
  <c r="Y288" i="5"/>
  <c r="Y206" i="5"/>
  <c r="Y165" i="5"/>
  <c r="Y39" i="5"/>
  <c r="X124" i="5"/>
  <c r="X83" i="5"/>
  <c r="X247" i="5"/>
  <c r="X288" i="5"/>
  <c r="X206" i="5"/>
  <c r="X165" i="5"/>
  <c r="X39" i="5"/>
  <c r="I124" i="5"/>
  <c r="I83" i="5"/>
  <c r="I288" i="5"/>
  <c r="I247" i="5"/>
  <c r="I206" i="5"/>
  <c r="I165" i="5"/>
  <c r="I39" i="5"/>
  <c r="L124" i="5"/>
  <c r="L83" i="5"/>
  <c r="L247" i="5"/>
  <c r="L165" i="5"/>
  <c r="L288" i="5"/>
  <c r="L206" i="5"/>
  <c r="L39" i="5"/>
  <c r="V124" i="5"/>
  <c r="V83" i="5"/>
  <c r="V288" i="5"/>
  <c r="V247" i="5"/>
  <c r="V165" i="5"/>
  <c r="V206" i="5"/>
  <c r="V39" i="5"/>
  <c r="W124" i="5"/>
  <c r="W83" i="5"/>
  <c r="W288" i="5"/>
  <c r="W206" i="5"/>
  <c r="W247" i="5"/>
  <c r="W165" i="5"/>
  <c r="W39" i="5"/>
  <c r="I104" i="2"/>
  <c r="U104" i="2"/>
  <c r="N104" i="2"/>
  <c r="D104" i="2"/>
  <c r="P104" i="2"/>
  <c r="B104" i="2"/>
  <c r="H124" i="5"/>
  <c r="H83" i="5"/>
  <c r="H288" i="5"/>
  <c r="H247" i="5"/>
  <c r="H206" i="5"/>
  <c r="H165" i="5"/>
  <c r="H39" i="5"/>
  <c r="K124" i="5"/>
  <c r="K83" i="5"/>
  <c r="K288" i="5"/>
  <c r="K247" i="5"/>
  <c r="K206" i="5"/>
  <c r="K165" i="5"/>
  <c r="K39" i="5"/>
  <c r="Q124" i="5"/>
  <c r="Q83" i="5"/>
  <c r="Q288" i="5"/>
  <c r="Q247" i="5"/>
  <c r="Q206" i="5"/>
  <c r="Q165" i="5"/>
  <c r="Q39" i="5"/>
  <c r="U124" i="5"/>
  <c r="U83" i="5"/>
  <c r="U288" i="5"/>
  <c r="U165" i="5"/>
  <c r="U206" i="5"/>
  <c r="U247" i="5"/>
  <c r="U39" i="5"/>
  <c r="B36" i="2"/>
  <c r="B70" i="2"/>
  <c r="C124" i="5"/>
  <c r="C83" i="5"/>
  <c r="C247" i="5"/>
  <c r="C206" i="5"/>
  <c r="C288" i="5"/>
  <c r="C165" i="5"/>
  <c r="C39" i="5"/>
  <c r="G124" i="5"/>
  <c r="G83" i="5"/>
  <c r="G288" i="5"/>
  <c r="G206" i="5"/>
  <c r="G165" i="5"/>
  <c r="G247" i="5"/>
  <c r="G39" i="5"/>
  <c r="P124" i="5"/>
  <c r="P83" i="5"/>
  <c r="P288" i="5"/>
  <c r="P247" i="5"/>
  <c r="P165" i="5"/>
  <c r="P206" i="5"/>
  <c r="P39" i="5"/>
  <c r="T124" i="5"/>
  <c r="T83" i="5"/>
  <c r="T206" i="5"/>
  <c r="T288" i="5"/>
  <c r="T247" i="5"/>
  <c r="T165" i="5"/>
  <c r="T39" i="5"/>
  <c r="O124" i="5"/>
  <c r="O83" i="5"/>
  <c r="O288" i="5"/>
  <c r="O206" i="5"/>
  <c r="O247" i="5"/>
  <c r="O165" i="5"/>
  <c r="O39" i="5"/>
  <c r="F124" i="5"/>
  <c r="F83" i="5"/>
  <c r="F288" i="5"/>
  <c r="F247" i="5"/>
  <c r="F165" i="5"/>
  <c r="F206" i="5"/>
  <c r="F39" i="5"/>
  <c r="L71" i="2" l="1"/>
  <c r="X71" i="2"/>
  <c r="M71" i="2"/>
  <c r="Y71" i="2"/>
  <c r="Z71" i="2"/>
  <c r="H71" i="2"/>
  <c r="T71" i="2"/>
  <c r="J71" i="2"/>
  <c r="K71" i="2"/>
  <c r="W71" i="2"/>
  <c r="N71" i="2"/>
  <c r="S71" i="2"/>
  <c r="I71" i="2"/>
  <c r="U71" i="2"/>
  <c r="D71" i="2"/>
  <c r="F71" i="2"/>
  <c r="P71" i="2"/>
  <c r="C71" i="2"/>
  <c r="V71" i="2"/>
  <c r="R71" i="2"/>
  <c r="E71" i="2"/>
  <c r="G71" i="2"/>
  <c r="O71" i="2"/>
  <c r="Q71" i="2"/>
  <c r="G36" i="2"/>
  <c r="S36" i="2"/>
  <c r="J36" i="2"/>
  <c r="V36" i="2"/>
  <c r="M36" i="2"/>
  <c r="Y36" i="2"/>
  <c r="C36" i="2"/>
  <c r="R36" i="2"/>
  <c r="P36" i="2"/>
  <c r="D36" i="2"/>
  <c r="T36" i="2"/>
  <c r="E36" i="2"/>
  <c r="W36" i="2"/>
  <c r="O36" i="2"/>
  <c r="Q36" i="2"/>
  <c r="U36" i="2"/>
  <c r="F36" i="2"/>
  <c r="H36" i="2"/>
  <c r="N36" i="2"/>
  <c r="X36" i="2"/>
  <c r="I36" i="2"/>
  <c r="Z36" i="2"/>
  <c r="K36" i="2"/>
  <c r="L36" i="2"/>
  <c r="Y105" i="2"/>
  <c r="O105" i="2"/>
  <c r="N105" i="2"/>
  <c r="Z105" i="2"/>
  <c r="R105" i="2"/>
  <c r="J105" i="2"/>
  <c r="G105" i="2"/>
  <c r="H105" i="2"/>
  <c r="K105" i="2"/>
  <c r="T105" i="2"/>
  <c r="E105" i="2"/>
  <c r="Q105" i="2"/>
  <c r="S105" i="2"/>
  <c r="U105" i="2"/>
  <c r="V105" i="2"/>
  <c r="W105" i="2"/>
  <c r="I105" i="2"/>
  <c r="Q125" i="5"/>
  <c r="Q84" i="5"/>
  <c r="Q289" i="5"/>
  <c r="Q207" i="5"/>
  <c r="Q248" i="5"/>
  <c r="Q166" i="5"/>
  <c r="Q40" i="5"/>
  <c r="X125" i="5"/>
  <c r="X84" i="5"/>
  <c r="X207" i="5"/>
  <c r="X248" i="5"/>
  <c r="X166" i="5"/>
  <c r="X289" i="5"/>
  <c r="X40" i="5"/>
  <c r="C125" i="5"/>
  <c r="C84" i="5"/>
  <c r="C248" i="5"/>
  <c r="C289" i="5"/>
  <c r="C166" i="5"/>
  <c r="C207" i="5"/>
  <c r="C40" i="5"/>
  <c r="L125" i="5"/>
  <c r="L84" i="5"/>
  <c r="L248" i="5"/>
  <c r="L166" i="5"/>
  <c r="L289" i="5"/>
  <c r="L207" i="5"/>
  <c r="L40" i="5"/>
  <c r="P125" i="5"/>
  <c r="P84" i="5"/>
  <c r="P289" i="5"/>
  <c r="P248" i="5"/>
  <c r="P166" i="5"/>
  <c r="P207" i="5"/>
  <c r="P40" i="5"/>
  <c r="W125" i="5"/>
  <c r="W84" i="5"/>
  <c r="W289" i="5"/>
  <c r="W248" i="5"/>
  <c r="W207" i="5"/>
  <c r="W166" i="5"/>
  <c r="W40" i="5"/>
  <c r="F105" i="2"/>
  <c r="C105" i="2"/>
  <c r="X105" i="2"/>
  <c r="L105" i="2"/>
  <c r="P105" i="2"/>
  <c r="D105" i="2"/>
  <c r="M105" i="2"/>
  <c r="B105" i="2"/>
  <c r="O125" i="5"/>
  <c r="O84" i="5"/>
  <c r="O248" i="5"/>
  <c r="O207" i="5"/>
  <c r="O289" i="5"/>
  <c r="O166" i="5"/>
  <c r="O40" i="5"/>
  <c r="K125" i="5"/>
  <c r="K84" i="5"/>
  <c r="K289" i="5"/>
  <c r="K248" i="5"/>
  <c r="K166" i="5"/>
  <c r="K207" i="5"/>
  <c r="K40" i="5"/>
  <c r="U125" i="5"/>
  <c r="U84" i="5"/>
  <c r="U289" i="5"/>
  <c r="U248" i="5"/>
  <c r="U166" i="5"/>
  <c r="U207" i="5"/>
  <c r="U40" i="5"/>
  <c r="N125" i="5"/>
  <c r="N84" i="5"/>
  <c r="N289" i="5"/>
  <c r="N248" i="5"/>
  <c r="N207" i="5"/>
  <c r="N166" i="5"/>
  <c r="N40" i="5"/>
  <c r="B37" i="2"/>
  <c r="B71" i="2"/>
  <c r="G125" i="5"/>
  <c r="G84" i="5"/>
  <c r="G289" i="5"/>
  <c r="G248" i="5"/>
  <c r="G207" i="5"/>
  <c r="G166" i="5"/>
  <c r="G40" i="5"/>
  <c r="M125" i="5"/>
  <c r="M84" i="5"/>
  <c r="M248" i="5"/>
  <c r="M289" i="5"/>
  <c r="M207" i="5"/>
  <c r="M166" i="5"/>
  <c r="M40" i="5"/>
  <c r="T125" i="5"/>
  <c r="T84" i="5"/>
  <c r="T289" i="5"/>
  <c r="T248" i="5"/>
  <c r="T166" i="5"/>
  <c r="T207" i="5"/>
  <c r="T40" i="5"/>
  <c r="Z125" i="5"/>
  <c r="Z84" i="5"/>
  <c r="Z289" i="5"/>
  <c r="Z166" i="5"/>
  <c r="Z207" i="5"/>
  <c r="Z248" i="5"/>
  <c r="Z40" i="5"/>
  <c r="F125" i="5"/>
  <c r="F84" i="5"/>
  <c r="F289" i="5"/>
  <c r="F248" i="5"/>
  <c r="F166" i="5"/>
  <c r="F207" i="5"/>
  <c r="F40" i="5"/>
  <c r="J125" i="5"/>
  <c r="J84" i="5"/>
  <c r="J289" i="5"/>
  <c r="J248" i="5"/>
  <c r="J166" i="5"/>
  <c r="J207" i="5"/>
  <c r="J40" i="5"/>
  <c r="S125" i="5"/>
  <c r="S84" i="5"/>
  <c r="S289" i="5"/>
  <c r="S166" i="5"/>
  <c r="S248" i="5"/>
  <c r="S207" i="5"/>
  <c r="S40" i="5"/>
  <c r="Y125" i="5"/>
  <c r="Y84" i="5"/>
  <c r="Y248" i="5"/>
  <c r="Y207" i="5"/>
  <c r="Y166" i="5"/>
  <c r="Y289" i="5"/>
  <c r="Y40" i="5"/>
  <c r="E125" i="5"/>
  <c r="E84" i="5"/>
  <c r="E289" i="5"/>
  <c r="E166" i="5"/>
  <c r="E248" i="5"/>
  <c r="E207" i="5"/>
  <c r="E40" i="5"/>
  <c r="I125" i="5"/>
  <c r="I84" i="5"/>
  <c r="I289" i="5"/>
  <c r="I207" i="5"/>
  <c r="I248" i="5"/>
  <c r="I166" i="5"/>
  <c r="I40" i="5"/>
  <c r="R125" i="5"/>
  <c r="R84" i="5"/>
  <c r="R248" i="5"/>
  <c r="R289" i="5"/>
  <c r="R166" i="5"/>
  <c r="R207" i="5"/>
  <c r="R40" i="5"/>
  <c r="V125" i="5"/>
  <c r="V84" i="5"/>
  <c r="V289" i="5"/>
  <c r="V248" i="5"/>
  <c r="V207" i="5"/>
  <c r="V166" i="5"/>
  <c r="V40" i="5"/>
  <c r="D125" i="5"/>
  <c r="D84" i="5"/>
  <c r="D289" i="5"/>
  <c r="D248" i="5"/>
  <c r="D166" i="5"/>
  <c r="D207" i="5"/>
  <c r="D40" i="5"/>
  <c r="H125" i="5"/>
  <c r="H84" i="5"/>
  <c r="H289" i="5"/>
  <c r="H248" i="5"/>
  <c r="H207" i="5"/>
  <c r="H166" i="5"/>
  <c r="H40" i="5"/>
  <c r="L72" i="2" l="1"/>
  <c r="X72" i="2"/>
  <c r="M72" i="2"/>
  <c r="Y72" i="2"/>
  <c r="H72" i="2"/>
  <c r="T72" i="2"/>
  <c r="K72" i="2"/>
  <c r="W72" i="2"/>
  <c r="P72" i="2"/>
  <c r="Q72" i="2"/>
  <c r="C72" i="2"/>
  <c r="S72" i="2"/>
  <c r="E72" i="2"/>
  <c r="G72" i="2"/>
  <c r="R72" i="2"/>
  <c r="V72" i="2"/>
  <c r="D72" i="2"/>
  <c r="U72" i="2"/>
  <c r="F72" i="2"/>
  <c r="Z72" i="2"/>
  <c r="J72" i="2"/>
  <c r="I72" i="2"/>
  <c r="N72" i="2"/>
  <c r="O72" i="2"/>
  <c r="G37" i="2"/>
  <c r="S37" i="2"/>
  <c r="J37" i="2"/>
  <c r="V37" i="2"/>
  <c r="M37" i="2"/>
  <c r="Y37" i="2"/>
  <c r="K37" i="2"/>
  <c r="I37" i="2"/>
  <c r="L37" i="2"/>
  <c r="P37" i="2"/>
  <c r="N37" i="2"/>
  <c r="O37" i="2"/>
  <c r="F37" i="2"/>
  <c r="U37" i="2"/>
  <c r="E37" i="2"/>
  <c r="Q37" i="2"/>
  <c r="C37" i="2"/>
  <c r="R37" i="2"/>
  <c r="W37" i="2"/>
  <c r="H37" i="2"/>
  <c r="Z37" i="2"/>
  <c r="D37" i="2"/>
  <c r="T37" i="2"/>
  <c r="X37" i="2"/>
  <c r="M106" i="2"/>
  <c r="Y106" i="2"/>
  <c r="Z106" i="2"/>
  <c r="F106" i="2"/>
  <c r="R106" i="2"/>
  <c r="J106" i="2"/>
  <c r="S106" i="2"/>
  <c r="U106" i="2"/>
  <c r="E106" i="2"/>
  <c r="K106" i="2"/>
  <c r="Q106" i="2"/>
  <c r="H106" i="2"/>
  <c r="V106" i="2"/>
  <c r="W106" i="2"/>
  <c r="G106" i="2"/>
  <c r="M126" i="5"/>
  <c r="M85" i="5"/>
  <c r="M249" i="5"/>
  <c r="M290" i="5"/>
  <c r="M208" i="5"/>
  <c r="M167" i="5"/>
  <c r="M41" i="5"/>
  <c r="E126" i="5"/>
  <c r="E85" i="5"/>
  <c r="E290" i="5"/>
  <c r="E249" i="5"/>
  <c r="E167" i="5"/>
  <c r="E208" i="5"/>
  <c r="E41" i="5"/>
  <c r="B72" i="2"/>
  <c r="Z126" i="5"/>
  <c r="Z85" i="5"/>
  <c r="Z290" i="5"/>
  <c r="Z249" i="5"/>
  <c r="Z208" i="5"/>
  <c r="Z167" i="5"/>
  <c r="Z41" i="5"/>
  <c r="R126" i="5"/>
  <c r="R85" i="5"/>
  <c r="R290" i="5"/>
  <c r="R208" i="5"/>
  <c r="R167" i="5"/>
  <c r="R249" i="5"/>
  <c r="R41" i="5"/>
  <c r="J126" i="5"/>
  <c r="J85" i="5"/>
  <c r="J290" i="5"/>
  <c r="J249" i="5"/>
  <c r="J208" i="5"/>
  <c r="J167" i="5"/>
  <c r="J41" i="5"/>
  <c r="D126" i="5"/>
  <c r="D85" i="5"/>
  <c r="D290" i="5"/>
  <c r="D249" i="5"/>
  <c r="D208" i="5"/>
  <c r="D167" i="5"/>
  <c r="D41" i="5"/>
  <c r="Y126" i="5"/>
  <c r="Y85" i="5"/>
  <c r="Y208" i="5"/>
  <c r="Y290" i="5"/>
  <c r="Y167" i="5"/>
  <c r="Y249" i="5"/>
  <c r="Y41" i="5"/>
  <c r="Q126" i="5"/>
  <c r="Q85" i="5"/>
  <c r="Q290" i="5"/>
  <c r="Q167" i="5"/>
  <c r="Q208" i="5"/>
  <c r="Q249" i="5"/>
  <c r="Q41" i="5"/>
  <c r="C126" i="5"/>
  <c r="C85" i="5"/>
  <c r="C290" i="5"/>
  <c r="C249" i="5"/>
  <c r="C167" i="5"/>
  <c r="C208" i="5"/>
  <c r="C41" i="5"/>
  <c r="V126" i="5"/>
  <c r="V85" i="5"/>
  <c r="V290" i="5"/>
  <c r="V249" i="5"/>
  <c r="V208" i="5"/>
  <c r="V167" i="5"/>
  <c r="V41" i="5"/>
  <c r="P126" i="5"/>
  <c r="P85" i="5"/>
  <c r="P290" i="5"/>
  <c r="P249" i="5"/>
  <c r="P208" i="5"/>
  <c r="P167" i="5"/>
  <c r="P41" i="5"/>
  <c r="H126" i="5"/>
  <c r="H85" i="5"/>
  <c r="H290" i="5"/>
  <c r="H208" i="5"/>
  <c r="H249" i="5"/>
  <c r="H167" i="5"/>
  <c r="H41" i="5"/>
  <c r="O126" i="5"/>
  <c r="O85" i="5"/>
  <c r="O249" i="5"/>
  <c r="O290" i="5"/>
  <c r="O167" i="5"/>
  <c r="O208" i="5"/>
  <c r="O41" i="5"/>
  <c r="U126" i="5"/>
  <c r="U85" i="5"/>
  <c r="U290" i="5"/>
  <c r="U249" i="5"/>
  <c r="U208" i="5"/>
  <c r="U167" i="5"/>
  <c r="U41" i="5"/>
  <c r="N126" i="5"/>
  <c r="N85" i="5"/>
  <c r="N290" i="5"/>
  <c r="N208" i="5"/>
  <c r="N167" i="5"/>
  <c r="N249" i="5"/>
  <c r="N41" i="5"/>
  <c r="I126" i="5"/>
  <c r="I85" i="5"/>
  <c r="I290" i="5"/>
  <c r="I249" i="5"/>
  <c r="I167" i="5"/>
  <c r="I208" i="5"/>
  <c r="I41" i="5"/>
  <c r="G126" i="5"/>
  <c r="G85" i="5"/>
  <c r="G290" i="5"/>
  <c r="G249" i="5"/>
  <c r="G208" i="5"/>
  <c r="G167" i="5"/>
  <c r="G41" i="5"/>
  <c r="X126" i="5"/>
  <c r="X85" i="5"/>
  <c r="X167" i="5"/>
  <c r="X290" i="5"/>
  <c r="X249" i="5"/>
  <c r="X208" i="5"/>
  <c r="X41" i="5"/>
  <c r="T106" i="2"/>
  <c r="I106" i="2"/>
  <c r="N106" i="2"/>
  <c r="P106" i="2"/>
  <c r="D106" i="2"/>
  <c r="C106" i="2"/>
  <c r="L106" i="2"/>
  <c r="O106" i="2"/>
  <c r="X106" i="2"/>
  <c r="B106" i="2"/>
  <c r="T126" i="5"/>
  <c r="T85" i="5"/>
  <c r="T290" i="5"/>
  <c r="T249" i="5"/>
  <c r="T208" i="5"/>
  <c r="T167" i="5"/>
  <c r="T41" i="5"/>
  <c r="L126" i="5"/>
  <c r="L85" i="5"/>
  <c r="L249" i="5"/>
  <c r="L290" i="5"/>
  <c r="L208" i="5"/>
  <c r="L167" i="5"/>
  <c r="L41" i="5"/>
  <c r="F126" i="5"/>
  <c r="F85" i="5"/>
  <c r="F249" i="5"/>
  <c r="F167" i="5"/>
  <c r="F290" i="5"/>
  <c r="F208" i="5"/>
  <c r="F41" i="5"/>
  <c r="W126" i="5"/>
  <c r="W85" i="5"/>
  <c r="W290" i="5"/>
  <c r="W249" i="5"/>
  <c r="W167" i="5"/>
  <c r="W208" i="5"/>
  <c r="W41" i="5"/>
  <c r="S126" i="5"/>
  <c r="S85" i="5"/>
  <c r="S290" i="5"/>
  <c r="S249" i="5"/>
  <c r="S208" i="5"/>
  <c r="S167" i="5"/>
  <c r="S41" i="5"/>
  <c r="K126" i="5"/>
  <c r="K85" i="5"/>
  <c r="K290" i="5"/>
  <c r="K249" i="5"/>
  <c r="K208" i="5"/>
  <c r="K167" i="5"/>
  <c r="K41" i="5"/>
  <c r="X107" i="2" l="1"/>
  <c r="Y107" i="2"/>
  <c r="Z107" i="2"/>
  <c r="P107" i="2"/>
  <c r="C107" i="2"/>
  <c r="F107" i="2"/>
  <c r="R107" i="2"/>
  <c r="J107" i="2"/>
  <c r="T107" i="2"/>
  <c r="K107" i="2"/>
  <c r="S107" i="2"/>
  <c r="U107" i="2"/>
  <c r="G107" i="2"/>
  <c r="H107" i="2"/>
  <c r="Q107" i="2"/>
  <c r="I107" i="2"/>
  <c r="V107" i="2"/>
  <c r="W107" i="2"/>
  <c r="E107" i="2"/>
  <c r="P127" i="5"/>
  <c r="P86" i="5"/>
  <c r="P291" i="5"/>
  <c r="P250" i="5"/>
  <c r="P209" i="5"/>
  <c r="P168" i="5"/>
  <c r="P42" i="5"/>
  <c r="U127" i="5"/>
  <c r="U86" i="5"/>
  <c r="U291" i="5"/>
  <c r="U168" i="5"/>
  <c r="U250" i="5"/>
  <c r="U209" i="5"/>
  <c r="U42" i="5"/>
  <c r="O127" i="5"/>
  <c r="O86" i="5"/>
  <c r="O291" i="5"/>
  <c r="O250" i="5"/>
  <c r="O209" i="5"/>
  <c r="O168" i="5"/>
  <c r="O42" i="5"/>
  <c r="G127" i="5"/>
  <c r="G86" i="5"/>
  <c r="G291" i="5"/>
  <c r="G250" i="5"/>
  <c r="G168" i="5"/>
  <c r="G209" i="5"/>
  <c r="G42" i="5"/>
  <c r="Z127" i="5"/>
  <c r="Z86" i="5"/>
  <c r="Z291" i="5"/>
  <c r="Z250" i="5"/>
  <c r="Z209" i="5"/>
  <c r="Z168" i="5"/>
  <c r="Z42" i="5"/>
  <c r="D13" i="4"/>
  <c r="D33" i="4" s="1"/>
  <c r="T127" i="5"/>
  <c r="T86" i="5"/>
  <c r="T291" i="5"/>
  <c r="T250" i="5"/>
  <c r="T209" i="5"/>
  <c r="T168" i="5"/>
  <c r="T42" i="5"/>
  <c r="N127" i="5"/>
  <c r="N86" i="5"/>
  <c r="N291" i="5"/>
  <c r="N168" i="5"/>
  <c r="N250" i="5"/>
  <c r="N209" i="5"/>
  <c r="N42" i="5"/>
  <c r="F127" i="5"/>
  <c r="F86" i="5"/>
  <c r="F291" i="5"/>
  <c r="F250" i="5"/>
  <c r="F209" i="5"/>
  <c r="F168" i="5"/>
  <c r="F42" i="5"/>
  <c r="Y127" i="5"/>
  <c r="Y86" i="5"/>
  <c r="Y250" i="5"/>
  <c r="Y291" i="5"/>
  <c r="Y168" i="5"/>
  <c r="Y209" i="5"/>
  <c r="Y42" i="5"/>
  <c r="S127" i="5"/>
  <c r="S86" i="5"/>
  <c r="S291" i="5"/>
  <c r="S209" i="5"/>
  <c r="S250" i="5"/>
  <c r="S168" i="5"/>
  <c r="S42" i="5"/>
  <c r="M127" i="5"/>
  <c r="M86" i="5"/>
  <c r="M250" i="5"/>
  <c r="M209" i="5"/>
  <c r="M168" i="5"/>
  <c r="M291" i="5"/>
  <c r="M42" i="5"/>
  <c r="E127" i="5"/>
  <c r="E86" i="5"/>
  <c r="E291" i="5"/>
  <c r="E250" i="5"/>
  <c r="E209" i="5"/>
  <c r="E168" i="5"/>
  <c r="E42" i="5"/>
  <c r="X127" i="5"/>
  <c r="X86" i="5"/>
  <c r="X250" i="5"/>
  <c r="X291" i="5"/>
  <c r="X209" i="5"/>
  <c r="X168" i="5"/>
  <c r="X42" i="5"/>
  <c r="R127" i="5"/>
  <c r="R86" i="5"/>
  <c r="R250" i="5"/>
  <c r="R209" i="5"/>
  <c r="R168" i="5"/>
  <c r="R291" i="5"/>
  <c r="R42" i="5"/>
  <c r="J127" i="5"/>
  <c r="J86" i="5"/>
  <c r="J291" i="5"/>
  <c r="J250" i="5"/>
  <c r="J209" i="5"/>
  <c r="J168" i="5"/>
  <c r="J42" i="5"/>
  <c r="D127" i="5"/>
  <c r="D86" i="5"/>
  <c r="D291" i="5"/>
  <c r="D250" i="5"/>
  <c r="D209" i="5"/>
  <c r="D168" i="5"/>
  <c r="D42" i="5"/>
  <c r="W127" i="5"/>
  <c r="W86" i="5"/>
  <c r="W291" i="5"/>
  <c r="W250" i="5"/>
  <c r="W209" i="5"/>
  <c r="W168" i="5"/>
  <c r="W42" i="5"/>
  <c r="L127" i="5"/>
  <c r="L86" i="5"/>
  <c r="L209" i="5"/>
  <c r="L168" i="5"/>
  <c r="L291" i="5"/>
  <c r="L250" i="5"/>
  <c r="L42" i="5"/>
  <c r="N107" i="2"/>
  <c r="M107" i="2"/>
  <c r="O107" i="2"/>
  <c r="D107" i="2"/>
  <c r="L107" i="2"/>
  <c r="B107" i="2"/>
  <c r="I127" i="5"/>
  <c r="I86" i="5"/>
  <c r="I291" i="5"/>
  <c r="I250" i="5"/>
  <c r="I209" i="5"/>
  <c r="I168" i="5"/>
  <c r="I42" i="5"/>
  <c r="K127" i="5"/>
  <c r="K86" i="5"/>
  <c r="K291" i="5"/>
  <c r="K250" i="5"/>
  <c r="K209" i="5"/>
  <c r="K168" i="5"/>
  <c r="K42" i="5"/>
  <c r="Q127" i="5"/>
  <c r="Q86" i="5"/>
  <c r="Q291" i="5"/>
  <c r="Q250" i="5"/>
  <c r="Q168" i="5"/>
  <c r="Q209" i="5"/>
  <c r="Q42" i="5"/>
  <c r="V127" i="5"/>
  <c r="V86" i="5"/>
  <c r="V291" i="5"/>
  <c r="V250" i="5"/>
  <c r="V209" i="5"/>
  <c r="V168" i="5"/>
  <c r="V42" i="5"/>
  <c r="C127" i="5"/>
  <c r="C86" i="5"/>
  <c r="C250" i="5"/>
  <c r="C291" i="5"/>
  <c r="C209" i="5"/>
  <c r="C168" i="5"/>
  <c r="C42" i="5"/>
  <c r="H127" i="5"/>
  <c r="H86" i="5"/>
  <c r="H291" i="5"/>
  <c r="H250" i="5"/>
  <c r="H168" i="5"/>
  <c r="H209" i="5"/>
  <c r="H42" i="5"/>
  <c r="D24" i="4" l="1"/>
  <c r="D25" i="4" s="1"/>
  <c r="C44" i="5"/>
  <c r="D16" i="4" s="1"/>
  <c r="E16" i="4" s="1"/>
  <c r="C170" i="5"/>
  <c r="D19" i="4" s="1"/>
  <c r="E19" i="4" s="1"/>
  <c r="C211" i="5"/>
  <c r="D20" i="4" s="1"/>
  <c r="E20" i="4" s="1"/>
  <c r="C252" i="5"/>
  <c r="D21" i="4" s="1"/>
  <c r="E21" i="4" s="1"/>
  <c r="C293" i="5"/>
  <c r="D22" i="4" s="1"/>
  <c r="E22" i="4" s="1"/>
  <c r="C88" i="5"/>
  <c r="D17" i="4" s="1"/>
  <c r="E17" i="4" s="1"/>
  <c r="C129" i="5"/>
  <c r="D18" i="4" s="1"/>
  <c r="E18" i="4" s="1"/>
  <c r="E23" i="4" l="1"/>
  <c r="E24" i="4" s="1"/>
  <c r="D27" i="4"/>
  <c r="D52" i="4" s="1"/>
</calcChain>
</file>

<file path=xl/sharedStrings.xml><?xml version="1.0" encoding="utf-8"?>
<sst xmlns="http://schemas.openxmlformats.org/spreadsheetml/2006/main" count="5175" uniqueCount="305">
  <si>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</si>
  <si>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</si>
  <si>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</si>
  <si>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</si>
  <si>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</si>
  <si>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</si>
  <si>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</si>
  <si>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</si>
  <si>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</si>
  <si>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</si>
  <si>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</si>
  <si>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</si>
  <si>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</si>
  <si>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</si>
  <si>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</si>
  <si>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</si>
  <si>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</si>
  <si>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</si>
  <si>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</si>
  <si>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</si>
  <si>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</si>
  <si>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</si>
  <si>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</si>
  <si>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</si>
  <si>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COP$/kWh</t>
  </si>
  <si>
    <t>%</t>
  </si>
  <si>
    <t>Precio Portafolio</t>
  </si>
  <si>
    <t>Total</t>
  </si>
  <si>
    <t>Concepto</t>
  </si>
  <si>
    <t>COP$</t>
  </si>
  <si>
    <t>Generación</t>
  </si>
  <si>
    <t>Unidad</t>
  </si>
  <si>
    <t>Valor COP$</t>
  </si>
  <si>
    <t>Precio Contrato</t>
  </si>
  <si>
    <t>Precio bolsa</t>
  </si>
  <si>
    <t>Comercialización</t>
  </si>
  <si>
    <t>Precio Base</t>
  </si>
  <si>
    <t>IPP</t>
  </si>
  <si>
    <t>Precio Actual</t>
  </si>
  <si>
    <t>Precio C</t>
  </si>
  <si>
    <t>Transmisión</t>
  </si>
  <si>
    <t>Cargo de Distribución (STR)</t>
  </si>
  <si>
    <t>Cargo STR (Dato XM)</t>
  </si>
  <si>
    <t>Pérdidas G</t>
  </si>
  <si>
    <t>Pérdidas STN</t>
  </si>
  <si>
    <t>Pérdidas Generación</t>
  </si>
  <si>
    <t>Pérdidas Transmisión</t>
  </si>
  <si>
    <t>Pérdidas STN COP$/kWh</t>
  </si>
  <si>
    <t>STN COP$/kWh (dato XM)</t>
  </si>
  <si>
    <t>Restricciones y OCV</t>
  </si>
  <si>
    <t>Distribución (STR)</t>
  </si>
  <si>
    <t>Restricciones  y OCV</t>
  </si>
  <si>
    <t>Pérdidas Gen</t>
  </si>
  <si>
    <t>Sobretasa</t>
  </si>
  <si>
    <t>Consumo</t>
  </si>
  <si>
    <t>Penalización</t>
  </si>
  <si>
    <t>kVAR</t>
  </si>
  <si>
    <t>Valor Penalización</t>
  </si>
  <si>
    <t>kWh</t>
  </si>
  <si>
    <t>Valor</t>
  </si>
  <si>
    <t>Cargo</t>
  </si>
  <si>
    <t>Liquidación Factura</t>
  </si>
  <si>
    <t>id_cliente</t>
  </si>
  <si>
    <t>nombre_facturacion</t>
  </si>
  <si>
    <t>CU</t>
  </si>
  <si>
    <t>N/A</t>
  </si>
  <si>
    <t>Frt11545</t>
  </si>
  <si>
    <t>ECOPETROL - CAMPO CARACARA</t>
  </si>
  <si>
    <t>SIC</t>
  </si>
  <si>
    <t>&gt;&gt; Ingresar el SIC del usuario en consulta</t>
  </si>
  <si>
    <t>Matriz de Activa kWh</t>
  </si>
  <si>
    <t>Matriz de reactiva kVar</t>
  </si>
  <si>
    <t>Penalización de reactiva kVar</t>
  </si>
  <si>
    <t>Ajustes</t>
  </si>
  <si>
    <t>Nota Débito</t>
  </si>
  <si>
    <t>Nota Crébito</t>
  </si>
  <si>
    <t>CLIENTE_NOMBRE</t>
  </si>
  <si>
    <t>CLIENTE_SIC</t>
  </si>
  <si>
    <t>SOBRETASA_ART313L_1955_19</t>
  </si>
  <si>
    <t>899999068</t>
  </si>
  <si>
    <t>META</t>
  </si>
  <si>
    <t>ECOPETROL ENERGIA  S.A E.S.P</t>
  </si>
  <si>
    <t>Factura Frontera</t>
  </si>
  <si>
    <t>PUERTO GAITAN</t>
  </si>
  <si>
    <t>NIVEL IV</t>
  </si>
  <si>
    <t>ELECTRIFICADORA DEL META S.A. E.S.P.</t>
  </si>
  <si>
    <t>INDUSTRIAL</t>
  </si>
  <si>
    <t>ELECTROMETA</t>
  </si>
  <si>
    <t>ECTC</t>
  </si>
  <si>
    <t>Otros Cargos</t>
  </si>
  <si>
    <t>Alumbrado Públlico</t>
  </si>
  <si>
    <t>Retefuente</t>
  </si>
  <si>
    <t>ReteICA</t>
  </si>
  <si>
    <t>Tasa Bomberil</t>
  </si>
  <si>
    <t>Alquiler</t>
  </si>
  <si>
    <t>Total Factura</t>
  </si>
  <si>
    <t>Contribución</t>
  </si>
  <si>
    <t>Subtotal</t>
  </si>
  <si>
    <t>Detalle Ajustes</t>
  </si>
  <si>
    <t>Débito</t>
  </si>
  <si>
    <t>Crédito</t>
  </si>
  <si>
    <t>PERD_GENERACION</t>
  </si>
  <si>
    <t>TRANSMISION_NACIONAL</t>
  </si>
  <si>
    <t>PERD_TRANSMISION</t>
  </si>
  <si>
    <t>GENERACION</t>
  </si>
  <si>
    <t>CONTRIBUCION</t>
  </si>
  <si>
    <t>RESTRICCIONES</t>
  </si>
  <si>
    <t>DISTRIBUCION LOCAL REACTIVA</t>
  </si>
  <si>
    <t>CONTRIBUCION REACTIVA</t>
  </si>
  <si>
    <t>DISTRIBUCION_LOCAL</t>
  </si>
  <si>
    <t>ALUMBRADO</t>
  </si>
  <si>
    <t>COMERCIALIZACION</t>
  </si>
  <si>
    <t>departamento</t>
  </si>
  <si>
    <t>municipio</t>
  </si>
  <si>
    <t>ciclo</t>
  </si>
  <si>
    <t>fecha_inicio</t>
  </si>
  <si>
    <t>fecha_final</t>
  </si>
  <si>
    <t>concepto</t>
  </si>
  <si>
    <t>nombre_concepto</t>
  </si>
  <si>
    <t>valor_fac</t>
  </si>
  <si>
    <t>valor_rel</t>
  </si>
  <si>
    <t>consumo_act_fac</t>
  </si>
  <si>
    <t>consumo_act_rel</t>
  </si>
  <si>
    <t>consumo_rea_fac</t>
  </si>
  <si>
    <t>consumo_rea_rel</t>
  </si>
  <si>
    <t>consumo_rea_pena_fac</t>
  </si>
  <si>
    <t>consumo_rea_pena_rel</t>
  </si>
  <si>
    <t>valor_ajuste</t>
  </si>
  <si>
    <t>valida</t>
  </si>
  <si>
    <t>tipo_nota</t>
  </si>
  <si>
    <t>Nivel Tensión</t>
  </si>
  <si>
    <t>Propiedad Activos</t>
  </si>
  <si>
    <t>Operador</t>
  </si>
  <si>
    <t>Tipo Red</t>
  </si>
  <si>
    <t>Ciclo Aplicar</t>
  </si>
  <si>
    <t>S</t>
  </si>
  <si>
    <t>NDB</t>
  </si>
  <si>
    <t>Aerea</t>
  </si>
  <si>
    <t>NCR</t>
  </si>
  <si>
    <t>ECOPETROL S.A. - CAMPO CARACARA</t>
  </si>
  <si>
    <t>Facturación</t>
  </si>
  <si>
    <t>codigo_sic</t>
  </si>
  <si>
    <t>fecha</t>
  </si>
  <si>
    <t>hora</t>
  </si>
  <si>
    <t>Gmt</t>
  </si>
  <si>
    <t>Perd Gmt</t>
  </si>
  <si>
    <t>Stn</t>
  </si>
  <si>
    <t>Perd Stn</t>
  </si>
  <si>
    <t>Sdl</t>
  </si>
  <si>
    <t>Cmt</t>
  </si>
  <si>
    <t>CrsTotal</t>
  </si>
  <si>
    <t>Cont</t>
  </si>
  <si>
    <t>Tarifa</t>
  </si>
  <si>
    <t>RETE_ICA</t>
  </si>
  <si>
    <t>RETE_FUENTE</t>
  </si>
  <si>
    <t>TASA_BOMBERIL</t>
  </si>
  <si>
    <t>tipo_red</t>
  </si>
  <si>
    <t>id_tipo_red</t>
  </si>
  <si>
    <t>combinacion_nt</t>
  </si>
  <si>
    <t>id_dueno_red</t>
  </si>
  <si>
    <t>dueno_red</t>
  </si>
  <si>
    <t>N</t>
  </si>
  <si>
    <t>1</t>
  </si>
  <si>
    <t>Venta de Equipos</t>
  </si>
  <si>
    <t>Tipo de medida</t>
  </si>
  <si>
    <t>P</t>
  </si>
  <si>
    <t>CICLO</t>
  </si>
  <si>
    <t>CLIENTE_ID</t>
  </si>
  <si>
    <t>NRO_FACTURA</t>
  </si>
  <si>
    <t>CLIENTE_NIT</t>
  </si>
  <si>
    <t>NRO_FACTURA_DIAN</t>
  </si>
  <si>
    <t>CSM_ACT</t>
  </si>
  <si>
    <t>CSM_ACT_PROMEDIO</t>
  </si>
  <si>
    <t>CSM_ACT_VLR</t>
  </si>
  <si>
    <t>CSM_ACT1</t>
  </si>
  <si>
    <t>CSM_ACT2</t>
  </si>
  <si>
    <t>CSM_ACT3</t>
  </si>
  <si>
    <t>CSM_ACT4</t>
  </si>
  <si>
    <t>CSM_ACT5</t>
  </si>
  <si>
    <t>CSM_ACT6</t>
  </si>
  <si>
    <t>CSM_CON_CON_VLR</t>
  </si>
  <si>
    <t>CSM_REA</t>
  </si>
  <si>
    <t>CSM_REA_COBRABLE</t>
  </si>
  <si>
    <t>CSM_REA_COBRABLE_VLR</t>
  </si>
  <si>
    <t>CSM_REA_PROMEDIO</t>
  </si>
  <si>
    <t>CSM_REA1</t>
  </si>
  <si>
    <t>CSM_REA2</t>
  </si>
  <si>
    <t>CSM_REA3</t>
  </si>
  <si>
    <t>CSM_REA4</t>
  </si>
  <si>
    <t>CSM_REA5</t>
  </si>
  <si>
    <t>CSM_REA6</t>
  </si>
  <si>
    <t>CSM_SIN_CON_VLR</t>
  </si>
  <si>
    <t>DEPTO_FACTURACION</t>
  </si>
  <si>
    <t>EMPRESA</t>
  </si>
  <si>
    <t>FACTURA_AJUSTES_VLR</t>
  </si>
  <si>
    <t>FACTURA_SIN_AJUSTE_VLR</t>
  </si>
  <si>
    <t>FACTURA_TIPO</t>
  </si>
  <si>
    <t>FACTURA_VLR</t>
  </si>
  <si>
    <t>FECHA_ELAB_FACTURA</t>
  </si>
  <si>
    <t>FECHA_FINPER</t>
  </si>
  <si>
    <t>FECHA_INIPER</t>
  </si>
  <si>
    <t>FECHA_LIMITE1</t>
  </si>
  <si>
    <t>FECHA_LIMITE2</t>
  </si>
  <si>
    <t>MUNI_FACTURACION</t>
  </si>
  <si>
    <t>NIVEL_TENSION</t>
  </si>
  <si>
    <t>NIVEL_TENSION_ID</t>
  </si>
  <si>
    <t>OPERADOR_ID</t>
  </si>
  <si>
    <t>OPERADOR_NOMBRE</t>
  </si>
  <si>
    <t>SUBMERCADO</t>
  </si>
  <si>
    <t>OPERADOR_SIGLA</t>
  </si>
  <si>
    <t>EMPRESA_AGENTE</t>
  </si>
  <si>
    <t>GEN_TARIFA</t>
  </si>
  <si>
    <t>COM_TARIFA</t>
  </si>
  <si>
    <t>GENPER_TARIFA</t>
  </si>
  <si>
    <t>RES_TARIFA</t>
  </si>
  <si>
    <t>SDL_TARIFA</t>
  </si>
  <si>
    <t>STN_TARIFA</t>
  </si>
  <si>
    <t>STNPER_TARIFA</t>
  </si>
  <si>
    <t>CU_TARIFA</t>
  </si>
  <si>
    <t>CON_TARIFA</t>
  </si>
  <si>
    <t>VALIDA_CU_TARIFA</t>
  </si>
  <si>
    <t>GEN_VLR</t>
  </si>
  <si>
    <t>COM_VLR</t>
  </si>
  <si>
    <t>GENPERVLR</t>
  </si>
  <si>
    <t>RES_VLR</t>
  </si>
  <si>
    <t>SDL_VLR</t>
  </si>
  <si>
    <t>STN_VLR</t>
  </si>
  <si>
    <t>STNPER_VLR</t>
  </si>
  <si>
    <t>CU_VLR</t>
  </si>
  <si>
    <t>CON_VLR</t>
  </si>
  <si>
    <t>VALIDA_CU_VLR</t>
  </si>
  <si>
    <t>VALOR_RETE_ICA</t>
  </si>
  <si>
    <t>VALOR_RETE_FUENTE</t>
  </si>
  <si>
    <t>VALOR_SOBRE_TASA_BOMBERIL</t>
  </si>
  <si>
    <t>VALOR_VISITA_SITIO</t>
  </si>
  <si>
    <t>VALOR_NOTA_DEBITO</t>
  </si>
  <si>
    <t>VALOR_NOTA_CREDITO</t>
  </si>
  <si>
    <t>ALUMBRADO_PUBLICO</t>
  </si>
  <si>
    <t>ALQUILER_EQUIPOS</t>
  </si>
  <si>
    <t>VALOR_IVA</t>
  </si>
  <si>
    <t>VALOR_AJUSTE_RES_015</t>
  </si>
  <si>
    <t>ALQUILER_EQUIPOS_RETROACTIVO</t>
  </si>
  <si>
    <t>VENTA_EQUIPOS</t>
  </si>
  <si>
    <t>DEPTO_FACTURACION_ID</t>
  </si>
  <si>
    <t>MUNI_FACTURACION_ID</t>
  </si>
  <si>
    <t>PERIODO_FINAL</t>
  </si>
  <si>
    <t>DIGITO_VERIFICACION</t>
  </si>
  <si>
    <t>100074</t>
  </si>
  <si>
    <t>01-APR-20</t>
  </si>
  <si>
    <t>30-APR-20</t>
  </si>
  <si>
    <t>OBSERVACIONES</t>
  </si>
  <si>
    <t>APLICAR</t>
  </si>
  <si>
    <t>CODIGO_SIC</t>
  </si>
  <si>
    <t>NOMBRE_FACTURACION</t>
  </si>
  <si>
    <t>FECHA</t>
  </si>
  <si>
    <t>H01A</t>
  </si>
  <si>
    <t>H02A</t>
  </si>
  <si>
    <t>H03A</t>
  </si>
  <si>
    <t>H04A</t>
  </si>
  <si>
    <t>H05A</t>
  </si>
  <si>
    <t>H06A</t>
  </si>
  <si>
    <t>H07A</t>
  </si>
  <si>
    <t>H08A</t>
  </si>
  <si>
    <t>H09A</t>
  </si>
  <si>
    <t>H10A</t>
  </si>
  <si>
    <t>H11A</t>
  </si>
  <si>
    <t>H12A</t>
  </si>
  <si>
    <t>H13A</t>
  </si>
  <si>
    <t>H14A</t>
  </si>
  <si>
    <t>H15A</t>
  </si>
  <si>
    <t>H16A</t>
  </si>
  <si>
    <t>H17A</t>
  </si>
  <si>
    <t>H18A</t>
  </si>
  <si>
    <t>H19A</t>
  </si>
  <si>
    <t>H20A</t>
  </si>
  <si>
    <t>H21A</t>
  </si>
  <si>
    <t>H22A</t>
  </si>
  <si>
    <t>H23A</t>
  </si>
  <si>
    <t>H24A</t>
  </si>
  <si>
    <t>H01R</t>
  </si>
  <si>
    <t>H02R</t>
  </si>
  <si>
    <t>H03R</t>
  </si>
  <si>
    <t>H04R</t>
  </si>
  <si>
    <t>H05R</t>
  </si>
  <si>
    <t>H06R</t>
  </si>
  <si>
    <t>H07R</t>
  </si>
  <si>
    <t>H08R</t>
  </si>
  <si>
    <t>H09R</t>
  </si>
  <si>
    <t>H10R</t>
  </si>
  <si>
    <t>H11R</t>
  </si>
  <si>
    <t>H12R</t>
  </si>
  <si>
    <t>H13R</t>
  </si>
  <si>
    <t>H14R</t>
  </si>
  <si>
    <t>H15R</t>
  </si>
  <si>
    <t>H16R</t>
  </si>
  <si>
    <t>H17R</t>
  </si>
  <si>
    <t>H18R</t>
  </si>
  <si>
    <t>H19R</t>
  </si>
  <si>
    <t>H20R</t>
  </si>
  <si>
    <t>H21R</t>
  </si>
  <si>
    <t>H22R</t>
  </si>
  <si>
    <t>H23R</t>
  </si>
  <si>
    <t>H24R</t>
  </si>
  <si>
    <t>VALOR_RECOBRO_SERVICIOS</t>
  </si>
  <si>
    <t>VALOR_AJUSTE_IAP_MESE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</si>
</sst>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1" formatCode="_-* #,##0_-;\-* #,##0_-;_-* &quot;-&quot;_-;_-@_-"/>
    <numFmt numFmtId="164" formatCode="0.0000"/>
    <numFmt numFmtId="165" formatCode="0.000000"/>
    <numFmt numFmtId="166" formatCode="0.0000000"/>
    <numFmt numFmtId="167" formatCode="0.0000000000000000000"/>
    <numFmt numFmtId="168" formatCode="0.000000000000000000000"/>
    <numFmt numFmtId="169" formatCode="#,##0.0000"/>
    <numFmt numFmtId="170" formatCode="0.000"/>
    <numFmt numFmtId="171" formatCode="#,##0.000000"/>
    <numFmt numFmtId="172" formatCode="_-* #,##0.0000_-;\-* #,##0.0000_-;_-* &quot;-&quot;_-;_-@_-"/>
    <numFmt numFmtId="173" formatCode="_-* #,##0_-;\-* #,##0_-;_-* &quot;-&quot;??_-;_-@_-"/>
    <numFmt numFmtId="174" formatCode="_-* #,##0.00000000_-;\-* #,##0.00000000_-;_-* &quot;-&quot;_-;_-@_-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0"/>
      <color rgb="FF000000"/>
      <name val="Verdana"/>
      <family val="2"/>
    </font>
    <font>
      <b/>
      <sz val="10"/>
      <color rgb="FF000000"/>
      <name val="Verdana"/>
      <family val="2"/>
    </font>
    <font>
      <b/>
      <sz val="9"/>
      <color theme="1"/>
      <name val="Verdana"/>
      <family val="2"/>
    </font>
    <font>
      <sz val="9"/>
      <color theme="1"/>
      <name val="Verdana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Verdana"/>
      <family val="2"/>
    </font>
    <font>
      <sz val="10"/>
      <color theme="0"/>
      <name val="Verdana"/>
      <family val="2"/>
    </font>
    <font>
      <sz val="9"/>
      <color theme="0"/>
      <name val="Verdana"/>
      <family val="2"/>
    </font>
    <font>
      <sz val="11"/>
      <color theme="1"/>
      <name val="Calibri"/>
      <family val="2"/>
      <scheme val="minor"/>
    </font>
    <font>
      <sz val="9"/>
      <color rgb="FFFF0000"/>
      <name val="Verdana"/>
      <family val="2"/>
    </font>
    <font>
      <sz val="10"/>
      <color rgb="FFFF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</borders>
  <cellStyleXfs count="2">
    <xf numFmtId="0" fontId="0" fillId="0" borderId="0"/>
    <xf numFmtId="41" fontId="12" fillId="0" borderId="0" applyFont="0" applyFill="0" applyBorder="0" applyAlignment="0" applyProtection="0"/>
  </cellStyleXfs>
  <cellXfs count="91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2" xfId="0" applyFont="1" applyBorder="1"/>
    <xf numFmtId="0" fontId="2" fillId="0" borderId="1" xfId="0" applyFont="1" applyBorder="1" applyAlignment="1">
      <alignment horizontal="right"/>
    </xf>
    <xf numFmtId="14" fontId="1" fillId="0" borderId="1" xfId="0" applyNumberFormat="1" applyFont="1" applyBorder="1"/>
    <xf numFmtId="3" fontId="1" fillId="0" borderId="1" xfId="0" applyNumberFormat="1" applyFont="1" applyBorder="1"/>
    <xf numFmtId="2" fontId="3" fillId="0" borderId="1" xfId="0" applyNumberFormat="1" applyFont="1" applyBorder="1" applyAlignment="1">
      <alignment horizontal="right" vertical="center"/>
    </xf>
    <xf numFmtId="3" fontId="1" fillId="0" borderId="0" xfId="0" applyNumberFormat="1" applyFont="1"/>
    <xf numFmtId="166" fontId="1" fillId="0" borderId="0" xfId="0" applyNumberFormat="1" applyFont="1"/>
    <xf numFmtId="165" fontId="2" fillId="0" borderId="1" xfId="0" applyNumberFormat="1" applyFont="1" applyBorder="1"/>
    <xf numFmtId="164" fontId="2" fillId="0" borderId="1" xfId="0" applyNumberFormat="1" applyFont="1" applyBorder="1"/>
    <xf numFmtId="2" fontId="1" fillId="0" borderId="0" xfId="0" applyNumberFormat="1" applyFont="1"/>
    <xf numFmtId="167" fontId="1" fillId="0" borderId="0" xfId="0" applyNumberFormat="1" applyFont="1"/>
    <xf numFmtId="168" fontId="1" fillId="0" borderId="0" xfId="0" applyNumberFormat="1" applyFont="1"/>
    <xf numFmtId="3" fontId="2" fillId="0" borderId="1" xfId="0" applyNumberFormat="1" applyFont="1" applyBorder="1"/>
    <xf numFmtId="0" fontId="1" fillId="2" borderId="2" xfId="0" applyFont="1" applyFill="1" applyBorder="1"/>
    <xf numFmtId="0" fontId="2" fillId="2" borderId="2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164" fontId="2" fillId="0" borderId="1" xfId="0" applyNumberFormat="1" applyFont="1" applyBorder="1" applyAlignment="1">
      <alignment vertical="center" wrapText="1"/>
    </xf>
    <xf numFmtId="164" fontId="1" fillId="0" borderId="0" xfId="0" applyNumberFormat="1" applyFont="1"/>
    <xf numFmtId="0" fontId="2" fillId="0" borderId="0" xfId="0" applyFont="1" applyAlignment="1">
      <alignment vertical="center"/>
    </xf>
    <xf numFmtId="0" fontId="5" fillId="0" borderId="2" xfId="0" applyFont="1" applyBorder="1"/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3" fontId="6" fillId="0" borderId="1" xfId="0" applyNumberFormat="1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3" fontId="6" fillId="0" borderId="0" xfId="0" applyNumberFormat="1" applyFont="1" applyBorder="1"/>
    <xf numFmtId="3" fontId="5" fillId="0" borderId="1" xfId="0" applyNumberFormat="1" applyFont="1" applyBorder="1"/>
    <xf numFmtId="0" fontId="9" fillId="0" borderId="0" xfId="0" applyFont="1"/>
    <xf numFmtId="14" fontId="6" fillId="0" borderId="0" xfId="0" applyNumberFormat="1" applyFont="1"/>
    <xf numFmtId="0" fontId="6" fillId="0" borderId="1" xfId="0" applyFont="1" applyBorder="1" applyAlignment="1">
      <alignment horizontal="center"/>
    </xf>
    <xf numFmtId="0" fontId="2" fillId="0" borderId="0" xfId="0" applyFont="1"/>
    <xf numFmtId="0" fontId="10" fillId="0" borderId="0" xfId="0" applyFont="1" applyAlignment="1">
      <alignment wrapText="1"/>
    </xf>
    <xf numFmtId="0" fontId="8" fillId="0" borderId="0" xfId="0" applyFont="1"/>
    <xf numFmtId="14" fontId="2" fillId="0" borderId="1" xfId="0" applyNumberFormat="1" applyFont="1" applyBorder="1" applyAlignment="1">
      <alignment horizontal="left"/>
    </xf>
    <xf numFmtId="169" fontId="2" fillId="0" borderId="1" xfId="0" applyNumberFormat="1" applyFont="1" applyBorder="1"/>
    <xf numFmtId="0" fontId="7" fillId="0" borderId="0" xfId="0" applyFont="1"/>
    <xf numFmtId="0" fontId="6" fillId="0" borderId="1" xfId="0" applyFont="1" applyBorder="1" applyAlignment="1">
      <alignment horizontal="center"/>
    </xf>
    <xf numFmtId="2" fontId="3" fillId="2" borderId="1" xfId="0" applyNumberFormat="1" applyFont="1" applyFill="1" applyBorder="1" applyAlignment="1">
      <alignment horizontal="right" vertical="center"/>
    </xf>
    <xf numFmtId="10" fontId="3" fillId="2" borderId="1" xfId="0" applyNumberFormat="1" applyFont="1" applyFill="1" applyBorder="1" applyAlignment="1">
      <alignment horizontal="right" vertical="center"/>
    </xf>
    <xf numFmtId="0" fontId="1" fillId="0" borderId="2" xfId="0" applyFont="1" applyBorder="1"/>
    <xf numFmtId="0" fontId="9" fillId="2" borderId="0" xfId="0" applyFont="1" applyFill="1" applyAlignment="1">
      <alignment vertical="center" wrapText="1"/>
    </xf>
    <xf numFmtId="0" fontId="9" fillId="0" borderId="0" xfId="0" applyFont="1" applyAlignment="1">
      <alignment vertical="center" wrapText="1"/>
    </xf>
    <xf numFmtId="3" fontId="6" fillId="0" borderId="0" xfId="0" applyNumberFormat="1" applyFont="1"/>
    <xf numFmtId="0" fontId="9" fillId="4" borderId="0" xfId="0" applyFont="1" applyFill="1"/>
    <xf numFmtId="15" fontId="9" fillId="0" borderId="0" xfId="0" applyNumberFormat="1" applyFont="1"/>
    <xf numFmtId="0" fontId="9" fillId="3" borderId="0" xfId="0" applyFont="1" applyFill="1"/>
    <xf numFmtId="15" fontId="9" fillId="3" borderId="0" xfId="0" applyNumberFormat="1" applyFont="1" applyFill="1"/>
    <xf numFmtId="0" fontId="11" fillId="0" borderId="0" xfId="0" applyFont="1"/>
    <xf numFmtId="0" fontId="11" fillId="0" borderId="0" xfId="0" applyFont="1" applyAlignment="1">
      <alignment horizontal="center"/>
    </xf>
    <xf numFmtId="0" fontId="9" fillId="0" borderId="0" xfId="0" applyNumberFormat="1" applyFont="1"/>
    <xf numFmtId="41" fontId="6" fillId="0" borderId="0" xfId="1" applyFont="1"/>
    <xf numFmtId="41" fontId="9" fillId="0" borderId="0" xfId="1" applyFont="1"/>
    <xf numFmtId="41" fontId="9" fillId="0" borderId="0" xfId="1" applyFont="1" applyAlignment="1">
      <alignment vertical="center" wrapText="1"/>
    </xf>
    <xf numFmtId="2" fontId="2" fillId="0" borderId="1" xfId="0" applyNumberFormat="1" applyFont="1" applyBorder="1" applyAlignment="1">
      <alignment vertical="center"/>
    </xf>
    <xf numFmtId="170" fontId="2" fillId="0" borderId="0" xfId="0" applyNumberFormat="1" applyFont="1" applyAlignment="1">
      <alignment vertical="center"/>
    </xf>
    <xf numFmtId="170" fontId="1" fillId="0" borderId="0" xfId="0" applyNumberFormat="1" applyFont="1"/>
    <xf numFmtId="41" fontId="1" fillId="0" borderId="0" xfId="1" applyFont="1"/>
    <xf numFmtId="172" fontId="1" fillId="0" borderId="0" xfId="1" applyNumberFormat="1" applyFont="1"/>
    <xf numFmtId="173" fontId="1" fillId="0" borderId="0" xfId="0" applyNumberFormat="1" applyFont="1"/>
    <xf numFmtId="171" fontId="1" fillId="0" borderId="0" xfId="0" applyNumberFormat="1" applyFont="1"/>
    <xf numFmtId="174" fontId="1" fillId="0" borderId="0" xfId="1" applyNumberFormat="1" applyFont="1"/>
    <xf numFmtId="41" fontId="1" fillId="0" borderId="0" xfId="1" applyNumberFormat="1" applyFont="1"/>
    <xf numFmtId="0" fontId="13" fillId="0" borderId="0" xfId="0" applyFont="1" applyAlignment="1">
      <alignment horizontal="right"/>
    </xf>
    <xf numFmtId="0" fontId="13" fillId="0" borderId="0" xfId="0" applyFont="1"/>
    <xf numFmtId="3" fontId="6" fillId="0" borderId="1" xfId="0" applyNumberFormat="1" applyFont="1" applyFill="1" applyBorder="1"/>
    <xf numFmtId="0" fontId="9" fillId="2" borderId="0" xfId="0" applyFont="1" applyFill="1"/>
    <xf numFmtId="14" fontId="6" fillId="2" borderId="0" xfId="0" applyNumberFormat="1" applyFont="1" applyFill="1"/>
    <xf numFmtId="0" fontId="14" fillId="0" borderId="0" xfId="0" applyFont="1" applyAlignment="1">
      <alignment horizontal="left"/>
    </xf>
    <xf numFmtId="0" fontId="14" fillId="0" borderId="0" xfId="0" applyFont="1"/>
    <xf numFmtId="14" fontId="9" fillId="0" borderId="0" xfId="0" applyNumberFormat="1" applyFont="1"/>
    <xf numFmtId="0" fontId="6" fillId="0" borderId="1" xfId="0" applyFont="1" applyBorder="1" applyAlignment="1">
      <alignment horizontal="left"/>
    </xf>
    <xf numFmtId="2" fontId="6" fillId="0" borderId="0" xfId="0" applyNumberFormat="1" applyFont="1"/>
    <xf numFmtId="0" fontId="5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14" fontId="6" fillId="0" borderId="1" xfId="0" applyNumberFormat="1" applyFont="1" applyBorder="1" applyAlignment="1">
      <alignment horizontal="center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743"/>
  <sheetViews>
    <sheetView showGridLines="0" tabSelected="1" topLeftCell="A16" zoomScale="90" zoomScaleNormal="90" workbookViewId="0">
      <selection activeCell="E48" sqref="E48"/>
    </sheetView>
  </sheetViews>
  <sheetFormatPr baseColWidth="10" defaultColWidth="11.5546875" defaultRowHeight="11.4" x14ac:dyDescent="0.2"/>
  <cols>
    <col min="1" max="1" width="11.5546875" style="32"/>
    <col min="2" max="2" width="30.5546875" style="32" bestFit="1" customWidth="1"/>
    <col min="3" max="3" width="12.33203125" style="31" bestFit="1" customWidth="1"/>
    <col min="4" max="4" width="16.5546875" style="32" bestFit="1" customWidth="1"/>
    <col min="5" max="5" width="20.6640625" style="32" customWidth="1"/>
    <col min="6" max="6" width="16.6640625" style="32" customWidth="1"/>
    <col min="7" max="7" width="13" style="32" bestFit="1" customWidth="1"/>
    <col min="8" max="8" width="59.44140625" style="32" bestFit="1" customWidth="1"/>
    <col min="9" max="16384" width="11.5546875" style="32"/>
  </cols>
  <sheetData>
    <row r="1" spans="2:5" x14ac:dyDescent="0.2">
      <c r="C1" s="64">
        <f>+YEAR(C4)</f>
        <v>2020</v>
      </c>
      <c r="D1" s="63">
        <f>+MONTH(C4)</f>
        <v>5</v>
      </c>
      <c r="E1" s="79">
        <v>202005</v>
      </c>
    </row>
    <row r="4" spans="2:5" x14ac:dyDescent="0.2">
      <c r="B4" s="36" t="s">
        <v>140</v>
      </c>
      <c r="C4" s="90">
        <v>43952</v>
      </c>
      <c r="D4" s="90"/>
    </row>
    <row r="5" spans="2:5" x14ac:dyDescent="0.2">
      <c r="B5" s="86" t="s">
        <v>68</v>
      </c>
      <c r="C5" s="89" t="s">
        <v>66</v>
      </c>
      <c r="D5" s="89"/>
      <c r="E5" s="32" t="s">
        <v>69</v>
      </c>
    </row>
    <row r="6" spans="2:5" x14ac:dyDescent="0.2">
      <c r="B6" s="31"/>
      <c r="D6" s="31"/>
    </row>
    <row r="7" spans="2:5" x14ac:dyDescent="0.2">
      <c r="B7" s="88" t="s">
        <v>67</v>
      </c>
      <c r="C7" s="88"/>
      <c r="D7" s="88"/>
    </row>
    <row r="10" spans="2:5" x14ac:dyDescent="0.2">
      <c r="B10" s="30" t="s">
        <v>61</v>
      </c>
    </row>
    <row r="12" spans="2:5" x14ac:dyDescent="0.2">
      <c r="E12" s="66"/>
    </row>
    <row r="13" spans="2:5" x14ac:dyDescent="0.2">
      <c r="B13" s="36" t="s">
        <v>54</v>
      </c>
      <c r="C13" s="37" t="s">
        <v>58</v>
      </c>
      <c r="D13" s="38">
        <f>+SUM(Matriz_de_consumo!C7:Z37)</f>
        <v>12236840</v>
      </c>
    </row>
    <row r="15" spans="2:5" x14ac:dyDescent="0.2">
      <c r="B15" s="33" t="s">
        <v>28</v>
      </c>
      <c r="C15" s="34" t="s">
        <v>31</v>
      </c>
      <c r="D15" s="35" t="s">
        <v>32</v>
      </c>
    </row>
    <row r="16" spans="2:5" x14ac:dyDescent="0.2">
      <c r="B16" s="36" t="s">
        <v>30</v>
      </c>
      <c r="C16" s="37" t="s">
        <v>29</v>
      </c>
      <c r="D16" s="80">
        <f>+Liquidación!$C$44</f>
        <v>2656250858.7999992</v>
      </c>
      <c r="E16" s="87">
        <f>D16/$D$13</f>
        <v>217.06999999999994</v>
      </c>
    </row>
    <row r="17" spans="2:7" x14ac:dyDescent="0.2">
      <c r="B17" s="36" t="s">
        <v>35</v>
      </c>
      <c r="C17" s="37" t="s">
        <v>29</v>
      </c>
      <c r="D17" s="80">
        <f>+Liquidación!$C$88</f>
        <v>84923669.600000024</v>
      </c>
      <c r="E17" s="87">
        <f t="shared" ref="E17:E22" si="0">D17/$D$13</f>
        <v>6.9400000000000022</v>
      </c>
      <c r="G17" s="58"/>
    </row>
    <row r="18" spans="2:7" x14ac:dyDescent="0.2">
      <c r="B18" s="36" t="s">
        <v>40</v>
      </c>
      <c r="C18" s="37" t="s">
        <v>29</v>
      </c>
      <c r="D18" s="80">
        <f>+Liquidación!$C$129</f>
        <v>525463806.00000006</v>
      </c>
      <c r="E18" s="87">
        <f t="shared" si="0"/>
        <v>42.941135619980329</v>
      </c>
      <c r="G18" s="58"/>
    </row>
    <row r="19" spans="2:7" x14ac:dyDescent="0.2">
      <c r="B19" s="36" t="s">
        <v>50</v>
      </c>
      <c r="C19" s="37" t="s">
        <v>29</v>
      </c>
      <c r="D19" s="80">
        <f>+Liquidación!$C$170</f>
        <v>306288105.20000011</v>
      </c>
      <c r="E19" s="87">
        <f t="shared" si="0"/>
        <v>25.030000000000008</v>
      </c>
      <c r="G19" s="58"/>
    </row>
    <row r="20" spans="2:7" x14ac:dyDescent="0.2">
      <c r="B20" s="36" t="s">
        <v>51</v>
      </c>
      <c r="C20" s="37" t="s">
        <v>29</v>
      </c>
      <c r="D20" s="80">
        <f>+Liquidación!$C$211</f>
        <v>72197356</v>
      </c>
      <c r="E20" s="87">
        <f t="shared" si="0"/>
        <v>5.9</v>
      </c>
      <c r="G20" s="58"/>
    </row>
    <row r="21" spans="2:7" x14ac:dyDescent="0.2">
      <c r="B21" s="36" t="s">
        <v>52</v>
      </c>
      <c r="C21" s="37" t="s">
        <v>29</v>
      </c>
      <c r="D21" s="80">
        <f>+Liquidación!$C$252</f>
        <v>57513148</v>
      </c>
      <c r="E21" s="87">
        <f t="shared" si="0"/>
        <v>4.7</v>
      </c>
      <c r="G21" s="58"/>
    </row>
    <row r="22" spans="2:7" x14ac:dyDescent="0.2">
      <c r="B22" s="36" t="s">
        <v>44</v>
      </c>
      <c r="C22" s="37" t="s">
        <v>29</v>
      </c>
      <c r="D22" s="80">
        <f>+Liquidación!$C$293</f>
        <v>4849348.4000000004</v>
      </c>
      <c r="E22" s="87">
        <f t="shared" si="0"/>
        <v>0.39629090516832782</v>
      </c>
      <c r="G22" s="58"/>
    </row>
    <row r="23" spans="2:7" x14ac:dyDescent="0.2">
      <c r="B23" s="39"/>
      <c r="C23" s="40"/>
      <c r="D23" s="41"/>
      <c r="E23" s="87">
        <f>SUM(E16:E22)</f>
        <v>302.97742652514859</v>
      </c>
    </row>
    <row r="24" spans="2:7" x14ac:dyDescent="0.2">
      <c r="B24" s="36" t="s">
        <v>55</v>
      </c>
      <c r="C24" s="37" t="s">
        <v>56</v>
      </c>
      <c r="D24" s="38">
        <f>+ROUND(SUM(Matriz_de_consumo!C77:Z107),0)</f>
        <v>0</v>
      </c>
      <c r="E24" s="87">
        <f>E23+D32</f>
        <v>306.97742652514859</v>
      </c>
    </row>
    <row r="25" spans="2:7" x14ac:dyDescent="0.2">
      <c r="B25" s="36" t="s">
        <v>57</v>
      </c>
      <c r="C25" s="37" t="s">
        <v>29</v>
      </c>
      <c r="D25" s="38">
        <f>+ROUND(D24*Liquidación!$C$135,0)</f>
        <v>0</v>
      </c>
    </row>
    <row r="27" spans="2:7" x14ac:dyDescent="0.2">
      <c r="B27" s="33" t="s">
        <v>97</v>
      </c>
      <c r="C27" s="34" t="s">
        <v>29</v>
      </c>
      <c r="D27" s="42">
        <f>+SUM(D16:D22)+D25</f>
        <v>3707486291.9999995</v>
      </c>
      <c r="E27" s="58"/>
    </row>
    <row r="28" spans="2:7" x14ac:dyDescent="0.2">
      <c r="B28" s="36" t="s">
        <v>96</v>
      </c>
      <c r="C28" s="52" t="s">
        <v>29</v>
      </c>
      <c r="D28" s="38">
        <f>+SUMIFS(In_facturación!$BN:$BN,In_facturación!$G:$G,Salida!$C$5)</f>
        <v>0</v>
      </c>
    </row>
    <row r="30" spans="2:7" x14ac:dyDescent="0.2">
      <c r="B30" s="30" t="s">
        <v>53</v>
      </c>
    </row>
    <row r="32" spans="2:7" x14ac:dyDescent="0.2">
      <c r="B32" s="36" t="s">
        <v>60</v>
      </c>
      <c r="C32" s="37" t="s">
        <v>24</v>
      </c>
      <c r="D32" s="36">
        <v>4</v>
      </c>
    </row>
    <row r="33" spans="2:4" x14ac:dyDescent="0.2">
      <c r="B33" s="36" t="s">
        <v>59</v>
      </c>
      <c r="C33" s="37" t="s">
        <v>29</v>
      </c>
      <c r="D33" s="38">
        <f>+D13*D32</f>
        <v>48947360</v>
      </c>
    </row>
    <row r="35" spans="2:4" x14ac:dyDescent="0.2">
      <c r="B35" s="30" t="s">
        <v>73</v>
      </c>
    </row>
    <row r="37" spans="2:4" x14ac:dyDescent="0.2">
      <c r="B37" s="36" t="s">
        <v>74</v>
      </c>
      <c r="C37" s="45" t="s">
        <v>29</v>
      </c>
      <c r="D37" s="38">
        <f>+SUMIFS(In_facturación!$BT:$BT,In_facturación!$G:$G,Salida!$C$5)</f>
        <v>354843</v>
      </c>
    </row>
    <row r="38" spans="2:4" x14ac:dyDescent="0.2">
      <c r="B38" s="36" t="s">
        <v>75</v>
      </c>
      <c r="C38" s="45" t="s">
        <v>29</v>
      </c>
      <c r="D38" s="38">
        <f>+SUMIFS(In_facturación!$BU:$BU,In_facturación!$G:$G,Salida!$C$5)</f>
        <v>-38009584</v>
      </c>
    </row>
    <row r="41" spans="2:4" x14ac:dyDescent="0.2">
      <c r="B41" s="30" t="s">
        <v>89</v>
      </c>
    </row>
    <row r="43" spans="2:4" x14ac:dyDescent="0.2">
      <c r="B43" s="36" t="s">
        <v>90</v>
      </c>
      <c r="C43" s="52" t="s">
        <v>29</v>
      </c>
      <c r="D43" s="38">
        <f>+SUMIFS(In_facturación!$BV:$BV,In_facturación!$G:$G,Salida!$C$5)</f>
        <v>0</v>
      </c>
    </row>
    <row r="44" spans="2:4" x14ac:dyDescent="0.2">
      <c r="B44" s="36" t="s">
        <v>91</v>
      </c>
      <c r="C44" s="52" t="s">
        <v>29</v>
      </c>
      <c r="D44" s="38">
        <f>+SUMIFS(In_facturación!$BQ:$BQ,In_facturación!$G:$G,Salida!$C$5)</f>
        <v>-3396947</v>
      </c>
    </row>
    <row r="45" spans="2:4" x14ac:dyDescent="0.2">
      <c r="B45" s="36" t="s">
        <v>92</v>
      </c>
      <c r="C45" s="52" t="s">
        <v>29</v>
      </c>
      <c r="D45" s="38">
        <f>+SUMIFS(In_facturación!$BP:$BP,In_facturación!$G:$G,Salida!$C$5)</f>
        <v>-594466</v>
      </c>
    </row>
    <row r="46" spans="2:4" x14ac:dyDescent="0.2">
      <c r="B46" s="36" t="s">
        <v>93</v>
      </c>
      <c r="C46" s="52" t="s">
        <v>29</v>
      </c>
      <c r="D46" s="38">
        <f>+SUMIFS(In_facturación!$BR:$BR,In_facturación!$G:$G,Salida!$C$5)</f>
        <v>0</v>
      </c>
    </row>
    <row r="47" spans="2:4" x14ac:dyDescent="0.2">
      <c r="B47" s="36" t="s">
        <v>94</v>
      </c>
      <c r="C47" s="52" t="s">
        <v>29</v>
      </c>
      <c r="D47" s="38">
        <f>+SUMIFS(In_facturación!$BZ:$BZ,In_facturación!$G:$G,Salida!$C$5)</f>
        <v>0</v>
      </c>
    </row>
    <row r="48" spans="2:4" x14ac:dyDescent="0.2">
      <c r="B48" s="36" t="s">
        <v>163</v>
      </c>
      <c r="C48" s="52" t="s">
        <v>29</v>
      </c>
      <c r="D48" s="38">
        <f>+SUMIFS(In_facturación!$CA:$CA,In_facturación!$G:$G,Salida!$C$5)</f>
        <v>0</v>
      </c>
    </row>
    <row r="50" spans="2:6" x14ac:dyDescent="0.2">
      <c r="B50" s="30" t="s">
        <v>95</v>
      </c>
    </row>
    <row r="52" spans="2:6" x14ac:dyDescent="0.2">
      <c r="B52" s="33" t="s">
        <v>27</v>
      </c>
      <c r="C52" s="34" t="s">
        <v>29</v>
      </c>
      <c r="D52" s="42">
        <f>+D27+D33+D37+D38+D43+D44+D45+D46+D47+D28+D48</f>
        <v>3714787497.9999995</v>
      </c>
    </row>
    <row r="56" spans="2:6" x14ac:dyDescent="0.2">
      <c r="B56" s="30" t="s">
        <v>98</v>
      </c>
      <c r="D56" s="58"/>
    </row>
    <row r="57" spans="2:6" x14ac:dyDescent="0.2">
      <c r="C57" s="32"/>
    </row>
    <row r="58" spans="2:6" x14ac:dyDescent="0.2">
      <c r="C58" s="78" t="s">
        <v>136</v>
      </c>
      <c r="D58" s="78" t="s">
        <v>138</v>
      </c>
    </row>
    <row r="59" spans="2:6" x14ac:dyDescent="0.2">
      <c r="B59" s="33" t="s">
        <v>28</v>
      </c>
      <c r="C59" s="35" t="s">
        <v>99</v>
      </c>
      <c r="D59" s="35" t="s">
        <v>100</v>
      </c>
    </row>
    <row r="60" spans="2:6" x14ac:dyDescent="0.2">
      <c r="B60" s="36" t="s">
        <v>107</v>
      </c>
      <c r="C60" s="38">
        <f>+SUMIFS(In_ajustes!$S:$S,In_ajustes!$U:$U,Salida!$C$58,In_ajustes!$Z:$Z,Salida!$E$1,In_ajustes!$J:$J,Salida!$B60,In_ajustes!$A:$A,Salida!$C$5)</f>
        <v>0</v>
      </c>
      <c r="D60" s="38">
        <f>+SUMIFS(In_ajustes!$S:$S,In_ajustes!$U:$U,Salida!$D$58,In_ajustes!$Z:$Z,Salida!$E$1,In_ajustes!$J:$J,Salida!$B60,In_ajustes!$A:$A,Salida!$C$5)</f>
        <v>0</v>
      </c>
      <c r="E60" s="58"/>
    </row>
    <row r="61" spans="2:6" x14ac:dyDescent="0.2">
      <c r="B61" s="36" t="s">
        <v>108</v>
      </c>
      <c r="C61" s="38">
        <f>+SUMIFS(In_ajustes!$S:$S,In_ajustes!$U:$U,Salida!$C$58,In_ajustes!$Z:$Z,Salida!$E$1,In_ajustes!$J:$J,Salida!$B61,In_ajustes!$A:$A,Salida!$C$5)</f>
        <v>0</v>
      </c>
      <c r="D61" s="38">
        <f>+SUMIFS(In_ajustes!$S:$S,In_ajustes!$U:$U,Salida!$D$58,In_ajustes!$Z:$Z,Salida!$E$1,In_ajustes!$J:$J,Salida!$B61,In_ajustes!$A:$A,Salida!$C$5)</f>
        <v>0</v>
      </c>
    </row>
    <row r="62" spans="2:6" x14ac:dyDescent="0.2">
      <c r="B62" s="36" t="s">
        <v>78</v>
      </c>
      <c r="C62" s="38">
        <f>+SUMIFS(In_ajustes!$S:$S,In_ajustes!$U:$U,Salida!$C$58,In_ajustes!$Z:$Z,Salida!$E$1,In_ajustes!$J:$J,Salida!$B62,In_ajustes!$A:$A,Salida!$C$5)</f>
        <v>0</v>
      </c>
      <c r="D62" s="38">
        <f>+SUMIFS(In_ajustes!$S:$S,In_ajustes!$U:$U,Salida!$D$58,In_ajustes!$Z:$Z,Salida!$E$1,In_ajustes!$J:$J,Salida!$B62,In_ajustes!$A:$A,Salida!$C$5)</f>
        <v>0</v>
      </c>
      <c r="E62" s="58"/>
      <c r="F62" s="66"/>
    </row>
    <row r="63" spans="2:6" x14ac:dyDescent="0.2">
      <c r="B63" s="36" t="s">
        <v>153</v>
      </c>
      <c r="C63" s="38">
        <f>+SUMIFS(In_ajustes!$S:$S,In_ajustes!$U:$U,Salida!$C$58,In_ajustes!$Z:$Z,Salida!$E$1,In_ajustes!$J:$J,Salida!$B63,In_ajustes!$A:$A,Salida!$C$5)</f>
        <v>0</v>
      </c>
      <c r="D63" s="38">
        <f>+SUMIFS(In_ajustes!$S:$S,In_ajustes!$U:$U,Salida!$D$58,In_ajustes!$Z:$Z,Salida!$E$1,In_ajustes!$J:$J,Salida!$B63,In_ajustes!$A:$A,Salida!$C$5)</f>
        <v>0</v>
      </c>
      <c r="E63" s="58"/>
      <c r="F63" s="66"/>
    </row>
    <row r="64" spans="2:6" x14ac:dyDescent="0.2">
      <c r="B64" s="36" t="s">
        <v>154</v>
      </c>
      <c r="C64" s="38">
        <f>+SUMIFS(In_ajustes!$S:$S,In_ajustes!$U:$U,Salida!$C$58,In_ajustes!$Z:$Z,Salida!$E$1,In_ajustes!$J:$J,Salida!$B64,In_ajustes!$A:$A,Salida!$C$5)</f>
        <v>0</v>
      </c>
      <c r="D64" s="38">
        <f>+SUMIFS(In_ajustes!$S:$S,In_ajustes!$U:$U,Salida!$D$58,In_ajustes!$Z:$Z,Salida!$E$1,In_ajustes!$J:$J,Salida!$B64,In_ajustes!$A:$A,Salida!$C$5)</f>
        <v>0</v>
      </c>
      <c r="F64" s="66"/>
    </row>
    <row r="65" spans="2:6" x14ac:dyDescent="0.2">
      <c r="B65" s="36" t="s">
        <v>104</v>
      </c>
      <c r="C65" s="38">
        <f>+SUMIFS(In_ajustes!$S:$S,In_ajustes!$U:$U,Salida!$C$58,In_ajustes!$Z:$Z,Salida!$E$1,In_ajustes!$J:$J,Salida!$B65,In_ajustes!$A:$A,Salida!$C$5)</f>
        <v>118281</v>
      </c>
      <c r="D65" s="38">
        <f>+SUMIFS(In_ajustes!$S:$S,In_ajustes!$U:$U,Salida!$D$58,In_ajustes!$Z:$Z,Salida!$E$1,In_ajustes!$J:$J,Salida!$B65,In_ajustes!$A:$A,Salida!$C$5)</f>
        <v>0</v>
      </c>
      <c r="E65" s="58"/>
      <c r="F65" s="66"/>
    </row>
    <row r="66" spans="2:6" x14ac:dyDescent="0.2">
      <c r="B66" s="36" t="s">
        <v>101</v>
      </c>
      <c r="C66" s="38">
        <f>+SUMIFS(In_ajustes!$S:$S,In_ajustes!$U:$U,Salida!$C$58,In_ajustes!$Z:$Z,Salida!$E$1,In_ajustes!$J:$J,Salida!$B66,In_ajustes!$A:$A,Salida!$C$5)</f>
        <v>236562</v>
      </c>
      <c r="D66" s="38">
        <f>+SUMIFS(In_ajustes!$S:$S,In_ajustes!$U:$U,Salida!$D$58,In_ajustes!$Z:$Z,Salida!$E$1,In_ajustes!$J:$J,Salida!$B66,In_ajustes!$A:$A,Salida!$C$5)</f>
        <v>0</v>
      </c>
      <c r="E66" s="58"/>
      <c r="F66" s="66"/>
    </row>
    <row r="67" spans="2:6" x14ac:dyDescent="0.2">
      <c r="B67" s="36" t="s">
        <v>102</v>
      </c>
      <c r="C67" s="38">
        <f>+SUMIFS(In_ajustes!$S:$S,In_ajustes!$U:$U,Salida!$C$58,In_ajustes!$Z:$Z,Salida!$E$1,In_ajustes!$J:$J,Salida!$B67,In_ajustes!$A:$A,Salida!$C$5)</f>
        <v>0</v>
      </c>
      <c r="D67" s="38">
        <f>+SUMIFS(In_ajustes!$S:$S,In_ajustes!$U:$U,Salida!$D$58,In_ajustes!$Z:$Z,Salida!$E$1,In_ajustes!$J:$J,Salida!$B67,In_ajustes!$A:$A,Salida!$C$5)</f>
        <v>18587140</v>
      </c>
      <c r="F67" s="66"/>
    </row>
    <row r="68" spans="2:6" x14ac:dyDescent="0.2">
      <c r="B68" s="36" t="s">
        <v>103</v>
      </c>
      <c r="C68" s="38">
        <f>+SUMIFS(In_ajustes!$S:$S,In_ajustes!$U:$U,Salida!$C$58,In_ajustes!$Z:$Z,Salida!$E$1,In_ajustes!$J:$J,Salida!$B68,In_ajustes!$A:$A,Salida!$C$5)</f>
        <v>0</v>
      </c>
      <c r="D68" s="38">
        <f>+SUMIFS(In_ajustes!$S:$S,In_ajustes!$U:$U,Salida!$D$58,In_ajustes!$Z:$Z,Salida!$E$1,In_ajustes!$J:$J,Salida!$B68,In_ajustes!$A:$A,Salida!$C$5)</f>
        <v>142674</v>
      </c>
      <c r="F68" s="66"/>
    </row>
    <row r="69" spans="2:6" x14ac:dyDescent="0.2">
      <c r="B69" s="36" t="s">
        <v>109</v>
      </c>
      <c r="C69" s="38">
        <f>+SUMIFS(In_ajustes!$S:$S,In_ajustes!$U:$U,Salida!$C$58,In_ajustes!$Z:$Z,Salida!$E$1,In_ajustes!$J:$J,Salida!$B69,In_ajustes!$A:$A,Salida!$C$5)</f>
        <v>0</v>
      </c>
      <c r="D69" s="38">
        <f>+SUMIFS(In_ajustes!$S:$S,In_ajustes!$U:$U,Salida!$D$58,In_ajustes!$Z:$Z,Salida!$E$1,In_ajustes!$J:$J,Salida!$B69,In_ajustes!$A:$A,Salida!$C$5)</f>
        <v>0</v>
      </c>
      <c r="F69" s="66"/>
    </row>
    <row r="70" spans="2:6" x14ac:dyDescent="0.2">
      <c r="B70" s="36" t="s">
        <v>111</v>
      </c>
      <c r="C70" s="38">
        <f>+SUMIFS(In_ajustes!$S:$S,In_ajustes!$U:$U,Salida!$C$58,In_ajustes!$Z:$Z,Salida!$E$1,In_ajustes!$J:$J,Salida!$B70,In_ajustes!$A:$A,Salida!$C$5)</f>
        <v>0</v>
      </c>
      <c r="D70" s="38">
        <f>+SUMIFS(In_ajustes!$S:$S,In_ajustes!$U:$U,Salida!$D$58,In_ajustes!$Z:$Z,Salida!$E$1,In_ajustes!$J:$J,Salida!$B70,In_ajustes!$A:$A,Salida!$C$5)</f>
        <v>0</v>
      </c>
      <c r="F70" s="66"/>
    </row>
    <row r="71" spans="2:6" x14ac:dyDescent="0.2">
      <c r="B71" s="36" t="s">
        <v>106</v>
      </c>
      <c r="C71" s="38">
        <f>+SUMIFS(In_ajustes!$S:$S,In_ajustes!$U:$U,Salida!$C$58,In_ajustes!$Z:$Z,Salida!$E$1,In_ajustes!$J:$J,Salida!$B71,In_ajustes!$A:$A,Salida!$C$5)</f>
        <v>0</v>
      </c>
      <c r="D71" s="38">
        <f>+SUMIFS(In_ajustes!$S:$S,In_ajustes!$U:$U,Salida!$D$58,In_ajustes!$Z:$Z,Salida!$E$1,In_ajustes!$J:$J,Salida!$B71,In_ajustes!$A:$A,Salida!$C$5)</f>
        <v>19279770</v>
      </c>
      <c r="F71" s="66"/>
    </row>
    <row r="72" spans="2:6" x14ac:dyDescent="0.2">
      <c r="B72" s="36" t="s">
        <v>105</v>
      </c>
      <c r="C72" s="38">
        <f>+SUMIFS(In_ajustes!$S:$S,In_ajustes!$U:$U,Salida!$C$58,In_ajustes!$Z:$Z,Salida!$E$1,In_ajustes!$J:$J,Salida!$B72,In_ajustes!$A:$A,Salida!$C$5)</f>
        <v>0</v>
      </c>
      <c r="D72" s="38">
        <f>+SUMIFS(In_ajustes!$S:$S,In_ajustes!$U:$U,Salida!$D$58,In_ajustes!$Z:$Z,Salida!$E$1,In_ajustes!$J:$J,Salida!$B72,In_ajustes!$A:$A,Salida!$C$5)</f>
        <v>0</v>
      </c>
      <c r="F72" s="66"/>
    </row>
    <row r="73" spans="2:6" x14ac:dyDescent="0.2">
      <c r="B73" s="36" t="s">
        <v>155</v>
      </c>
      <c r="C73" s="38">
        <f>+SUMIFS(In_ajustes!$S:$S,In_ajustes!$U:$U,Salida!$C$58,In_ajustes!$Z:$Z,Salida!$E$1,In_ajustes!$J:$J,Salida!$B73,In_ajustes!$A:$A,Salida!$C$5)</f>
        <v>0</v>
      </c>
      <c r="D73" s="38">
        <f>+SUMIFS(In_ajustes!$S:$S,In_ajustes!$U:$U,Salida!$D$58,In_ajustes!$Z:$Z,Salida!$E$1,In_ajustes!$J:$J,Salida!$B73,In_ajustes!$A:$A,Salida!$C$5)</f>
        <v>0</v>
      </c>
      <c r="F73" s="66"/>
    </row>
    <row r="74" spans="2:6" x14ac:dyDescent="0.2">
      <c r="B74" s="36" t="s">
        <v>110</v>
      </c>
      <c r="C74" s="38">
        <f>+SUMIFS(In_ajustes!$S:$S,In_ajustes!$U:$U,Salida!$C$58,In_ajustes!$Z:$Z,Salida!$E$1,In_ajustes!$J:$J,Salida!$B74,In_ajustes!$A:$A,Salida!$C$5)</f>
        <v>0</v>
      </c>
      <c r="D74" s="38">
        <f>+SUMIFS(In_ajustes!$S:$S,In_ajustes!$U:$U,Salida!$D$58,In_ajustes!$Z:$Z,Salida!$E$1,In_ajustes!$J:$J,Salida!$B74,In_ajustes!$A:$A,Salida!$C$5)</f>
        <v>0</v>
      </c>
      <c r="F74" s="66"/>
    </row>
    <row r="75" spans="2:6" x14ac:dyDescent="0.2">
      <c r="F75" s="66"/>
    </row>
    <row r="76" spans="2:6" x14ac:dyDescent="0.2">
      <c r="F76" s="66"/>
    </row>
    <row r="77" spans="2:6" x14ac:dyDescent="0.2">
      <c r="C77" s="32"/>
      <c r="F77" s="66"/>
    </row>
    <row r="78" spans="2:6" x14ac:dyDescent="0.2">
      <c r="F78" s="66"/>
    </row>
    <row r="79" spans="2:6" x14ac:dyDescent="0.2">
      <c r="E79" s="58"/>
      <c r="F79" s="66"/>
    </row>
    <row r="94" spans="3:3" ht="14.4" x14ac:dyDescent="0.3">
      <c r="C94"/>
    </row>
    <row r="95" spans="3:3" ht="14.4" x14ac:dyDescent="0.3">
      <c r="C95"/>
    </row>
    <row r="96" spans="3:3" ht="14.4" x14ac:dyDescent="0.3">
      <c r="C96"/>
    </row>
    <row r="97" spans="3:3" ht="14.4" x14ac:dyDescent="0.3">
      <c r="C97"/>
    </row>
    <row r="98" spans="3:3" ht="14.4" x14ac:dyDescent="0.3">
      <c r="C98"/>
    </row>
    <row r="99" spans="3:3" ht="14.4" x14ac:dyDescent="0.3">
      <c r="C99"/>
    </row>
    <row r="100" spans="3:3" ht="14.4" x14ac:dyDescent="0.3">
      <c r="C100"/>
    </row>
    <row r="101" spans="3:3" ht="14.4" x14ac:dyDescent="0.3">
      <c r="C101"/>
    </row>
    <row r="102" spans="3:3" ht="14.4" x14ac:dyDescent="0.3">
      <c r="C102"/>
    </row>
    <row r="103" spans="3:3" ht="14.4" x14ac:dyDescent="0.3">
      <c r="C103"/>
    </row>
    <row r="104" spans="3:3" ht="14.4" x14ac:dyDescent="0.3">
      <c r="C104"/>
    </row>
    <row r="105" spans="3:3" ht="14.4" x14ac:dyDescent="0.3">
      <c r="C105"/>
    </row>
    <row r="106" spans="3:3" ht="14.4" x14ac:dyDescent="0.3">
      <c r="C106"/>
    </row>
    <row r="107" spans="3:3" ht="14.4" x14ac:dyDescent="0.3">
      <c r="C107"/>
    </row>
    <row r="108" spans="3:3" ht="14.4" x14ac:dyDescent="0.3">
      <c r="C108"/>
    </row>
    <row r="109" spans="3:3" ht="14.4" x14ac:dyDescent="0.3">
      <c r="C109"/>
    </row>
    <row r="110" spans="3:3" ht="14.4" x14ac:dyDescent="0.3">
      <c r="C110"/>
    </row>
    <row r="111" spans="3:3" ht="14.4" x14ac:dyDescent="0.3">
      <c r="C111"/>
    </row>
    <row r="112" spans="3:3" ht="14.4" x14ac:dyDescent="0.3">
      <c r="C112"/>
    </row>
    <row r="113" spans="3:3" ht="14.4" x14ac:dyDescent="0.3">
      <c r="C113"/>
    </row>
    <row r="114" spans="3:3" ht="14.4" x14ac:dyDescent="0.3">
      <c r="C114"/>
    </row>
    <row r="115" spans="3:3" ht="14.4" x14ac:dyDescent="0.3">
      <c r="C115"/>
    </row>
    <row r="116" spans="3:3" ht="14.4" x14ac:dyDescent="0.3">
      <c r="C116"/>
    </row>
    <row r="117" spans="3:3" ht="14.4" x14ac:dyDescent="0.3">
      <c r="C117"/>
    </row>
    <row r="118" spans="3:3" ht="14.4" x14ac:dyDescent="0.3">
      <c r="C118"/>
    </row>
    <row r="119" spans="3:3" ht="14.4" x14ac:dyDescent="0.3">
      <c r="C119"/>
    </row>
    <row r="120" spans="3:3" ht="14.4" x14ac:dyDescent="0.3">
      <c r="C120"/>
    </row>
    <row r="121" spans="3:3" ht="14.4" x14ac:dyDescent="0.3">
      <c r="C121"/>
    </row>
    <row r="122" spans="3:3" ht="14.4" x14ac:dyDescent="0.3">
      <c r="C122"/>
    </row>
    <row r="123" spans="3:3" ht="14.4" x14ac:dyDescent="0.3">
      <c r="C123"/>
    </row>
    <row r="124" spans="3:3" ht="14.4" x14ac:dyDescent="0.3">
      <c r="C124"/>
    </row>
    <row r="125" spans="3:3" ht="14.4" x14ac:dyDescent="0.3">
      <c r="C125"/>
    </row>
    <row r="126" spans="3:3" ht="14.4" x14ac:dyDescent="0.3">
      <c r="C126"/>
    </row>
    <row r="127" spans="3:3" ht="14.4" x14ac:dyDescent="0.3">
      <c r="C127"/>
    </row>
    <row r="128" spans="3:3" ht="14.4" x14ac:dyDescent="0.3">
      <c r="C128"/>
    </row>
    <row r="129" spans="3:3" ht="14.4" x14ac:dyDescent="0.3">
      <c r="C129"/>
    </row>
    <row r="130" spans="3:3" ht="14.4" x14ac:dyDescent="0.3">
      <c r="C130"/>
    </row>
    <row r="131" spans="3:3" ht="14.4" x14ac:dyDescent="0.3">
      <c r="C131"/>
    </row>
    <row r="132" spans="3:3" ht="14.4" x14ac:dyDescent="0.3">
      <c r="C132"/>
    </row>
    <row r="133" spans="3:3" ht="14.4" x14ac:dyDescent="0.3">
      <c r="C133"/>
    </row>
    <row r="134" spans="3:3" ht="14.4" x14ac:dyDescent="0.3">
      <c r="C134"/>
    </row>
    <row r="135" spans="3:3" ht="14.4" x14ac:dyDescent="0.3">
      <c r="C135"/>
    </row>
    <row r="136" spans="3:3" ht="14.4" x14ac:dyDescent="0.3">
      <c r="C136"/>
    </row>
    <row r="137" spans="3:3" ht="14.4" x14ac:dyDescent="0.3">
      <c r="C137"/>
    </row>
    <row r="138" spans="3:3" ht="14.4" x14ac:dyDescent="0.3">
      <c r="C138"/>
    </row>
    <row r="139" spans="3:3" ht="14.4" x14ac:dyDescent="0.3">
      <c r="C139"/>
    </row>
    <row r="140" spans="3:3" ht="14.4" x14ac:dyDescent="0.3">
      <c r="C140"/>
    </row>
    <row r="141" spans="3:3" ht="14.4" x14ac:dyDescent="0.3">
      <c r="C141"/>
    </row>
    <row r="142" spans="3:3" ht="14.4" x14ac:dyDescent="0.3">
      <c r="C142"/>
    </row>
    <row r="143" spans="3:3" ht="14.4" x14ac:dyDescent="0.3">
      <c r="C143"/>
    </row>
    <row r="144" spans="3:3" ht="14.4" x14ac:dyDescent="0.3">
      <c r="C144"/>
    </row>
    <row r="145" spans="3:3" ht="14.4" x14ac:dyDescent="0.3">
      <c r="C145"/>
    </row>
    <row r="146" spans="3:3" ht="14.4" x14ac:dyDescent="0.3">
      <c r="C146"/>
    </row>
    <row r="147" spans="3:3" ht="14.4" x14ac:dyDescent="0.3">
      <c r="C147"/>
    </row>
    <row r="148" spans="3:3" ht="14.4" x14ac:dyDescent="0.3">
      <c r="C148"/>
    </row>
    <row r="149" spans="3:3" ht="14.4" x14ac:dyDescent="0.3">
      <c r="C149"/>
    </row>
    <row r="150" spans="3:3" ht="14.4" x14ac:dyDescent="0.3">
      <c r="C150"/>
    </row>
    <row r="151" spans="3:3" ht="14.4" x14ac:dyDescent="0.3">
      <c r="C151"/>
    </row>
    <row r="152" spans="3:3" ht="14.4" x14ac:dyDescent="0.3">
      <c r="C152"/>
    </row>
    <row r="153" spans="3:3" ht="14.4" x14ac:dyDescent="0.3">
      <c r="C153"/>
    </row>
    <row r="154" spans="3:3" ht="14.4" x14ac:dyDescent="0.3">
      <c r="C154"/>
    </row>
    <row r="155" spans="3:3" ht="14.4" x14ac:dyDescent="0.3">
      <c r="C155"/>
    </row>
    <row r="156" spans="3:3" ht="14.4" x14ac:dyDescent="0.3">
      <c r="C156"/>
    </row>
    <row r="157" spans="3:3" ht="14.4" x14ac:dyDescent="0.3">
      <c r="C157"/>
    </row>
    <row r="158" spans="3:3" ht="14.4" x14ac:dyDescent="0.3">
      <c r="C158"/>
    </row>
    <row r="159" spans="3:3" ht="14.4" x14ac:dyDescent="0.3">
      <c r="C159"/>
    </row>
    <row r="160" spans="3:3" ht="14.4" x14ac:dyDescent="0.3">
      <c r="C160"/>
    </row>
    <row r="161" spans="3:3" ht="14.4" x14ac:dyDescent="0.3">
      <c r="C161"/>
    </row>
    <row r="162" spans="3:3" ht="14.4" x14ac:dyDescent="0.3">
      <c r="C162"/>
    </row>
    <row r="163" spans="3:3" ht="14.4" x14ac:dyDescent="0.3">
      <c r="C163"/>
    </row>
    <row r="164" spans="3:3" ht="14.4" x14ac:dyDescent="0.3">
      <c r="C164"/>
    </row>
    <row r="165" spans="3:3" ht="14.4" x14ac:dyDescent="0.3">
      <c r="C165"/>
    </row>
    <row r="166" spans="3:3" ht="14.4" x14ac:dyDescent="0.3">
      <c r="C166"/>
    </row>
    <row r="167" spans="3:3" ht="14.4" x14ac:dyDescent="0.3">
      <c r="C167"/>
    </row>
    <row r="168" spans="3:3" ht="14.4" x14ac:dyDescent="0.3">
      <c r="C168"/>
    </row>
    <row r="169" spans="3:3" ht="14.4" x14ac:dyDescent="0.3">
      <c r="C169"/>
    </row>
    <row r="170" spans="3:3" ht="14.4" x14ac:dyDescent="0.3">
      <c r="C170"/>
    </row>
    <row r="171" spans="3:3" ht="14.4" x14ac:dyDescent="0.3">
      <c r="C171"/>
    </row>
    <row r="172" spans="3:3" ht="14.4" x14ac:dyDescent="0.3">
      <c r="C172"/>
    </row>
    <row r="173" spans="3:3" ht="14.4" x14ac:dyDescent="0.3">
      <c r="C173"/>
    </row>
    <row r="174" spans="3:3" ht="14.4" x14ac:dyDescent="0.3">
      <c r="C174"/>
    </row>
    <row r="175" spans="3:3" ht="14.4" x14ac:dyDescent="0.3">
      <c r="C175"/>
    </row>
    <row r="176" spans="3:3" ht="14.4" x14ac:dyDescent="0.3">
      <c r="C176"/>
    </row>
    <row r="177" spans="3:3" ht="14.4" x14ac:dyDescent="0.3">
      <c r="C177"/>
    </row>
    <row r="178" spans="3:3" ht="14.4" x14ac:dyDescent="0.3">
      <c r="C178"/>
    </row>
    <row r="179" spans="3:3" ht="14.4" x14ac:dyDescent="0.3">
      <c r="C179"/>
    </row>
    <row r="180" spans="3:3" ht="14.4" x14ac:dyDescent="0.3">
      <c r="C180"/>
    </row>
    <row r="181" spans="3:3" ht="14.4" x14ac:dyDescent="0.3">
      <c r="C181"/>
    </row>
    <row r="182" spans="3:3" ht="14.4" x14ac:dyDescent="0.3">
      <c r="C182"/>
    </row>
    <row r="183" spans="3:3" ht="14.4" x14ac:dyDescent="0.3">
      <c r="C183"/>
    </row>
    <row r="184" spans="3:3" ht="14.4" x14ac:dyDescent="0.3">
      <c r="C184"/>
    </row>
    <row r="185" spans="3:3" ht="14.4" x14ac:dyDescent="0.3">
      <c r="C185"/>
    </row>
    <row r="186" spans="3:3" ht="14.4" x14ac:dyDescent="0.3">
      <c r="C186"/>
    </row>
    <row r="187" spans="3:3" ht="14.4" x14ac:dyDescent="0.3">
      <c r="C187"/>
    </row>
    <row r="188" spans="3:3" ht="14.4" x14ac:dyDescent="0.3">
      <c r="C188"/>
    </row>
    <row r="189" spans="3:3" ht="14.4" x14ac:dyDescent="0.3">
      <c r="C189"/>
    </row>
    <row r="190" spans="3:3" ht="14.4" x14ac:dyDescent="0.3">
      <c r="C190"/>
    </row>
    <row r="191" spans="3:3" ht="14.4" x14ac:dyDescent="0.3">
      <c r="C191"/>
    </row>
    <row r="192" spans="3:3" ht="14.4" x14ac:dyDescent="0.3">
      <c r="C192"/>
    </row>
    <row r="193" spans="3:3" ht="14.4" x14ac:dyDescent="0.3">
      <c r="C193"/>
    </row>
    <row r="194" spans="3:3" ht="14.4" x14ac:dyDescent="0.3">
      <c r="C194"/>
    </row>
    <row r="195" spans="3:3" ht="14.4" x14ac:dyDescent="0.3">
      <c r="C195"/>
    </row>
    <row r="196" spans="3:3" ht="14.4" x14ac:dyDescent="0.3">
      <c r="C196"/>
    </row>
    <row r="197" spans="3:3" ht="14.4" x14ac:dyDescent="0.3">
      <c r="C197"/>
    </row>
    <row r="198" spans="3:3" ht="14.4" x14ac:dyDescent="0.3">
      <c r="C198"/>
    </row>
    <row r="199" spans="3:3" ht="14.4" x14ac:dyDescent="0.3">
      <c r="C199"/>
    </row>
    <row r="200" spans="3:3" ht="14.4" x14ac:dyDescent="0.3">
      <c r="C200"/>
    </row>
    <row r="201" spans="3:3" ht="14.4" x14ac:dyDescent="0.3">
      <c r="C201"/>
    </row>
    <row r="202" spans="3:3" ht="14.4" x14ac:dyDescent="0.3">
      <c r="C202"/>
    </row>
    <row r="203" spans="3:3" ht="14.4" x14ac:dyDescent="0.3">
      <c r="C203"/>
    </row>
    <row r="204" spans="3:3" ht="14.4" x14ac:dyDescent="0.3">
      <c r="C204"/>
    </row>
    <row r="205" spans="3:3" ht="14.4" x14ac:dyDescent="0.3">
      <c r="C205"/>
    </row>
    <row r="206" spans="3:3" ht="14.4" x14ac:dyDescent="0.3">
      <c r="C206"/>
    </row>
    <row r="207" spans="3:3" ht="14.4" x14ac:dyDescent="0.3">
      <c r="C207"/>
    </row>
    <row r="208" spans="3:3" ht="14.4" x14ac:dyDescent="0.3">
      <c r="C208"/>
    </row>
    <row r="209" spans="3:3" ht="14.4" x14ac:dyDescent="0.3">
      <c r="C209"/>
    </row>
    <row r="210" spans="3:3" ht="14.4" x14ac:dyDescent="0.3">
      <c r="C210"/>
    </row>
    <row r="211" spans="3:3" ht="14.4" x14ac:dyDescent="0.3">
      <c r="C211"/>
    </row>
    <row r="212" spans="3:3" ht="14.4" x14ac:dyDescent="0.3">
      <c r="C212"/>
    </row>
    <row r="213" spans="3:3" ht="14.4" x14ac:dyDescent="0.3">
      <c r="C213"/>
    </row>
    <row r="214" spans="3:3" ht="14.4" x14ac:dyDescent="0.3">
      <c r="C214"/>
    </row>
    <row r="215" spans="3:3" ht="14.4" x14ac:dyDescent="0.3">
      <c r="C215"/>
    </row>
    <row r="216" spans="3:3" ht="14.4" x14ac:dyDescent="0.3">
      <c r="C216"/>
    </row>
    <row r="217" spans="3:3" ht="14.4" x14ac:dyDescent="0.3">
      <c r="C217"/>
    </row>
    <row r="218" spans="3:3" ht="14.4" x14ac:dyDescent="0.3">
      <c r="C218"/>
    </row>
    <row r="219" spans="3:3" ht="14.4" x14ac:dyDescent="0.3">
      <c r="C219"/>
    </row>
    <row r="220" spans="3:3" ht="14.4" x14ac:dyDescent="0.3">
      <c r="C220"/>
    </row>
    <row r="221" spans="3:3" ht="14.4" x14ac:dyDescent="0.3">
      <c r="C221"/>
    </row>
    <row r="222" spans="3:3" ht="14.4" x14ac:dyDescent="0.3">
      <c r="C222"/>
    </row>
    <row r="223" spans="3:3" ht="14.4" x14ac:dyDescent="0.3">
      <c r="C223"/>
    </row>
    <row r="224" spans="3:3" ht="14.4" x14ac:dyDescent="0.3">
      <c r="C224"/>
    </row>
    <row r="225" spans="3:3" ht="14.4" x14ac:dyDescent="0.3">
      <c r="C225"/>
    </row>
    <row r="226" spans="3:3" ht="14.4" x14ac:dyDescent="0.3">
      <c r="C226"/>
    </row>
    <row r="227" spans="3:3" ht="14.4" x14ac:dyDescent="0.3">
      <c r="C227"/>
    </row>
    <row r="228" spans="3:3" ht="14.4" x14ac:dyDescent="0.3">
      <c r="C228"/>
    </row>
    <row r="229" spans="3:3" ht="14.4" x14ac:dyDescent="0.3">
      <c r="C229"/>
    </row>
    <row r="230" spans="3:3" ht="14.4" x14ac:dyDescent="0.3">
      <c r="C230"/>
    </row>
    <row r="231" spans="3:3" ht="14.4" x14ac:dyDescent="0.3">
      <c r="C231"/>
    </row>
    <row r="232" spans="3:3" ht="14.4" x14ac:dyDescent="0.3">
      <c r="C232"/>
    </row>
    <row r="233" spans="3:3" ht="14.4" x14ac:dyDescent="0.3">
      <c r="C233"/>
    </row>
    <row r="234" spans="3:3" ht="14.4" x14ac:dyDescent="0.3">
      <c r="C234"/>
    </row>
    <row r="235" spans="3:3" ht="14.4" x14ac:dyDescent="0.3">
      <c r="C235"/>
    </row>
    <row r="236" spans="3:3" ht="14.4" x14ac:dyDescent="0.3">
      <c r="C236"/>
    </row>
    <row r="237" spans="3:3" ht="14.4" x14ac:dyDescent="0.3">
      <c r="C237"/>
    </row>
    <row r="238" spans="3:3" ht="14.4" x14ac:dyDescent="0.3">
      <c r="C238"/>
    </row>
    <row r="239" spans="3:3" ht="14.4" x14ac:dyDescent="0.3">
      <c r="C239"/>
    </row>
    <row r="240" spans="3:3" ht="14.4" x14ac:dyDescent="0.3">
      <c r="C240"/>
    </row>
    <row r="241" spans="3:3" ht="14.4" x14ac:dyDescent="0.3">
      <c r="C241"/>
    </row>
    <row r="242" spans="3:3" ht="14.4" x14ac:dyDescent="0.3">
      <c r="C242"/>
    </row>
    <row r="243" spans="3:3" ht="14.4" x14ac:dyDescent="0.3">
      <c r="C243"/>
    </row>
    <row r="244" spans="3:3" ht="14.4" x14ac:dyDescent="0.3">
      <c r="C244"/>
    </row>
    <row r="245" spans="3:3" ht="14.4" x14ac:dyDescent="0.3">
      <c r="C245"/>
    </row>
    <row r="246" spans="3:3" ht="14.4" x14ac:dyDescent="0.3">
      <c r="C246"/>
    </row>
    <row r="247" spans="3:3" ht="14.4" x14ac:dyDescent="0.3">
      <c r="C247"/>
    </row>
    <row r="248" spans="3:3" ht="14.4" x14ac:dyDescent="0.3">
      <c r="C248"/>
    </row>
    <row r="249" spans="3:3" ht="14.4" x14ac:dyDescent="0.3">
      <c r="C249"/>
    </row>
    <row r="250" spans="3:3" ht="14.4" x14ac:dyDescent="0.3">
      <c r="C250"/>
    </row>
    <row r="251" spans="3:3" ht="14.4" x14ac:dyDescent="0.3">
      <c r="C251"/>
    </row>
    <row r="252" spans="3:3" ht="14.4" x14ac:dyDescent="0.3">
      <c r="C252"/>
    </row>
    <row r="253" spans="3:3" ht="14.4" x14ac:dyDescent="0.3">
      <c r="C253"/>
    </row>
    <row r="254" spans="3:3" ht="14.4" x14ac:dyDescent="0.3">
      <c r="C254"/>
    </row>
    <row r="255" spans="3:3" ht="14.4" x14ac:dyDescent="0.3">
      <c r="C255"/>
    </row>
    <row r="256" spans="3:3" ht="14.4" x14ac:dyDescent="0.3">
      <c r="C256"/>
    </row>
    <row r="257" spans="3:3" ht="14.4" x14ac:dyDescent="0.3">
      <c r="C257"/>
    </row>
    <row r="258" spans="3:3" ht="14.4" x14ac:dyDescent="0.3">
      <c r="C258"/>
    </row>
    <row r="259" spans="3:3" ht="14.4" x14ac:dyDescent="0.3">
      <c r="C259"/>
    </row>
    <row r="260" spans="3:3" ht="14.4" x14ac:dyDescent="0.3">
      <c r="C260"/>
    </row>
    <row r="261" spans="3:3" ht="14.4" x14ac:dyDescent="0.3">
      <c r="C261"/>
    </row>
    <row r="262" spans="3:3" ht="14.4" x14ac:dyDescent="0.3">
      <c r="C262"/>
    </row>
    <row r="263" spans="3:3" ht="14.4" x14ac:dyDescent="0.3">
      <c r="C263"/>
    </row>
    <row r="264" spans="3:3" ht="14.4" x14ac:dyDescent="0.3">
      <c r="C264"/>
    </row>
    <row r="265" spans="3:3" ht="14.4" x14ac:dyDescent="0.3">
      <c r="C265"/>
    </row>
    <row r="266" spans="3:3" ht="14.4" x14ac:dyDescent="0.3">
      <c r="C266"/>
    </row>
    <row r="267" spans="3:3" ht="14.4" x14ac:dyDescent="0.3">
      <c r="C267"/>
    </row>
    <row r="268" spans="3:3" ht="14.4" x14ac:dyDescent="0.3">
      <c r="C268"/>
    </row>
    <row r="269" spans="3:3" ht="14.4" x14ac:dyDescent="0.3">
      <c r="C269"/>
    </row>
    <row r="270" spans="3:3" ht="14.4" x14ac:dyDescent="0.3">
      <c r="C270"/>
    </row>
    <row r="271" spans="3:3" ht="14.4" x14ac:dyDescent="0.3">
      <c r="C271"/>
    </row>
    <row r="272" spans="3:3" ht="14.4" x14ac:dyDescent="0.3">
      <c r="C272"/>
    </row>
    <row r="273" spans="3:3" ht="14.4" x14ac:dyDescent="0.3">
      <c r="C273"/>
    </row>
    <row r="274" spans="3:3" ht="14.4" x14ac:dyDescent="0.3">
      <c r="C274"/>
    </row>
    <row r="275" spans="3:3" ht="14.4" x14ac:dyDescent="0.3">
      <c r="C275"/>
    </row>
    <row r="276" spans="3:3" ht="14.4" x14ac:dyDescent="0.3">
      <c r="C276"/>
    </row>
    <row r="277" spans="3:3" ht="14.4" x14ac:dyDescent="0.3">
      <c r="C277"/>
    </row>
    <row r="278" spans="3:3" ht="14.4" x14ac:dyDescent="0.3">
      <c r="C278"/>
    </row>
    <row r="279" spans="3:3" ht="14.4" x14ac:dyDescent="0.3">
      <c r="C279"/>
    </row>
    <row r="280" spans="3:3" ht="14.4" x14ac:dyDescent="0.3">
      <c r="C280"/>
    </row>
    <row r="281" spans="3:3" ht="14.4" x14ac:dyDescent="0.3">
      <c r="C281"/>
    </row>
    <row r="282" spans="3:3" ht="14.4" x14ac:dyDescent="0.3">
      <c r="C282"/>
    </row>
    <row r="283" spans="3:3" ht="14.4" x14ac:dyDescent="0.3">
      <c r="C283"/>
    </row>
    <row r="284" spans="3:3" ht="14.4" x14ac:dyDescent="0.3">
      <c r="C284"/>
    </row>
    <row r="285" spans="3:3" ht="14.4" x14ac:dyDescent="0.3">
      <c r="C285"/>
    </row>
    <row r="286" spans="3:3" ht="14.4" x14ac:dyDescent="0.3">
      <c r="C286"/>
    </row>
    <row r="287" spans="3:3" ht="14.4" x14ac:dyDescent="0.3">
      <c r="C287"/>
    </row>
    <row r="288" spans="3:3" ht="14.4" x14ac:dyDescent="0.3">
      <c r="C288"/>
    </row>
    <row r="289" spans="3:3" ht="14.4" x14ac:dyDescent="0.3">
      <c r="C289"/>
    </row>
    <row r="290" spans="3:3" ht="14.4" x14ac:dyDescent="0.3">
      <c r="C290"/>
    </row>
    <row r="291" spans="3:3" ht="14.4" x14ac:dyDescent="0.3">
      <c r="C291"/>
    </row>
    <row r="292" spans="3:3" ht="14.4" x14ac:dyDescent="0.3">
      <c r="C292"/>
    </row>
    <row r="293" spans="3:3" ht="14.4" x14ac:dyDescent="0.3">
      <c r="C293"/>
    </row>
    <row r="294" spans="3:3" ht="14.4" x14ac:dyDescent="0.3">
      <c r="C294"/>
    </row>
    <row r="295" spans="3:3" ht="14.4" x14ac:dyDescent="0.3">
      <c r="C295"/>
    </row>
    <row r="296" spans="3:3" ht="14.4" x14ac:dyDescent="0.3">
      <c r="C296"/>
    </row>
    <row r="297" spans="3:3" ht="14.4" x14ac:dyDescent="0.3">
      <c r="C297"/>
    </row>
    <row r="298" spans="3:3" ht="14.4" x14ac:dyDescent="0.3">
      <c r="C298"/>
    </row>
    <row r="299" spans="3:3" ht="14.4" x14ac:dyDescent="0.3">
      <c r="C299"/>
    </row>
    <row r="300" spans="3:3" ht="14.4" x14ac:dyDescent="0.3">
      <c r="C300"/>
    </row>
    <row r="301" spans="3:3" ht="14.4" x14ac:dyDescent="0.3">
      <c r="C301"/>
    </row>
    <row r="302" spans="3:3" ht="14.4" x14ac:dyDescent="0.3">
      <c r="C302"/>
    </row>
    <row r="303" spans="3:3" ht="14.4" x14ac:dyDescent="0.3">
      <c r="C303"/>
    </row>
    <row r="304" spans="3:3" ht="14.4" x14ac:dyDescent="0.3">
      <c r="C304"/>
    </row>
    <row r="305" spans="3:3" ht="14.4" x14ac:dyDescent="0.3">
      <c r="C305"/>
    </row>
    <row r="306" spans="3:3" ht="14.4" x14ac:dyDescent="0.3">
      <c r="C306"/>
    </row>
    <row r="307" spans="3:3" ht="14.4" x14ac:dyDescent="0.3">
      <c r="C307"/>
    </row>
    <row r="308" spans="3:3" ht="14.4" x14ac:dyDescent="0.3">
      <c r="C308"/>
    </row>
    <row r="309" spans="3:3" ht="14.4" x14ac:dyDescent="0.3">
      <c r="C309"/>
    </row>
    <row r="310" spans="3:3" ht="14.4" x14ac:dyDescent="0.3">
      <c r="C310"/>
    </row>
    <row r="311" spans="3:3" ht="14.4" x14ac:dyDescent="0.3">
      <c r="C311"/>
    </row>
    <row r="312" spans="3:3" ht="14.4" x14ac:dyDescent="0.3">
      <c r="C312"/>
    </row>
    <row r="313" spans="3:3" ht="14.4" x14ac:dyDescent="0.3">
      <c r="C313"/>
    </row>
    <row r="314" spans="3:3" ht="14.4" x14ac:dyDescent="0.3">
      <c r="C314"/>
    </row>
    <row r="315" spans="3:3" ht="14.4" x14ac:dyDescent="0.3">
      <c r="C315"/>
    </row>
    <row r="316" spans="3:3" ht="14.4" x14ac:dyDescent="0.3">
      <c r="C316"/>
    </row>
    <row r="317" spans="3:3" ht="14.4" x14ac:dyDescent="0.3">
      <c r="C317"/>
    </row>
    <row r="318" spans="3:3" ht="14.4" x14ac:dyDescent="0.3">
      <c r="C318"/>
    </row>
    <row r="319" spans="3:3" ht="14.4" x14ac:dyDescent="0.3">
      <c r="C319"/>
    </row>
    <row r="320" spans="3:3" ht="14.4" x14ac:dyDescent="0.3">
      <c r="C320"/>
    </row>
    <row r="321" spans="3:3" ht="14.4" x14ac:dyDescent="0.3">
      <c r="C321"/>
    </row>
    <row r="322" spans="3:3" ht="14.4" x14ac:dyDescent="0.3">
      <c r="C322"/>
    </row>
    <row r="323" spans="3:3" ht="14.4" x14ac:dyDescent="0.3">
      <c r="C323"/>
    </row>
    <row r="324" spans="3:3" ht="14.4" x14ac:dyDescent="0.3">
      <c r="C324"/>
    </row>
    <row r="325" spans="3:3" ht="14.4" x14ac:dyDescent="0.3">
      <c r="C325"/>
    </row>
    <row r="326" spans="3:3" ht="14.4" x14ac:dyDescent="0.3">
      <c r="C326"/>
    </row>
    <row r="327" spans="3:3" ht="14.4" x14ac:dyDescent="0.3">
      <c r="C327"/>
    </row>
    <row r="328" spans="3:3" ht="14.4" x14ac:dyDescent="0.3">
      <c r="C328"/>
    </row>
    <row r="329" spans="3:3" ht="14.4" x14ac:dyDescent="0.3">
      <c r="C329"/>
    </row>
    <row r="330" spans="3:3" ht="14.4" x14ac:dyDescent="0.3">
      <c r="C330"/>
    </row>
    <row r="331" spans="3:3" ht="14.4" x14ac:dyDescent="0.3">
      <c r="C331"/>
    </row>
    <row r="332" spans="3:3" ht="14.4" x14ac:dyDescent="0.3">
      <c r="C332"/>
    </row>
    <row r="333" spans="3:3" ht="14.4" x14ac:dyDescent="0.3">
      <c r="C333"/>
    </row>
    <row r="334" spans="3:3" ht="14.4" x14ac:dyDescent="0.3">
      <c r="C334"/>
    </row>
    <row r="335" spans="3:3" ht="14.4" x14ac:dyDescent="0.3">
      <c r="C335"/>
    </row>
    <row r="336" spans="3:3" ht="14.4" x14ac:dyDescent="0.3">
      <c r="C336"/>
    </row>
    <row r="337" spans="3:3" ht="14.4" x14ac:dyDescent="0.3">
      <c r="C337"/>
    </row>
    <row r="338" spans="3:3" ht="14.4" x14ac:dyDescent="0.3">
      <c r="C338"/>
    </row>
    <row r="339" spans="3:3" ht="14.4" x14ac:dyDescent="0.3">
      <c r="C339"/>
    </row>
    <row r="340" spans="3:3" ht="14.4" x14ac:dyDescent="0.3">
      <c r="C340"/>
    </row>
    <row r="341" spans="3:3" ht="14.4" x14ac:dyDescent="0.3">
      <c r="C341"/>
    </row>
    <row r="342" spans="3:3" ht="14.4" x14ac:dyDescent="0.3">
      <c r="C342"/>
    </row>
    <row r="343" spans="3:3" ht="14.4" x14ac:dyDescent="0.3">
      <c r="C343"/>
    </row>
    <row r="344" spans="3:3" ht="14.4" x14ac:dyDescent="0.3">
      <c r="C344"/>
    </row>
    <row r="345" spans="3:3" ht="14.4" x14ac:dyDescent="0.3">
      <c r="C345"/>
    </row>
    <row r="346" spans="3:3" ht="14.4" x14ac:dyDescent="0.3">
      <c r="C346"/>
    </row>
    <row r="347" spans="3:3" ht="14.4" x14ac:dyDescent="0.3">
      <c r="C347"/>
    </row>
    <row r="348" spans="3:3" ht="14.4" x14ac:dyDescent="0.3">
      <c r="C348"/>
    </row>
    <row r="349" spans="3:3" ht="14.4" x14ac:dyDescent="0.3">
      <c r="C349"/>
    </row>
    <row r="350" spans="3:3" ht="14.4" x14ac:dyDescent="0.3">
      <c r="C350"/>
    </row>
    <row r="351" spans="3:3" ht="14.4" x14ac:dyDescent="0.3">
      <c r="C351"/>
    </row>
    <row r="352" spans="3:3" ht="14.4" x14ac:dyDescent="0.3">
      <c r="C352"/>
    </row>
    <row r="353" spans="3:3" ht="14.4" x14ac:dyDescent="0.3">
      <c r="C353"/>
    </row>
    <row r="354" spans="3:3" ht="14.4" x14ac:dyDescent="0.3">
      <c r="C354"/>
    </row>
    <row r="355" spans="3:3" ht="14.4" x14ac:dyDescent="0.3">
      <c r="C355"/>
    </row>
    <row r="356" spans="3:3" ht="14.4" x14ac:dyDescent="0.3">
      <c r="C356"/>
    </row>
    <row r="357" spans="3:3" ht="14.4" x14ac:dyDescent="0.3">
      <c r="C357"/>
    </row>
    <row r="358" spans="3:3" ht="14.4" x14ac:dyDescent="0.3">
      <c r="C358"/>
    </row>
    <row r="359" spans="3:3" ht="14.4" x14ac:dyDescent="0.3">
      <c r="C359"/>
    </row>
    <row r="360" spans="3:3" ht="14.4" x14ac:dyDescent="0.3">
      <c r="C360"/>
    </row>
    <row r="361" spans="3:3" ht="14.4" x14ac:dyDescent="0.3">
      <c r="C361"/>
    </row>
    <row r="362" spans="3:3" ht="14.4" x14ac:dyDescent="0.3">
      <c r="C362"/>
    </row>
    <row r="363" spans="3:3" ht="14.4" x14ac:dyDescent="0.3">
      <c r="C363"/>
    </row>
    <row r="364" spans="3:3" ht="14.4" x14ac:dyDescent="0.3">
      <c r="C364"/>
    </row>
    <row r="365" spans="3:3" ht="14.4" x14ac:dyDescent="0.3">
      <c r="C365"/>
    </row>
    <row r="366" spans="3:3" ht="14.4" x14ac:dyDescent="0.3">
      <c r="C366"/>
    </row>
    <row r="367" spans="3:3" ht="14.4" x14ac:dyDescent="0.3">
      <c r="C367"/>
    </row>
    <row r="368" spans="3:3" ht="14.4" x14ac:dyDescent="0.3">
      <c r="C368"/>
    </row>
    <row r="369" spans="3:3" ht="14.4" x14ac:dyDescent="0.3">
      <c r="C369"/>
    </row>
    <row r="370" spans="3:3" ht="14.4" x14ac:dyDescent="0.3">
      <c r="C370"/>
    </row>
    <row r="371" spans="3:3" ht="14.4" x14ac:dyDescent="0.3">
      <c r="C371"/>
    </row>
    <row r="372" spans="3:3" ht="14.4" x14ac:dyDescent="0.3">
      <c r="C372"/>
    </row>
    <row r="373" spans="3:3" ht="14.4" x14ac:dyDescent="0.3">
      <c r="C373"/>
    </row>
    <row r="374" spans="3:3" ht="14.4" x14ac:dyDescent="0.3">
      <c r="C374"/>
    </row>
    <row r="375" spans="3:3" ht="14.4" x14ac:dyDescent="0.3">
      <c r="C375"/>
    </row>
    <row r="376" spans="3:3" ht="14.4" x14ac:dyDescent="0.3">
      <c r="C376"/>
    </row>
    <row r="377" spans="3:3" ht="14.4" x14ac:dyDescent="0.3">
      <c r="C377"/>
    </row>
    <row r="378" spans="3:3" ht="14.4" x14ac:dyDescent="0.3">
      <c r="C378"/>
    </row>
    <row r="379" spans="3:3" ht="14.4" x14ac:dyDescent="0.3">
      <c r="C379"/>
    </row>
    <row r="380" spans="3:3" ht="14.4" x14ac:dyDescent="0.3">
      <c r="C380"/>
    </row>
    <row r="381" spans="3:3" ht="14.4" x14ac:dyDescent="0.3">
      <c r="C381"/>
    </row>
    <row r="382" spans="3:3" ht="14.4" x14ac:dyDescent="0.3">
      <c r="C382"/>
    </row>
    <row r="383" spans="3:3" ht="14.4" x14ac:dyDescent="0.3">
      <c r="C383"/>
    </row>
    <row r="384" spans="3:3" ht="14.4" x14ac:dyDescent="0.3">
      <c r="C384"/>
    </row>
    <row r="385" spans="3:3" ht="14.4" x14ac:dyDescent="0.3">
      <c r="C385"/>
    </row>
    <row r="386" spans="3:3" ht="14.4" x14ac:dyDescent="0.3">
      <c r="C386"/>
    </row>
    <row r="387" spans="3:3" ht="14.4" x14ac:dyDescent="0.3">
      <c r="C387"/>
    </row>
    <row r="388" spans="3:3" ht="14.4" x14ac:dyDescent="0.3">
      <c r="C388"/>
    </row>
    <row r="389" spans="3:3" ht="14.4" x14ac:dyDescent="0.3">
      <c r="C389"/>
    </row>
    <row r="390" spans="3:3" ht="14.4" x14ac:dyDescent="0.3">
      <c r="C390"/>
    </row>
    <row r="391" spans="3:3" ht="14.4" x14ac:dyDescent="0.3">
      <c r="C391"/>
    </row>
    <row r="392" spans="3:3" ht="14.4" x14ac:dyDescent="0.3">
      <c r="C392"/>
    </row>
    <row r="393" spans="3:3" ht="14.4" x14ac:dyDescent="0.3">
      <c r="C393"/>
    </row>
    <row r="394" spans="3:3" ht="14.4" x14ac:dyDescent="0.3">
      <c r="C394"/>
    </row>
    <row r="395" spans="3:3" ht="14.4" x14ac:dyDescent="0.3">
      <c r="C395"/>
    </row>
    <row r="396" spans="3:3" ht="14.4" x14ac:dyDescent="0.3">
      <c r="C396"/>
    </row>
    <row r="397" spans="3:3" ht="14.4" x14ac:dyDescent="0.3">
      <c r="C397"/>
    </row>
    <row r="398" spans="3:3" ht="14.4" x14ac:dyDescent="0.3">
      <c r="C398"/>
    </row>
    <row r="399" spans="3:3" ht="14.4" x14ac:dyDescent="0.3">
      <c r="C399"/>
    </row>
    <row r="400" spans="3:3" ht="14.4" x14ac:dyDescent="0.3">
      <c r="C400"/>
    </row>
    <row r="401" spans="3:3" ht="14.4" x14ac:dyDescent="0.3">
      <c r="C401"/>
    </row>
    <row r="402" spans="3:3" ht="14.4" x14ac:dyDescent="0.3">
      <c r="C402"/>
    </row>
    <row r="403" spans="3:3" ht="14.4" x14ac:dyDescent="0.3">
      <c r="C403"/>
    </row>
    <row r="404" spans="3:3" ht="14.4" x14ac:dyDescent="0.3">
      <c r="C404"/>
    </row>
    <row r="405" spans="3:3" ht="14.4" x14ac:dyDescent="0.3">
      <c r="C405"/>
    </row>
    <row r="406" spans="3:3" ht="14.4" x14ac:dyDescent="0.3">
      <c r="C406"/>
    </row>
    <row r="407" spans="3:3" ht="14.4" x14ac:dyDescent="0.3">
      <c r="C407"/>
    </row>
    <row r="408" spans="3:3" ht="14.4" x14ac:dyDescent="0.3">
      <c r="C408"/>
    </row>
    <row r="409" spans="3:3" ht="14.4" x14ac:dyDescent="0.3">
      <c r="C409"/>
    </row>
    <row r="410" spans="3:3" ht="14.4" x14ac:dyDescent="0.3">
      <c r="C410"/>
    </row>
    <row r="411" spans="3:3" ht="14.4" x14ac:dyDescent="0.3">
      <c r="C411"/>
    </row>
    <row r="412" spans="3:3" ht="14.4" x14ac:dyDescent="0.3">
      <c r="C412"/>
    </row>
    <row r="413" spans="3:3" ht="14.4" x14ac:dyDescent="0.3">
      <c r="C413"/>
    </row>
    <row r="414" spans="3:3" ht="14.4" x14ac:dyDescent="0.3">
      <c r="C414"/>
    </row>
    <row r="415" spans="3:3" ht="14.4" x14ac:dyDescent="0.3">
      <c r="C415"/>
    </row>
    <row r="416" spans="3:3" ht="14.4" x14ac:dyDescent="0.3">
      <c r="C416"/>
    </row>
    <row r="417" spans="3:3" ht="14.4" x14ac:dyDescent="0.3">
      <c r="C417"/>
    </row>
    <row r="418" spans="3:3" ht="14.4" x14ac:dyDescent="0.3">
      <c r="C418"/>
    </row>
    <row r="419" spans="3:3" ht="14.4" x14ac:dyDescent="0.3">
      <c r="C419"/>
    </row>
    <row r="420" spans="3:3" ht="14.4" x14ac:dyDescent="0.3">
      <c r="C420"/>
    </row>
    <row r="421" spans="3:3" ht="14.4" x14ac:dyDescent="0.3">
      <c r="C421"/>
    </row>
    <row r="422" spans="3:3" ht="14.4" x14ac:dyDescent="0.3">
      <c r="C422"/>
    </row>
    <row r="423" spans="3:3" ht="14.4" x14ac:dyDescent="0.3">
      <c r="C423"/>
    </row>
    <row r="424" spans="3:3" ht="14.4" x14ac:dyDescent="0.3">
      <c r="C424"/>
    </row>
    <row r="425" spans="3:3" ht="14.4" x14ac:dyDescent="0.3">
      <c r="C425"/>
    </row>
    <row r="426" spans="3:3" ht="14.4" x14ac:dyDescent="0.3">
      <c r="C426"/>
    </row>
    <row r="427" spans="3:3" ht="14.4" x14ac:dyDescent="0.3">
      <c r="C427"/>
    </row>
    <row r="428" spans="3:3" ht="14.4" x14ac:dyDescent="0.3">
      <c r="C428"/>
    </row>
    <row r="429" spans="3:3" ht="14.4" x14ac:dyDescent="0.3">
      <c r="C429"/>
    </row>
    <row r="430" spans="3:3" ht="14.4" x14ac:dyDescent="0.3">
      <c r="C430"/>
    </row>
    <row r="431" spans="3:3" ht="14.4" x14ac:dyDescent="0.3">
      <c r="C431"/>
    </row>
    <row r="432" spans="3:3" ht="14.4" x14ac:dyDescent="0.3">
      <c r="C432"/>
    </row>
    <row r="433" spans="3:3" ht="14.4" x14ac:dyDescent="0.3">
      <c r="C433"/>
    </row>
    <row r="434" spans="3:3" ht="14.4" x14ac:dyDescent="0.3">
      <c r="C434"/>
    </row>
    <row r="435" spans="3:3" ht="14.4" x14ac:dyDescent="0.3">
      <c r="C435"/>
    </row>
    <row r="436" spans="3:3" ht="14.4" x14ac:dyDescent="0.3">
      <c r="C436"/>
    </row>
    <row r="437" spans="3:3" ht="14.4" x14ac:dyDescent="0.3">
      <c r="C437"/>
    </row>
    <row r="438" spans="3:3" ht="14.4" x14ac:dyDescent="0.3">
      <c r="C438"/>
    </row>
    <row r="439" spans="3:3" ht="14.4" x14ac:dyDescent="0.3">
      <c r="C439"/>
    </row>
    <row r="440" spans="3:3" ht="14.4" x14ac:dyDescent="0.3">
      <c r="C440"/>
    </row>
    <row r="441" spans="3:3" ht="14.4" x14ac:dyDescent="0.3">
      <c r="C441"/>
    </row>
    <row r="442" spans="3:3" ht="14.4" x14ac:dyDescent="0.3">
      <c r="C442"/>
    </row>
    <row r="443" spans="3:3" ht="14.4" x14ac:dyDescent="0.3">
      <c r="C443"/>
    </row>
    <row r="444" spans="3:3" ht="14.4" x14ac:dyDescent="0.3">
      <c r="C444"/>
    </row>
    <row r="445" spans="3:3" ht="14.4" x14ac:dyDescent="0.3">
      <c r="C445"/>
    </row>
    <row r="446" spans="3:3" ht="14.4" x14ac:dyDescent="0.3">
      <c r="C446"/>
    </row>
    <row r="447" spans="3:3" ht="14.4" x14ac:dyDescent="0.3">
      <c r="C447"/>
    </row>
    <row r="448" spans="3:3" ht="14.4" x14ac:dyDescent="0.3">
      <c r="C448"/>
    </row>
    <row r="449" spans="3:3" ht="14.4" x14ac:dyDescent="0.3">
      <c r="C449"/>
    </row>
    <row r="450" spans="3:3" ht="14.4" x14ac:dyDescent="0.3">
      <c r="C450"/>
    </row>
    <row r="451" spans="3:3" ht="14.4" x14ac:dyDescent="0.3">
      <c r="C451"/>
    </row>
    <row r="452" spans="3:3" ht="14.4" x14ac:dyDescent="0.3">
      <c r="C452"/>
    </row>
    <row r="453" spans="3:3" ht="14.4" x14ac:dyDescent="0.3">
      <c r="C453"/>
    </row>
    <row r="454" spans="3:3" ht="14.4" x14ac:dyDescent="0.3">
      <c r="C454"/>
    </row>
    <row r="455" spans="3:3" ht="14.4" x14ac:dyDescent="0.3">
      <c r="C455"/>
    </row>
    <row r="456" spans="3:3" ht="14.4" x14ac:dyDescent="0.3">
      <c r="C456"/>
    </row>
    <row r="457" spans="3:3" ht="14.4" x14ac:dyDescent="0.3">
      <c r="C457"/>
    </row>
    <row r="458" spans="3:3" ht="14.4" x14ac:dyDescent="0.3">
      <c r="C458"/>
    </row>
    <row r="459" spans="3:3" ht="14.4" x14ac:dyDescent="0.3">
      <c r="C459"/>
    </row>
    <row r="460" spans="3:3" ht="14.4" x14ac:dyDescent="0.3">
      <c r="C460"/>
    </row>
    <row r="461" spans="3:3" ht="14.4" x14ac:dyDescent="0.3">
      <c r="C461"/>
    </row>
    <row r="462" spans="3:3" ht="14.4" x14ac:dyDescent="0.3">
      <c r="C462"/>
    </row>
    <row r="463" spans="3:3" ht="14.4" x14ac:dyDescent="0.3">
      <c r="C463"/>
    </row>
    <row r="464" spans="3:3" ht="14.4" x14ac:dyDescent="0.3">
      <c r="C464"/>
    </row>
    <row r="465" spans="3:3" ht="14.4" x14ac:dyDescent="0.3">
      <c r="C465"/>
    </row>
    <row r="466" spans="3:3" ht="14.4" x14ac:dyDescent="0.3">
      <c r="C466"/>
    </row>
    <row r="467" spans="3:3" ht="14.4" x14ac:dyDescent="0.3">
      <c r="C467"/>
    </row>
    <row r="468" spans="3:3" ht="14.4" x14ac:dyDescent="0.3">
      <c r="C468"/>
    </row>
    <row r="469" spans="3:3" ht="14.4" x14ac:dyDescent="0.3">
      <c r="C469"/>
    </row>
    <row r="470" spans="3:3" ht="14.4" x14ac:dyDescent="0.3">
      <c r="C470"/>
    </row>
    <row r="471" spans="3:3" ht="14.4" x14ac:dyDescent="0.3">
      <c r="C471"/>
    </row>
    <row r="472" spans="3:3" ht="14.4" x14ac:dyDescent="0.3">
      <c r="C472"/>
    </row>
    <row r="473" spans="3:3" ht="14.4" x14ac:dyDescent="0.3">
      <c r="C473"/>
    </row>
    <row r="474" spans="3:3" ht="14.4" x14ac:dyDescent="0.3">
      <c r="C474"/>
    </row>
    <row r="475" spans="3:3" ht="14.4" x14ac:dyDescent="0.3">
      <c r="C475"/>
    </row>
    <row r="476" spans="3:3" ht="14.4" x14ac:dyDescent="0.3">
      <c r="C476"/>
    </row>
    <row r="477" spans="3:3" ht="14.4" x14ac:dyDescent="0.3">
      <c r="C477"/>
    </row>
    <row r="478" spans="3:3" ht="14.4" x14ac:dyDescent="0.3">
      <c r="C478"/>
    </row>
    <row r="479" spans="3:3" ht="14.4" x14ac:dyDescent="0.3">
      <c r="C479"/>
    </row>
    <row r="480" spans="3:3" ht="14.4" x14ac:dyDescent="0.3">
      <c r="C480"/>
    </row>
    <row r="481" spans="3:3" ht="14.4" x14ac:dyDescent="0.3">
      <c r="C481"/>
    </row>
    <row r="482" spans="3:3" ht="14.4" x14ac:dyDescent="0.3">
      <c r="C482"/>
    </row>
    <row r="483" spans="3:3" ht="14.4" x14ac:dyDescent="0.3">
      <c r="C483"/>
    </row>
    <row r="484" spans="3:3" ht="14.4" x14ac:dyDescent="0.3">
      <c r="C484"/>
    </row>
    <row r="485" spans="3:3" ht="14.4" x14ac:dyDescent="0.3">
      <c r="C485"/>
    </row>
    <row r="486" spans="3:3" ht="14.4" x14ac:dyDescent="0.3">
      <c r="C486"/>
    </row>
    <row r="487" spans="3:3" ht="14.4" x14ac:dyDescent="0.3">
      <c r="C487"/>
    </row>
    <row r="488" spans="3:3" ht="14.4" x14ac:dyDescent="0.3">
      <c r="C488"/>
    </row>
    <row r="489" spans="3:3" ht="14.4" x14ac:dyDescent="0.3">
      <c r="C489"/>
    </row>
    <row r="490" spans="3:3" ht="14.4" x14ac:dyDescent="0.3">
      <c r="C490"/>
    </row>
    <row r="491" spans="3:3" ht="14.4" x14ac:dyDescent="0.3">
      <c r="C491"/>
    </row>
    <row r="492" spans="3:3" ht="14.4" x14ac:dyDescent="0.3">
      <c r="C492"/>
    </row>
    <row r="493" spans="3:3" ht="14.4" x14ac:dyDescent="0.3">
      <c r="C493"/>
    </row>
    <row r="494" spans="3:3" ht="14.4" x14ac:dyDescent="0.3">
      <c r="C494"/>
    </row>
    <row r="495" spans="3:3" ht="14.4" x14ac:dyDescent="0.3">
      <c r="C495"/>
    </row>
    <row r="496" spans="3:3" ht="14.4" x14ac:dyDescent="0.3">
      <c r="C496"/>
    </row>
    <row r="497" spans="3:3" ht="14.4" x14ac:dyDescent="0.3">
      <c r="C497"/>
    </row>
    <row r="498" spans="3:3" ht="14.4" x14ac:dyDescent="0.3">
      <c r="C498"/>
    </row>
    <row r="499" spans="3:3" ht="14.4" x14ac:dyDescent="0.3">
      <c r="C499"/>
    </row>
    <row r="500" spans="3:3" ht="14.4" x14ac:dyDescent="0.3">
      <c r="C500"/>
    </row>
    <row r="501" spans="3:3" ht="14.4" x14ac:dyDescent="0.3">
      <c r="C501"/>
    </row>
    <row r="502" spans="3:3" ht="14.4" x14ac:dyDescent="0.3">
      <c r="C502"/>
    </row>
    <row r="503" spans="3:3" ht="14.4" x14ac:dyDescent="0.3">
      <c r="C503"/>
    </row>
    <row r="504" spans="3:3" ht="14.4" x14ac:dyDescent="0.3">
      <c r="C504"/>
    </row>
    <row r="505" spans="3:3" ht="14.4" x14ac:dyDescent="0.3">
      <c r="C505"/>
    </row>
    <row r="506" spans="3:3" ht="14.4" x14ac:dyDescent="0.3">
      <c r="C506"/>
    </row>
    <row r="507" spans="3:3" ht="14.4" x14ac:dyDescent="0.3">
      <c r="C507"/>
    </row>
    <row r="508" spans="3:3" ht="14.4" x14ac:dyDescent="0.3">
      <c r="C508"/>
    </row>
    <row r="509" spans="3:3" ht="14.4" x14ac:dyDescent="0.3">
      <c r="C509"/>
    </row>
    <row r="510" spans="3:3" ht="14.4" x14ac:dyDescent="0.3">
      <c r="C510"/>
    </row>
    <row r="511" spans="3:3" ht="14.4" x14ac:dyDescent="0.3">
      <c r="C511"/>
    </row>
    <row r="512" spans="3:3" ht="14.4" x14ac:dyDescent="0.3">
      <c r="C512"/>
    </row>
    <row r="513" spans="3:3" ht="14.4" x14ac:dyDescent="0.3">
      <c r="C513"/>
    </row>
    <row r="514" spans="3:3" ht="14.4" x14ac:dyDescent="0.3">
      <c r="C514"/>
    </row>
    <row r="515" spans="3:3" ht="14.4" x14ac:dyDescent="0.3">
      <c r="C515"/>
    </row>
    <row r="516" spans="3:3" ht="14.4" x14ac:dyDescent="0.3">
      <c r="C516"/>
    </row>
    <row r="517" spans="3:3" ht="14.4" x14ac:dyDescent="0.3">
      <c r="C517"/>
    </row>
    <row r="518" spans="3:3" ht="14.4" x14ac:dyDescent="0.3">
      <c r="C518"/>
    </row>
    <row r="519" spans="3:3" ht="14.4" x14ac:dyDescent="0.3">
      <c r="C519"/>
    </row>
    <row r="520" spans="3:3" ht="14.4" x14ac:dyDescent="0.3">
      <c r="C520"/>
    </row>
    <row r="521" spans="3:3" ht="14.4" x14ac:dyDescent="0.3">
      <c r="C521"/>
    </row>
    <row r="522" spans="3:3" ht="14.4" x14ac:dyDescent="0.3">
      <c r="C522"/>
    </row>
    <row r="523" spans="3:3" ht="14.4" x14ac:dyDescent="0.3">
      <c r="C523"/>
    </row>
    <row r="524" spans="3:3" ht="14.4" x14ac:dyDescent="0.3">
      <c r="C524"/>
    </row>
    <row r="525" spans="3:3" ht="14.4" x14ac:dyDescent="0.3">
      <c r="C525"/>
    </row>
    <row r="526" spans="3:3" ht="14.4" x14ac:dyDescent="0.3">
      <c r="C526"/>
    </row>
    <row r="527" spans="3:3" ht="14.4" x14ac:dyDescent="0.3">
      <c r="C527"/>
    </row>
    <row r="528" spans="3:3" ht="14.4" x14ac:dyDescent="0.3">
      <c r="C528"/>
    </row>
    <row r="529" spans="3:3" ht="14.4" x14ac:dyDescent="0.3">
      <c r="C529"/>
    </row>
    <row r="530" spans="3:3" ht="14.4" x14ac:dyDescent="0.3">
      <c r="C530"/>
    </row>
    <row r="531" spans="3:3" ht="14.4" x14ac:dyDescent="0.3">
      <c r="C531"/>
    </row>
    <row r="532" spans="3:3" ht="14.4" x14ac:dyDescent="0.3">
      <c r="C532"/>
    </row>
    <row r="533" spans="3:3" ht="14.4" x14ac:dyDescent="0.3">
      <c r="C533"/>
    </row>
    <row r="534" spans="3:3" ht="14.4" x14ac:dyDescent="0.3">
      <c r="C534"/>
    </row>
    <row r="535" spans="3:3" ht="14.4" x14ac:dyDescent="0.3">
      <c r="C535"/>
    </row>
    <row r="536" spans="3:3" ht="14.4" x14ac:dyDescent="0.3">
      <c r="C536"/>
    </row>
    <row r="537" spans="3:3" ht="14.4" x14ac:dyDescent="0.3">
      <c r="C537"/>
    </row>
    <row r="538" spans="3:3" ht="14.4" x14ac:dyDescent="0.3">
      <c r="C538"/>
    </row>
    <row r="539" spans="3:3" ht="14.4" x14ac:dyDescent="0.3">
      <c r="C539"/>
    </row>
    <row r="540" spans="3:3" ht="14.4" x14ac:dyDescent="0.3">
      <c r="C540"/>
    </row>
    <row r="541" spans="3:3" ht="14.4" x14ac:dyDescent="0.3">
      <c r="C541"/>
    </row>
    <row r="542" spans="3:3" ht="14.4" x14ac:dyDescent="0.3">
      <c r="C542"/>
    </row>
    <row r="543" spans="3:3" ht="14.4" x14ac:dyDescent="0.3">
      <c r="C543"/>
    </row>
    <row r="544" spans="3:3" ht="14.4" x14ac:dyDescent="0.3">
      <c r="C544"/>
    </row>
    <row r="545" spans="3:3" ht="14.4" x14ac:dyDescent="0.3">
      <c r="C545"/>
    </row>
    <row r="546" spans="3:3" ht="14.4" x14ac:dyDescent="0.3">
      <c r="C546"/>
    </row>
    <row r="547" spans="3:3" ht="14.4" x14ac:dyDescent="0.3">
      <c r="C547"/>
    </row>
    <row r="548" spans="3:3" ht="14.4" x14ac:dyDescent="0.3">
      <c r="C548"/>
    </row>
    <row r="549" spans="3:3" ht="14.4" x14ac:dyDescent="0.3">
      <c r="C549"/>
    </row>
    <row r="550" spans="3:3" ht="14.4" x14ac:dyDescent="0.3">
      <c r="C550"/>
    </row>
    <row r="551" spans="3:3" ht="14.4" x14ac:dyDescent="0.3">
      <c r="C551"/>
    </row>
    <row r="552" spans="3:3" ht="14.4" x14ac:dyDescent="0.3">
      <c r="C552"/>
    </row>
    <row r="553" spans="3:3" ht="14.4" x14ac:dyDescent="0.3">
      <c r="C553"/>
    </row>
    <row r="554" spans="3:3" ht="14.4" x14ac:dyDescent="0.3">
      <c r="C554"/>
    </row>
    <row r="555" spans="3:3" ht="14.4" x14ac:dyDescent="0.3">
      <c r="C555"/>
    </row>
    <row r="556" spans="3:3" ht="14.4" x14ac:dyDescent="0.3">
      <c r="C556"/>
    </row>
    <row r="557" spans="3:3" ht="14.4" x14ac:dyDescent="0.3">
      <c r="C557"/>
    </row>
    <row r="558" spans="3:3" ht="14.4" x14ac:dyDescent="0.3">
      <c r="C558"/>
    </row>
    <row r="559" spans="3:3" ht="14.4" x14ac:dyDescent="0.3">
      <c r="C559"/>
    </row>
    <row r="560" spans="3:3" ht="14.4" x14ac:dyDescent="0.3">
      <c r="C560"/>
    </row>
    <row r="561" spans="3:3" ht="14.4" x14ac:dyDescent="0.3">
      <c r="C561"/>
    </row>
    <row r="562" spans="3:3" ht="14.4" x14ac:dyDescent="0.3">
      <c r="C562"/>
    </row>
    <row r="563" spans="3:3" ht="14.4" x14ac:dyDescent="0.3">
      <c r="C563"/>
    </row>
    <row r="564" spans="3:3" ht="14.4" x14ac:dyDescent="0.3">
      <c r="C564"/>
    </row>
    <row r="565" spans="3:3" ht="14.4" x14ac:dyDescent="0.3">
      <c r="C565"/>
    </row>
    <row r="566" spans="3:3" ht="14.4" x14ac:dyDescent="0.3">
      <c r="C566"/>
    </row>
    <row r="567" spans="3:3" ht="14.4" x14ac:dyDescent="0.3">
      <c r="C567"/>
    </row>
    <row r="568" spans="3:3" ht="14.4" x14ac:dyDescent="0.3">
      <c r="C568"/>
    </row>
    <row r="569" spans="3:3" ht="14.4" x14ac:dyDescent="0.3">
      <c r="C569"/>
    </row>
    <row r="570" spans="3:3" ht="14.4" x14ac:dyDescent="0.3">
      <c r="C570"/>
    </row>
    <row r="571" spans="3:3" ht="14.4" x14ac:dyDescent="0.3">
      <c r="C571"/>
    </row>
    <row r="572" spans="3:3" ht="14.4" x14ac:dyDescent="0.3">
      <c r="C572"/>
    </row>
    <row r="573" spans="3:3" ht="14.4" x14ac:dyDescent="0.3">
      <c r="C573"/>
    </row>
    <row r="574" spans="3:3" ht="14.4" x14ac:dyDescent="0.3">
      <c r="C574"/>
    </row>
    <row r="575" spans="3:3" ht="14.4" x14ac:dyDescent="0.3">
      <c r="C575"/>
    </row>
    <row r="576" spans="3:3" ht="14.4" x14ac:dyDescent="0.3">
      <c r="C576"/>
    </row>
    <row r="577" spans="3:3" ht="14.4" x14ac:dyDescent="0.3">
      <c r="C577"/>
    </row>
    <row r="578" spans="3:3" ht="14.4" x14ac:dyDescent="0.3">
      <c r="C578"/>
    </row>
    <row r="579" spans="3:3" ht="14.4" x14ac:dyDescent="0.3">
      <c r="C579"/>
    </row>
    <row r="580" spans="3:3" ht="14.4" x14ac:dyDescent="0.3">
      <c r="C580"/>
    </row>
    <row r="581" spans="3:3" ht="14.4" x14ac:dyDescent="0.3">
      <c r="C581"/>
    </row>
    <row r="582" spans="3:3" ht="14.4" x14ac:dyDescent="0.3">
      <c r="C582"/>
    </row>
    <row r="583" spans="3:3" ht="14.4" x14ac:dyDescent="0.3">
      <c r="C583"/>
    </row>
    <row r="584" spans="3:3" ht="14.4" x14ac:dyDescent="0.3">
      <c r="C584"/>
    </row>
    <row r="585" spans="3:3" ht="14.4" x14ac:dyDescent="0.3">
      <c r="C585"/>
    </row>
    <row r="586" spans="3:3" ht="14.4" x14ac:dyDescent="0.3">
      <c r="C586"/>
    </row>
    <row r="587" spans="3:3" ht="14.4" x14ac:dyDescent="0.3">
      <c r="C587"/>
    </row>
    <row r="588" spans="3:3" ht="14.4" x14ac:dyDescent="0.3">
      <c r="C588"/>
    </row>
    <row r="589" spans="3:3" ht="14.4" x14ac:dyDescent="0.3">
      <c r="C589"/>
    </row>
    <row r="590" spans="3:3" ht="14.4" x14ac:dyDescent="0.3">
      <c r="C590"/>
    </row>
    <row r="591" spans="3:3" ht="14.4" x14ac:dyDescent="0.3">
      <c r="C591"/>
    </row>
    <row r="592" spans="3:3" ht="14.4" x14ac:dyDescent="0.3">
      <c r="C592"/>
    </row>
    <row r="593" spans="3:3" ht="14.4" x14ac:dyDescent="0.3">
      <c r="C593"/>
    </row>
    <row r="594" spans="3:3" ht="14.4" x14ac:dyDescent="0.3">
      <c r="C594"/>
    </row>
    <row r="595" spans="3:3" ht="14.4" x14ac:dyDescent="0.3">
      <c r="C595"/>
    </row>
    <row r="596" spans="3:3" ht="14.4" x14ac:dyDescent="0.3">
      <c r="C596"/>
    </row>
    <row r="597" spans="3:3" ht="14.4" x14ac:dyDescent="0.3">
      <c r="C597"/>
    </row>
    <row r="598" spans="3:3" ht="14.4" x14ac:dyDescent="0.3">
      <c r="C598"/>
    </row>
    <row r="599" spans="3:3" ht="14.4" x14ac:dyDescent="0.3">
      <c r="C599"/>
    </row>
    <row r="600" spans="3:3" ht="14.4" x14ac:dyDescent="0.3">
      <c r="C600"/>
    </row>
    <row r="601" spans="3:3" ht="14.4" x14ac:dyDescent="0.3">
      <c r="C601"/>
    </row>
    <row r="602" spans="3:3" ht="14.4" x14ac:dyDescent="0.3">
      <c r="C602"/>
    </row>
    <row r="603" spans="3:3" ht="14.4" x14ac:dyDescent="0.3">
      <c r="C603"/>
    </row>
    <row r="604" spans="3:3" ht="14.4" x14ac:dyDescent="0.3">
      <c r="C604"/>
    </row>
    <row r="605" spans="3:3" ht="14.4" x14ac:dyDescent="0.3">
      <c r="C605"/>
    </row>
    <row r="606" spans="3:3" ht="14.4" x14ac:dyDescent="0.3">
      <c r="C606"/>
    </row>
    <row r="607" spans="3:3" ht="14.4" x14ac:dyDescent="0.3">
      <c r="C607"/>
    </row>
    <row r="608" spans="3:3" ht="14.4" x14ac:dyDescent="0.3">
      <c r="C608"/>
    </row>
    <row r="609" spans="3:3" ht="14.4" x14ac:dyDescent="0.3">
      <c r="C609"/>
    </row>
    <row r="610" spans="3:3" ht="14.4" x14ac:dyDescent="0.3">
      <c r="C610"/>
    </row>
    <row r="611" spans="3:3" ht="14.4" x14ac:dyDescent="0.3">
      <c r="C611"/>
    </row>
    <row r="612" spans="3:3" ht="14.4" x14ac:dyDescent="0.3">
      <c r="C612"/>
    </row>
    <row r="613" spans="3:3" ht="14.4" x14ac:dyDescent="0.3">
      <c r="C613"/>
    </row>
    <row r="614" spans="3:3" ht="14.4" x14ac:dyDescent="0.3">
      <c r="C614"/>
    </row>
    <row r="615" spans="3:3" ht="14.4" x14ac:dyDescent="0.3">
      <c r="C615"/>
    </row>
    <row r="616" spans="3:3" ht="14.4" x14ac:dyDescent="0.3">
      <c r="C616"/>
    </row>
    <row r="617" spans="3:3" ht="14.4" x14ac:dyDescent="0.3">
      <c r="C617"/>
    </row>
    <row r="618" spans="3:3" ht="14.4" x14ac:dyDescent="0.3">
      <c r="C618"/>
    </row>
    <row r="619" spans="3:3" ht="14.4" x14ac:dyDescent="0.3">
      <c r="C619"/>
    </row>
    <row r="620" spans="3:3" ht="14.4" x14ac:dyDescent="0.3">
      <c r="C620"/>
    </row>
    <row r="621" spans="3:3" ht="14.4" x14ac:dyDescent="0.3">
      <c r="C621"/>
    </row>
    <row r="622" spans="3:3" ht="14.4" x14ac:dyDescent="0.3">
      <c r="C622"/>
    </row>
    <row r="623" spans="3:3" ht="14.4" x14ac:dyDescent="0.3">
      <c r="C623"/>
    </row>
    <row r="624" spans="3:3" ht="14.4" x14ac:dyDescent="0.3">
      <c r="C624"/>
    </row>
    <row r="625" spans="3:3" ht="14.4" x14ac:dyDescent="0.3">
      <c r="C625"/>
    </row>
    <row r="626" spans="3:3" ht="14.4" x14ac:dyDescent="0.3">
      <c r="C626"/>
    </row>
    <row r="627" spans="3:3" ht="14.4" x14ac:dyDescent="0.3">
      <c r="C627"/>
    </row>
    <row r="628" spans="3:3" ht="14.4" x14ac:dyDescent="0.3">
      <c r="C628"/>
    </row>
    <row r="629" spans="3:3" ht="14.4" x14ac:dyDescent="0.3">
      <c r="C629"/>
    </row>
    <row r="630" spans="3:3" ht="14.4" x14ac:dyDescent="0.3">
      <c r="C630"/>
    </row>
    <row r="631" spans="3:3" ht="14.4" x14ac:dyDescent="0.3">
      <c r="C631"/>
    </row>
    <row r="632" spans="3:3" ht="14.4" x14ac:dyDescent="0.3">
      <c r="C632"/>
    </row>
    <row r="633" spans="3:3" ht="14.4" x14ac:dyDescent="0.3">
      <c r="C633"/>
    </row>
    <row r="634" spans="3:3" ht="14.4" x14ac:dyDescent="0.3">
      <c r="C634"/>
    </row>
    <row r="635" spans="3:3" ht="14.4" x14ac:dyDescent="0.3">
      <c r="C635"/>
    </row>
    <row r="636" spans="3:3" ht="14.4" x14ac:dyDescent="0.3">
      <c r="C636"/>
    </row>
    <row r="637" spans="3:3" ht="14.4" x14ac:dyDescent="0.3">
      <c r="C637"/>
    </row>
    <row r="638" spans="3:3" ht="14.4" x14ac:dyDescent="0.3">
      <c r="C638"/>
    </row>
    <row r="639" spans="3:3" ht="14.4" x14ac:dyDescent="0.3">
      <c r="C639"/>
    </row>
    <row r="640" spans="3:3" ht="14.4" x14ac:dyDescent="0.3">
      <c r="C640"/>
    </row>
    <row r="641" spans="3:3" ht="14.4" x14ac:dyDescent="0.3">
      <c r="C641"/>
    </row>
    <row r="642" spans="3:3" ht="14.4" x14ac:dyDescent="0.3">
      <c r="C642"/>
    </row>
    <row r="643" spans="3:3" ht="14.4" x14ac:dyDescent="0.3">
      <c r="C643"/>
    </row>
    <row r="644" spans="3:3" ht="14.4" x14ac:dyDescent="0.3">
      <c r="C644"/>
    </row>
    <row r="645" spans="3:3" ht="14.4" x14ac:dyDescent="0.3">
      <c r="C645"/>
    </row>
    <row r="646" spans="3:3" ht="14.4" x14ac:dyDescent="0.3">
      <c r="C646"/>
    </row>
    <row r="647" spans="3:3" ht="14.4" x14ac:dyDescent="0.3">
      <c r="C647"/>
    </row>
    <row r="648" spans="3:3" ht="14.4" x14ac:dyDescent="0.3">
      <c r="C648"/>
    </row>
    <row r="649" spans="3:3" ht="14.4" x14ac:dyDescent="0.3">
      <c r="C649"/>
    </row>
    <row r="650" spans="3:3" ht="14.4" x14ac:dyDescent="0.3">
      <c r="C650"/>
    </row>
    <row r="651" spans="3:3" ht="14.4" x14ac:dyDescent="0.3">
      <c r="C651"/>
    </row>
    <row r="652" spans="3:3" ht="14.4" x14ac:dyDescent="0.3">
      <c r="C652"/>
    </row>
    <row r="653" spans="3:3" ht="14.4" x14ac:dyDescent="0.3">
      <c r="C653"/>
    </row>
    <row r="654" spans="3:3" ht="14.4" x14ac:dyDescent="0.3">
      <c r="C654"/>
    </row>
    <row r="655" spans="3:3" ht="14.4" x14ac:dyDescent="0.3">
      <c r="C655"/>
    </row>
    <row r="656" spans="3:3" ht="14.4" x14ac:dyDescent="0.3">
      <c r="C656"/>
    </row>
    <row r="657" spans="3:3" ht="14.4" x14ac:dyDescent="0.3">
      <c r="C657"/>
    </row>
    <row r="658" spans="3:3" ht="14.4" x14ac:dyDescent="0.3">
      <c r="C658"/>
    </row>
    <row r="659" spans="3:3" ht="14.4" x14ac:dyDescent="0.3">
      <c r="C659"/>
    </row>
    <row r="660" spans="3:3" ht="14.4" x14ac:dyDescent="0.3">
      <c r="C660"/>
    </row>
    <row r="661" spans="3:3" ht="14.4" x14ac:dyDescent="0.3">
      <c r="C661"/>
    </row>
    <row r="662" spans="3:3" ht="14.4" x14ac:dyDescent="0.3">
      <c r="C662"/>
    </row>
    <row r="663" spans="3:3" ht="14.4" x14ac:dyDescent="0.3">
      <c r="C663"/>
    </row>
    <row r="664" spans="3:3" ht="14.4" x14ac:dyDescent="0.3">
      <c r="C664"/>
    </row>
    <row r="665" spans="3:3" ht="14.4" x14ac:dyDescent="0.3">
      <c r="C665"/>
    </row>
    <row r="666" spans="3:3" ht="14.4" x14ac:dyDescent="0.3">
      <c r="C666"/>
    </row>
    <row r="667" spans="3:3" ht="14.4" x14ac:dyDescent="0.3">
      <c r="C667"/>
    </row>
    <row r="668" spans="3:3" ht="14.4" x14ac:dyDescent="0.3">
      <c r="C668"/>
    </row>
    <row r="669" spans="3:3" ht="14.4" x14ac:dyDescent="0.3">
      <c r="C669"/>
    </row>
    <row r="670" spans="3:3" ht="14.4" x14ac:dyDescent="0.3">
      <c r="C670"/>
    </row>
    <row r="671" spans="3:3" ht="14.4" x14ac:dyDescent="0.3">
      <c r="C671"/>
    </row>
    <row r="672" spans="3:3" ht="14.4" x14ac:dyDescent="0.3">
      <c r="C672"/>
    </row>
    <row r="673" spans="3:3" ht="14.4" x14ac:dyDescent="0.3">
      <c r="C673"/>
    </row>
    <row r="674" spans="3:3" ht="14.4" x14ac:dyDescent="0.3">
      <c r="C674"/>
    </row>
    <row r="675" spans="3:3" ht="14.4" x14ac:dyDescent="0.3">
      <c r="C675"/>
    </row>
    <row r="676" spans="3:3" ht="14.4" x14ac:dyDescent="0.3">
      <c r="C676"/>
    </row>
    <row r="677" spans="3:3" ht="14.4" x14ac:dyDescent="0.3">
      <c r="C677"/>
    </row>
    <row r="678" spans="3:3" ht="14.4" x14ac:dyDescent="0.3">
      <c r="C678"/>
    </row>
    <row r="679" spans="3:3" ht="14.4" x14ac:dyDescent="0.3">
      <c r="C679"/>
    </row>
    <row r="680" spans="3:3" ht="14.4" x14ac:dyDescent="0.3">
      <c r="C680"/>
    </row>
    <row r="681" spans="3:3" ht="14.4" x14ac:dyDescent="0.3">
      <c r="C681"/>
    </row>
    <row r="682" spans="3:3" ht="14.4" x14ac:dyDescent="0.3">
      <c r="C682"/>
    </row>
    <row r="683" spans="3:3" ht="14.4" x14ac:dyDescent="0.3">
      <c r="C683"/>
    </row>
    <row r="684" spans="3:3" ht="14.4" x14ac:dyDescent="0.3">
      <c r="C684"/>
    </row>
    <row r="685" spans="3:3" ht="14.4" x14ac:dyDescent="0.3">
      <c r="C685"/>
    </row>
    <row r="686" spans="3:3" ht="14.4" x14ac:dyDescent="0.3">
      <c r="C686"/>
    </row>
    <row r="687" spans="3:3" ht="14.4" x14ac:dyDescent="0.3">
      <c r="C687"/>
    </row>
    <row r="688" spans="3:3" ht="14.4" x14ac:dyDescent="0.3">
      <c r="C688"/>
    </row>
    <row r="689" spans="3:3" ht="14.4" x14ac:dyDescent="0.3">
      <c r="C689"/>
    </row>
    <row r="690" spans="3:3" ht="14.4" x14ac:dyDescent="0.3">
      <c r="C690"/>
    </row>
    <row r="691" spans="3:3" ht="14.4" x14ac:dyDescent="0.3">
      <c r="C691"/>
    </row>
    <row r="692" spans="3:3" ht="14.4" x14ac:dyDescent="0.3">
      <c r="C692"/>
    </row>
    <row r="693" spans="3:3" ht="14.4" x14ac:dyDescent="0.3">
      <c r="C693"/>
    </row>
    <row r="694" spans="3:3" ht="14.4" x14ac:dyDescent="0.3">
      <c r="C694"/>
    </row>
    <row r="695" spans="3:3" ht="14.4" x14ac:dyDescent="0.3">
      <c r="C695"/>
    </row>
    <row r="696" spans="3:3" ht="14.4" x14ac:dyDescent="0.3">
      <c r="C696"/>
    </row>
    <row r="697" spans="3:3" ht="14.4" x14ac:dyDescent="0.3">
      <c r="C697"/>
    </row>
    <row r="698" spans="3:3" ht="14.4" x14ac:dyDescent="0.3">
      <c r="C698"/>
    </row>
    <row r="699" spans="3:3" ht="14.4" x14ac:dyDescent="0.3">
      <c r="C699"/>
    </row>
    <row r="700" spans="3:3" ht="14.4" x14ac:dyDescent="0.3">
      <c r="C700"/>
    </row>
    <row r="701" spans="3:3" ht="14.4" x14ac:dyDescent="0.3">
      <c r="C701"/>
    </row>
    <row r="702" spans="3:3" ht="14.4" x14ac:dyDescent="0.3">
      <c r="C702"/>
    </row>
    <row r="703" spans="3:3" ht="14.4" x14ac:dyDescent="0.3">
      <c r="C703"/>
    </row>
    <row r="704" spans="3:3" ht="14.4" x14ac:dyDescent="0.3">
      <c r="C704"/>
    </row>
    <row r="705" spans="3:3" ht="14.4" x14ac:dyDescent="0.3">
      <c r="C705"/>
    </row>
    <row r="706" spans="3:3" ht="14.4" x14ac:dyDescent="0.3">
      <c r="C706"/>
    </row>
    <row r="707" spans="3:3" ht="14.4" x14ac:dyDescent="0.3">
      <c r="C707"/>
    </row>
    <row r="708" spans="3:3" ht="14.4" x14ac:dyDescent="0.3">
      <c r="C708"/>
    </row>
    <row r="709" spans="3:3" ht="14.4" x14ac:dyDescent="0.3">
      <c r="C709"/>
    </row>
    <row r="710" spans="3:3" ht="14.4" x14ac:dyDescent="0.3">
      <c r="C710"/>
    </row>
    <row r="711" spans="3:3" ht="14.4" x14ac:dyDescent="0.3">
      <c r="C711"/>
    </row>
    <row r="712" spans="3:3" ht="14.4" x14ac:dyDescent="0.3">
      <c r="C712"/>
    </row>
    <row r="713" spans="3:3" ht="14.4" x14ac:dyDescent="0.3">
      <c r="C713"/>
    </row>
    <row r="714" spans="3:3" ht="14.4" x14ac:dyDescent="0.3">
      <c r="C714"/>
    </row>
    <row r="715" spans="3:3" ht="14.4" x14ac:dyDescent="0.3">
      <c r="C715"/>
    </row>
    <row r="716" spans="3:3" ht="14.4" x14ac:dyDescent="0.3">
      <c r="C716"/>
    </row>
    <row r="717" spans="3:3" ht="14.4" x14ac:dyDescent="0.3">
      <c r="C717"/>
    </row>
    <row r="718" spans="3:3" ht="14.4" x14ac:dyDescent="0.3">
      <c r="C718"/>
    </row>
    <row r="719" spans="3:3" ht="14.4" x14ac:dyDescent="0.3">
      <c r="C719"/>
    </row>
    <row r="720" spans="3:3" ht="14.4" x14ac:dyDescent="0.3">
      <c r="C720"/>
    </row>
    <row r="721" spans="3:3" ht="14.4" x14ac:dyDescent="0.3">
      <c r="C721"/>
    </row>
    <row r="722" spans="3:3" ht="14.4" x14ac:dyDescent="0.3">
      <c r="C722"/>
    </row>
    <row r="723" spans="3:3" ht="14.4" x14ac:dyDescent="0.3">
      <c r="C723"/>
    </row>
    <row r="724" spans="3:3" ht="14.4" x14ac:dyDescent="0.3">
      <c r="C724"/>
    </row>
    <row r="725" spans="3:3" ht="14.4" x14ac:dyDescent="0.3">
      <c r="C725"/>
    </row>
    <row r="726" spans="3:3" ht="14.4" x14ac:dyDescent="0.3">
      <c r="C726"/>
    </row>
    <row r="727" spans="3:3" ht="14.4" x14ac:dyDescent="0.3">
      <c r="C727"/>
    </row>
    <row r="728" spans="3:3" ht="14.4" x14ac:dyDescent="0.3">
      <c r="C728"/>
    </row>
    <row r="729" spans="3:3" ht="14.4" x14ac:dyDescent="0.3">
      <c r="C729"/>
    </row>
    <row r="730" spans="3:3" ht="14.4" x14ac:dyDescent="0.3">
      <c r="C730"/>
    </row>
    <row r="731" spans="3:3" ht="14.4" x14ac:dyDescent="0.3">
      <c r="C731"/>
    </row>
    <row r="732" spans="3:3" ht="14.4" x14ac:dyDescent="0.3">
      <c r="C732"/>
    </row>
    <row r="733" spans="3:3" ht="14.4" x14ac:dyDescent="0.3">
      <c r="C733"/>
    </row>
    <row r="734" spans="3:3" ht="14.4" x14ac:dyDescent="0.3">
      <c r="C734"/>
    </row>
    <row r="735" spans="3:3" ht="14.4" x14ac:dyDescent="0.3">
      <c r="C735"/>
    </row>
    <row r="736" spans="3:3" ht="14.4" x14ac:dyDescent="0.3">
      <c r="C736"/>
    </row>
    <row r="737" spans="3:3" ht="14.4" x14ac:dyDescent="0.3">
      <c r="C737"/>
    </row>
    <row r="738" spans="3:3" ht="14.4" x14ac:dyDescent="0.3">
      <c r="C738"/>
    </row>
    <row r="739" spans="3:3" ht="14.4" x14ac:dyDescent="0.3">
      <c r="C739"/>
    </row>
    <row r="740" spans="3:3" ht="14.4" x14ac:dyDescent="0.3">
      <c r="C740"/>
    </row>
    <row r="741" spans="3:3" ht="14.4" x14ac:dyDescent="0.3">
      <c r="C741"/>
    </row>
    <row r="742" spans="3:3" ht="14.4" x14ac:dyDescent="0.3">
      <c r="C742"/>
    </row>
    <row r="743" spans="3:3" ht="14.4" x14ac:dyDescent="0.3">
      <c r="C743"/>
    </row>
  </sheetData>
  <mergeCells count="3">
    <mergeCell ref="B7:D7"/>
    <mergeCell ref="C5:D5"/>
    <mergeCell ref="C4:D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AX293"/>
  <sheetViews>
    <sheetView showGridLines="0" topLeftCell="A165" zoomScale="80" zoomScaleNormal="80" workbookViewId="0">
      <selection activeCell="C185" sqref="C185"/>
    </sheetView>
  </sheetViews>
  <sheetFormatPr baseColWidth="10" defaultColWidth="11.5546875" defaultRowHeight="12.6" x14ac:dyDescent="0.2"/>
  <cols>
    <col min="1" max="1" width="11.5546875" style="1"/>
    <col min="2" max="2" width="27.33203125" style="18" customWidth="1"/>
    <col min="3" max="3" width="19.109375" style="1" bestFit="1" customWidth="1"/>
    <col min="4" max="4" width="17.6640625" style="1" bestFit="1" customWidth="1"/>
    <col min="5" max="5" width="16.44140625" style="1" bestFit="1" customWidth="1"/>
    <col min="6" max="6" width="19.5546875" style="1" bestFit="1" customWidth="1"/>
    <col min="7" max="7" width="17.109375" style="1" bestFit="1" customWidth="1"/>
    <col min="8" max="25" width="11.6640625" style="1" bestFit="1" customWidth="1"/>
    <col min="26" max="26" width="15" style="1" bestFit="1" customWidth="1"/>
    <col min="27" max="27" width="11.5546875" style="1"/>
    <col min="28" max="28" width="13.88671875" style="1" bestFit="1" customWidth="1"/>
    <col min="29" max="16384" width="11.5546875" style="1"/>
  </cols>
  <sheetData>
    <row r="3" spans="2:26" s="16" customFormat="1" x14ac:dyDescent="0.2">
      <c r="B3" s="17" t="s">
        <v>30</v>
      </c>
    </row>
    <row r="5" spans="2:26" x14ac:dyDescent="0.2">
      <c r="C5" s="4" t="s">
        <v>24</v>
      </c>
      <c r="D5" s="4" t="s">
        <v>25</v>
      </c>
    </row>
    <row r="6" spans="2:26" x14ac:dyDescent="0.2">
      <c r="B6" s="19" t="s">
        <v>34</v>
      </c>
      <c r="C6" s="53">
        <v>347.29056433623185</v>
      </c>
      <c r="D6" s="54">
        <v>7.4454246289689219E-2</v>
      </c>
      <c r="F6" s="12"/>
      <c r="G6" s="12"/>
    </row>
    <row r="7" spans="2:26" x14ac:dyDescent="0.2">
      <c r="B7" s="19" t="s">
        <v>33</v>
      </c>
      <c r="C7" s="53">
        <v>206.59466491636962</v>
      </c>
      <c r="D7" s="54">
        <v>0.92554575371031078</v>
      </c>
      <c r="F7" s="9"/>
      <c r="G7" s="12"/>
    </row>
    <row r="9" spans="2:26" x14ac:dyDescent="0.2">
      <c r="B9" s="20" t="s">
        <v>26</v>
      </c>
      <c r="C9" s="10">
        <f>+ROUND(C6*D6+C7*D7,2)</f>
        <v>217.07</v>
      </c>
    </row>
    <row r="11" spans="2:26" x14ac:dyDescent="0.2">
      <c r="B11" s="21"/>
      <c r="C11" s="4" t="s">
        <v>0</v>
      </c>
      <c r="D11" s="4" t="s">
        <v>1</v>
      </c>
      <c r="E11" s="4" t="s">
        <v>2</v>
      </c>
      <c r="F11" s="4" t="s">
        <v>3</v>
      </c>
      <c r="G11" s="4" t="s">
        <v>4</v>
      </c>
      <c r="H11" s="4" t="s">
        <v>5</v>
      </c>
      <c r="I11" s="4" t="s">
        <v>6</v>
      </c>
      <c r="J11" s="4" t="s">
        <v>7</v>
      </c>
      <c r="K11" s="4" t="s">
        <v>8</v>
      </c>
      <c r="L11" s="4" t="s">
        <v>9</v>
      </c>
      <c r="M11" s="4" t="s">
        <v>10</v>
      </c>
      <c r="N11" s="4" t="s">
        <v>11</v>
      </c>
      <c r="O11" s="4" t="s">
        <v>12</v>
      </c>
      <c r="P11" s="4" t="s">
        <v>13</v>
      </c>
      <c r="Q11" s="4" t="s">
        <v>14</v>
      </c>
      <c r="R11" s="4" t="s">
        <v>15</v>
      </c>
      <c r="S11" s="4" t="s">
        <v>16</v>
      </c>
      <c r="T11" s="4" t="s">
        <v>17</v>
      </c>
      <c r="U11" s="4" t="s">
        <v>18</v>
      </c>
      <c r="V11" s="4" t="s">
        <v>19</v>
      </c>
      <c r="W11" s="4" t="s">
        <v>20</v>
      </c>
      <c r="X11" s="4" t="s">
        <v>21</v>
      </c>
      <c r="Y11" s="4" t="s">
        <v>22</v>
      </c>
      <c r="Z11" s="4" t="s">
        <v>23</v>
      </c>
    </row>
    <row r="12" spans="2:26" x14ac:dyDescent="0.2">
      <c r="B12" s="22">
        <f>+Salida!$C$4</f>
        <v>43952</v>
      </c>
      <c r="C12" s="6">
        <f>+$C$9*Matriz_de_consumo!C7</f>
        <v>2952152</v>
      </c>
      <c r="D12" s="6">
        <f>+$C$9*Matriz_de_consumo!D7</f>
        <v>3750969.6</v>
      </c>
      <c r="E12" s="6">
        <f>+$C$9*Matriz_de_consumo!E7</f>
        <v>3585996.4</v>
      </c>
      <c r="F12" s="6">
        <f>+$C$9*Matriz_de_consumo!F7</f>
        <v>3768335.1999999997</v>
      </c>
      <c r="G12" s="6">
        <f>+$C$9*Matriz_de_consumo!G7</f>
        <v>3594679.1999999997</v>
      </c>
      <c r="H12" s="6">
        <f>+$C$9*Matriz_de_consumo!H7</f>
        <v>3559948</v>
      </c>
      <c r="I12" s="6">
        <f>+$C$9*Matriz_de_consumo!I7</f>
        <v>3594679.1999999997</v>
      </c>
      <c r="J12" s="6">
        <f>+$C$9*Matriz_de_consumo!J7</f>
        <v>3117125.1999999997</v>
      </c>
      <c r="K12" s="6">
        <f>+$C$9*Matriz_de_consumo!K7</f>
        <v>3030297.1999999997</v>
      </c>
      <c r="L12" s="6">
        <f>+$C$9*Matriz_de_consumo!L7</f>
        <v>3455754.4</v>
      </c>
      <c r="M12" s="6">
        <f>+$C$9*Matriz_de_consumo!M7</f>
        <v>3568630.8</v>
      </c>
      <c r="N12" s="6">
        <f>+$C$9*Matriz_de_consumo!N7</f>
        <v>3516534</v>
      </c>
      <c r="O12" s="6">
        <f>+$C$9*Matriz_de_consumo!O7</f>
        <v>3672824.4</v>
      </c>
      <c r="P12" s="6">
        <f>+$C$9*Matriz_de_consumo!P7</f>
        <v>3438388.8</v>
      </c>
      <c r="Q12" s="6">
        <f>+$C$9*Matriz_de_consumo!Q7</f>
        <v>3638093.1999999997</v>
      </c>
      <c r="R12" s="6">
        <f>+$C$9*Matriz_de_consumo!R7</f>
        <v>3681507.1999999997</v>
      </c>
      <c r="S12" s="6">
        <f>+$C$9*Matriz_de_consumo!S7</f>
        <v>3707555.6</v>
      </c>
      <c r="T12" s="6">
        <f>+$C$9*Matriz_de_consumo!T7</f>
        <v>3646776</v>
      </c>
      <c r="U12" s="6">
        <f>+$C$9*Matriz_de_consumo!U7</f>
        <v>3490485.6</v>
      </c>
      <c r="V12" s="6">
        <f>+$C$9*Matriz_de_consumo!V7</f>
        <v>3664141.6</v>
      </c>
      <c r="W12" s="6">
        <f>+$C$9*Matriz_de_consumo!W7</f>
        <v>3742286.8</v>
      </c>
      <c r="X12" s="6">
        <f>+$C$9*Matriz_de_consumo!X7</f>
        <v>3672824.4</v>
      </c>
      <c r="Y12" s="6">
        <f>+$C$9*Matriz_de_consumo!Y7</f>
        <v>3681507.1999999997</v>
      </c>
      <c r="Z12" s="6">
        <f>+$C$9*Matriz_de_consumo!Z7</f>
        <v>3690190</v>
      </c>
    </row>
    <row r="13" spans="2:26" x14ac:dyDescent="0.2">
      <c r="B13" s="22">
        <f>+B12+1</f>
        <v>43953</v>
      </c>
      <c r="C13" s="6">
        <f>+$C$9*Matriz_de_consumo!C8</f>
        <v>3429706</v>
      </c>
      <c r="D13" s="6">
        <f>+$C$9*Matriz_de_consumo!D8</f>
        <v>3690190</v>
      </c>
      <c r="E13" s="6">
        <f>+$C$9*Matriz_de_consumo!E8</f>
        <v>3664141.6</v>
      </c>
      <c r="F13" s="6">
        <f>+$C$9*Matriz_de_consumo!F8</f>
        <v>3672824.4</v>
      </c>
      <c r="G13" s="6">
        <f>+$C$9*Matriz_de_consumo!G8</f>
        <v>3750969.6</v>
      </c>
      <c r="H13" s="6">
        <f>+$C$9*Matriz_de_consumo!H8</f>
        <v>3698872.8</v>
      </c>
      <c r="I13" s="6">
        <f>+$C$9*Matriz_de_consumo!I8</f>
        <v>3585996.4</v>
      </c>
      <c r="J13" s="6">
        <f>+$C$9*Matriz_de_consumo!J8</f>
        <v>3568630.8</v>
      </c>
      <c r="K13" s="6">
        <f>+$C$9*Matriz_de_consumo!K8</f>
        <v>3568630.8</v>
      </c>
      <c r="L13" s="6">
        <f>+$C$9*Matriz_de_consumo!L8</f>
        <v>3603362</v>
      </c>
      <c r="M13" s="6">
        <f>+$C$9*Matriz_de_consumo!M8</f>
        <v>3629410.4</v>
      </c>
      <c r="N13" s="6">
        <f>+$C$9*Matriz_de_consumo!N8</f>
        <v>3716238.4</v>
      </c>
      <c r="O13" s="6">
        <f>+$C$9*Matriz_de_consumo!O8</f>
        <v>3585996.4</v>
      </c>
      <c r="P13" s="6">
        <f>+$C$9*Matriz_de_consumo!P8</f>
        <v>3542582.4</v>
      </c>
      <c r="Q13" s="6">
        <f>+$C$9*Matriz_de_consumo!Q8</f>
        <v>3394974.8</v>
      </c>
      <c r="R13" s="6">
        <f>+$C$9*Matriz_de_consumo!R8</f>
        <v>3664141.6</v>
      </c>
      <c r="S13" s="6">
        <f>+$C$9*Matriz_de_consumo!S8</f>
        <v>3525216.8</v>
      </c>
      <c r="T13" s="6">
        <f>+$C$9*Matriz_de_consumo!T8</f>
        <v>3655458.8</v>
      </c>
      <c r="U13" s="6">
        <f>+$C$9*Matriz_de_consumo!U8</f>
        <v>2882689.6</v>
      </c>
      <c r="V13" s="6">
        <f>+$C$9*Matriz_de_consumo!V8</f>
        <v>3368926.4</v>
      </c>
      <c r="W13" s="6">
        <f>+$C$9*Matriz_de_consumo!W8</f>
        <v>3542582.4</v>
      </c>
      <c r="X13" s="6">
        <f>+$C$9*Matriz_de_consumo!X8</f>
        <v>2335673.1999999997</v>
      </c>
      <c r="Y13" s="6">
        <f>+$C$9*Matriz_de_consumo!Y8</f>
        <v>3638093.1999999997</v>
      </c>
      <c r="Z13" s="6">
        <f>+$C$9*Matriz_de_consumo!Z8</f>
        <v>3664141.6</v>
      </c>
    </row>
    <row r="14" spans="2:26" x14ac:dyDescent="0.2">
      <c r="B14" s="22">
        <f t="shared" ref="B14:B42" si="0">+B13+1</f>
        <v>43954</v>
      </c>
      <c r="C14" s="6">
        <f>+$C$9*Matriz_de_consumo!C9</f>
        <v>3568630.8</v>
      </c>
      <c r="D14" s="6">
        <f>+$C$9*Matriz_de_consumo!D9</f>
        <v>3672824.4</v>
      </c>
      <c r="E14" s="6">
        <f>+$C$9*Matriz_de_consumo!E9</f>
        <v>3533899.6</v>
      </c>
      <c r="F14" s="6">
        <f>+$C$9*Matriz_de_consumo!F9</f>
        <v>3499168.4</v>
      </c>
      <c r="G14" s="6">
        <f>+$C$9*Matriz_de_consumo!G9</f>
        <v>3638093.1999999997</v>
      </c>
      <c r="H14" s="6">
        <f>+$C$9*Matriz_de_consumo!H9</f>
        <v>3681507.1999999997</v>
      </c>
      <c r="I14" s="6">
        <f>+$C$9*Matriz_de_consumo!I9</f>
        <v>3612044.8</v>
      </c>
      <c r="J14" s="6">
        <f>+$C$9*Matriz_de_consumo!J9</f>
        <v>3690190</v>
      </c>
      <c r="K14" s="6">
        <f>+$C$9*Matriz_de_consumo!K9</f>
        <v>3620727.6</v>
      </c>
      <c r="L14" s="6">
        <f>+$C$9*Matriz_de_consumo!L9</f>
        <v>3551265.1999999997</v>
      </c>
      <c r="M14" s="6">
        <f>+$C$9*Matriz_de_consumo!M9</f>
        <v>3525216.8</v>
      </c>
      <c r="N14" s="6">
        <f>+$C$9*Matriz_de_consumo!N9</f>
        <v>3542582.4</v>
      </c>
      <c r="O14" s="6">
        <f>+$C$9*Matriz_de_consumo!O9</f>
        <v>3664141.6</v>
      </c>
      <c r="P14" s="6">
        <f>+$C$9*Matriz_de_consumo!P9</f>
        <v>3620727.6</v>
      </c>
      <c r="Q14" s="6">
        <f>+$C$9*Matriz_de_consumo!Q9</f>
        <v>3490485.6</v>
      </c>
      <c r="R14" s="6">
        <f>+$C$9*Matriz_de_consumo!R9</f>
        <v>3646776</v>
      </c>
      <c r="S14" s="6">
        <f>+$C$9*Matriz_de_consumo!S9</f>
        <v>3585996.4</v>
      </c>
      <c r="T14" s="6">
        <f>+$C$9*Matriz_de_consumo!T9</f>
        <v>3577313.6</v>
      </c>
      <c r="U14" s="6">
        <f>+$C$9*Matriz_de_consumo!U9</f>
        <v>3672824.4</v>
      </c>
      <c r="V14" s="6">
        <f>+$C$9*Matriz_de_consumo!V9</f>
        <v>3594679.1999999997</v>
      </c>
      <c r="W14" s="6">
        <f>+$C$9*Matriz_de_consumo!W9</f>
        <v>3551265.1999999997</v>
      </c>
      <c r="X14" s="6">
        <f>+$C$9*Matriz_de_consumo!X9</f>
        <v>3707555.6</v>
      </c>
      <c r="Y14" s="6">
        <f>+$C$9*Matriz_de_consumo!Y9</f>
        <v>3533899.6</v>
      </c>
      <c r="Z14" s="6">
        <f>+$C$9*Matriz_de_consumo!Z9</f>
        <v>3525216.8</v>
      </c>
    </row>
    <row r="15" spans="2:26" x14ac:dyDescent="0.2">
      <c r="B15" s="22">
        <f t="shared" si="0"/>
        <v>43955</v>
      </c>
      <c r="C15" s="6">
        <f>+$C$9*Matriz_de_consumo!C10</f>
        <v>3603362</v>
      </c>
      <c r="D15" s="6">
        <f>+$C$9*Matriz_de_consumo!D10</f>
        <v>3733604</v>
      </c>
      <c r="E15" s="6">
        <f>+$C$9*Matriz_de_consumo!E10</f>
        <v>3681507.1999999997</v>
      </c>
      <c r="F15" s="6">
        <f>+$C$9*Matriz_de_consumo!F10</f>
        <v>3620727.6</v>
      </c>
      <c r="G15" s="6">
        <f>+$C$9*Matriz_de_consumo!G10</f>
        <v>2839275.6</v>
      </c>
      <c r="H15" s="6">
        <f>+$C$9*Matriz_de_consumo!H10</f>
        <v>3629410.4</v>
      </c>
      <c r="I15" s="6">
        <f>+$C$9*Matriz_de_consumo!I10</f>
        <v>3507851.1999999997</v>
      </c>
      <c r="J15" s="6">
        <f>+$C$9*Matriz_de_consumo!J10</f>
        <v>3455754.4</v>
      </c>
      <c r="K15" s="6">
        <f>+$C$9*Matriz_de_consumo!K10</f>
        <v>3585996.4</v>
      </c>
      <c r="L15" s="6">
        <f>+$C$9*Matriz_de_consumo!L10</f>
        <v>3577313.6</v>
      </c>
      <c r="M15" s="6">
        <f>+$C$9*Matriz_de_consumo!M10</f>
        <v>3620727.6</v>
      </c>
      <c r="N15" s="6">
        <f>+$C$9*Matriz_de_consumo!N10</f>
        <v>3672824.4</v>
      </c>
      <c r="O15" s="6">
        <f>+$C$9*Matriz_de_consumo!O10</f>
        <v>3585996.4</v>
      </c>
      <c r="P15" s="6">
        <f>+$C$9*Matriz_de_consumo!P10</f>
        <v>3568630.8</v>
      </c>
      <c r="Q15" s="6">
        <f>+$C$9*Matriz_de_consumo!Q10</f>
        <v>3516534</v>
      </c>
      <c r="R15" s="6">
        <f>+$C$9*Matriz_de_consumo!R10</f>
        <v>3568630.8</v>
      </c>
      <c r="S15" s="6">
        <f>+$C$9*Matriz_de_consumo!S10</f>
        <v>3690190</v>
      </c>
      <c r="T15" s="6">
        <f>+$C$9*Matriz_de_consumo!T10</f>
        <v>3672824.4</v>
      </c>
      <c r="U15" s="6">
        <f>+$C$9*Matriz_de_consumo!U10</f>
        <v>3681507.1999999997</v>
      </c>
      <c r="V15" s="6">
        <f>+$C$9*Matriz_de_consumo!V10</f>
        <v>3585996.4</v>
      </c>
      <c r="W15" s="6">
        <f>+$C$9*Matriz_de_consumo!W10</f>
        <v>3403657.6</v>
      </c>
      <c r="X15" s="6">
        <f>+$C$9*Matriz_de_consumo!X10</f>
        <v>3499168.4</v>
      </c>
      <c r="Y15" s="6">
        <f>+$C$9*Matriz_de_consumo!Y10</f>
        <v>3594679.1999999997</v>
      </c>
      <c r="Z15" s="6">
        <f>+$C$9*Matriz_de_consumo!Z10</f>
        <v>3551265.1999999997</v>
      </c>
    </row>
    <row r="16" spans="2:26" x14ac:dyDescent="0.2">
      <c r="B16" s="22">
        <f t="shared" si="0"/>
        <v>43956</v>
      </c>
      <c r="C16" s="6">
        <f>+$C$9*Matriz_de_consumo!C11</f>
        <v>3490485.6</v>
      </c>
      <c r="D16" s="6">
        <f>+$C$9*Matriz_de_consumo!D11</f>
        <v>3638093.1999999997</v>
      </c>
      <c r="E16" s="6">
        <f>+$C$9*Matriz_de_consumo!E11</f>
        <v>3516534</v>
      </c>
      <c r="F16" s="6">
        <f>+$C$9*Matriz_de_consumo!F11</f>
        <v>3490485.6</v>
      </c>
      <c r="G16" s="6">
        <f>+$C$9*Matriz_de_consumo!G11</f>
        <v>3507851.1999999997</v>
      </c>
      <c r="H16" s="6">
        <f>+$C$9*Matriz_de_consumo!H11</f>
        <v>3594679.1999999997</v>
      </c>
      <c r="I16" s="6">
        <f>+$C$9*Matriz_de_consumo!I11</f>
        <v>3577313.6</v>
      </c>
      <c r="J16" s="6">
        <f>+$C$9*Matriz_de_consumo!J11</f>
        <v>3516534</v>
      </c>
      <c r="K16" s="6">
        <f>+$C$9*Matriz_de_consumo!K11</f>
        <v>3577313.6</v>
      </c>
      <c r="L16" s="6">
        <f>+$C$9*Matriz_de_consumo!L11</f>
        <v>3455754.4</v>
      </c>
      <c r="M16" s="6">
        <f>+$C$9*Matriz_de_consumo!M11</f>
        <v>3585996.4</v>
      </c>
      <c r="N16" s="6">
        <f>+$C$9*Matriz_de_consumo!N11</f>
        <v>3620727.6</v>
      </c>
      <c r="O16" s="6">
        <f>+$C$9*Matriz_de_consumo!O11</f>
        <v>3551265.1999999997</v>
      </c>
      <c r="P16" s="6">
        <f>+$C$9*Matriz_de_consumo!P11</f>
        <v>3629410.4</v>
      </c>
      <c r="Q16" s="6">
        <f>+$C$9*Matriz_de_consumo!Q11</f>
        <v>3603362</v>
      </c>
      <c r="R16" s="6">
        <f>+$C$9*Matriz_de_consumo!R11</f>
        <v>3481802.8</v>
      </c>
      <c r="S16" s="6">
        <f>+$C$9*Matriz_de_consumo!S11</f>
        <v>3542582.4</v>
      </c>
      <c r="T16" s="6">
        <f>+$C$9*Matriz_de_consumo!T11</f>
        <v>3638093.1999999997</v>
      </c>
      <c r="U16" s="6">
        <f>+$C$9*Matriz_de_consumo!U11</f>
        <v>3603362</v>
      </c>
      <c r="V16" s="6">
        <f>+$C$9*Matriz_de_consumo!V11</f>
        <v>3612044.8</v>
      </c>
      <c r="W16" s="6">
        <f>+$C$9*Matriz_de_consumo!W11</f>
        <v>3672824.4</v>
      </c>
      <c r="X16" s="6">
        <f>+$C$9*Matriz_de_consumo!X11</f>
        <v>3629410.4</v>
      </c>
      <c r="Y16" s="6">
        <f>+$C$9*Matriz_de_consumo!Y11</f>
        <v>3559948</v>
      </c>
      <c r="Z16" s="6">
        <f>+$C$9*Matriz_de_consumo!Z11</f>
        <v>3594679.1999999997</v>
      </c>
    </row>
    <row r="17" spans="2:26" x14ac:dyDescent="0.2">
      <c r="B17" s="22">
        <f t="shared" si="0"/>
        <v>43957</v>
      </c>
      <c r="C17" s="6">
        <f>+$C$9*Matriz_de_consumo!C12</f>
        <v>3638093.1999999997</v>
      </c>
      <c r="D17" s="6">
        <f>+$C$9*Matriz_de_consumo!D12</f>
        <v>3594679.1999999997</v>
      </c>
      <c r="E17" s="6">
        <f>+$C$9*Matriz_de_consumo!E12</f>
        <v>3655458.8</v>
      </c>
      <c r="F17" s="6">
        <f>+$C$9*Matriz_de_consumo!F12</f>
        <v>3681507.1999999997</v>
      </c>
      <c r="G17" s="6">
        <f>+$C$9*Matriz_de_consumo!G12</f>
        <v>3603362</v>
      </c>
      <c r="H17" s="6">
        <f>+$C$9*Matriz_de_consumo!H12</f>
        <v>3421023.1999999997</v>
      </c>
      <c r="I17" s="6">
        <f>+$C$9*Matriz_de_consumo!I12</f>
        <v>3724921.1999999997</v>
      </c>
      <c r="J17" s="6">
        <f>+$C$9*Matriz_de_consumo!J12</f>
        <v>3664141.6</v>
      </c>
      <c r="K17" s="6">
        <f>+$C$9*Matriz_de_consumo!K12</f>
        <v>3707555.6</v>
      </c>
      <c r="L17" s="6">
        <f>+$C$9*Matriz_de_consumo!L12</f>
        <v>3759652.4</v>
      </c>
      <c r="M17" s="6">
        <f>+$C$9*Matriz_de_consumo!M12</f>
        <v>3490485.6</v>
      </c>
      <c r="N17" s="6">
        <f>+$C$9*Matriz_de_consumo!N12</f>
        <v>3655458.8</v>
      </c>
      <c r="O17" s="6">
        <f>+$C$9*Matriz_de_consumo!O12</f>
        <v>3629410.4</v>
      </c>
      <c r="P17" s="6">
        <f>+$C$9*Matriz_de_consumo!P12</f>
        <v>3559948</v>
      </c>
      <c r="Q17" s="6">
        <f>+$C$9*Matriz_de_consumo!Q12</f>
        <v>3664141.6</v>
      </c>
      <c r="R17" s="6">
        <f>+$C$9*Matriz_de_consumo!R12</f>
        <v>3473120</v>
      </c>
      <c r="S17" s="6">
        <f>+$C$9*Matriz_de_consumo!S12</f>
        <v>3551265.1999999997</v>
      </c>
      <c r="T17" s="6">
        <f>+$C$9*Matriz_de_consumo!T12</f>
        <v>3690190</v>
      </c>
      <c r="U17" s="6">
        <f>+$C$9*Matriz_de_consumo!U12</f>
        <v>3690190</v>
      </c>
      <c r="V17" s="6">
        <f>+$C$9*Matriz_de_consumo!V12</f>
        <v>3585996.4</v>
      </c>
      <c r="W17" s="6">
        <f>+$C$9*Matriz_de_consumo!W12</f>
        <v>3577313.6</v>
      </c>
      <c r="X17" s="6">
        <f>+$C$9*Matriz_de_consumo!X12</f>
        <v>3455754.4</v>
      </c>
      <c r="Y17" s="6">
        <f>+$C$9*Matriz_de_consumo!Y12</f>
        <v>3629410.4</v>
      </c>
      <c r="Z17" s="6">
        <f>+$C$9*Matriz_de_consumo!Z12</f>
        <v>3664141.6</v>
      </c>
    </row>
    <row r="18" spans="2:26" x14ac:dyDescent="0.2">
      <c r="B18" s="22">
        <f t="shared" si="0"/>
        <v>43958</v>
      </c>
      <c r="C18" s="6">
        <f>+$C$9*Matriz_de_consumo!C13</f>
        <v>3698872.8</v>
      </c>
      <c r="D18" s="6">
        <f>+$C$9*Matriz_de_consumo!D13</f>
        <v>3655458.8</v>
      </c>
      <c r="E18" s="6">
        <f>+$C$9*Matriz_de_consumo!E13</f>
        <v>3638093.1999999997</v>
      </c>
      <c r="F18" s="6">
        <f>+$C$9*Matriz_de_consumo!F13</f>
        <v>3568630.8</v>
      </c>
      <c r="G18" s="6">
        <f>+$C$9*Matriz_de_consumo!G13</f>
        <v>2613522.7999999998</v>
      </c>
      <c r="H18" s="6">
        <f>+$C$9*Matriz_de_consumo!H13</f>
        <v>3308146.8</v>
      </c>
      <c r="I18" s="6">
        <f>+$C$9*Matriz_de_consumo!I13</f>
        <v>3681507.1999999997</v>
      </c>
      <c r="J18" s="6">
        <f>+$C$9*Matriz_de_consumo!J13</f>
        <v>3690190</v>
      </c>
      <c r="K18" s="6">
        <f>+$C$9*Matriz_de_consumo!K13</f>
        <v>3473120</v>
      </c>
      <c r="L18" s="6">
        <f>+$C$9*Matriz_de_consumo!L13</f>
        <v>3646776</v>
      </c>
      <c r="M18" s="6">
        <f>+$C$9*Matriz_de_consumo!M13</f>
        <v>3664141.6</v>
      </c>
      <c r="N18" s="6">
        <f>+$C$9*Matriz_de_consumo!N13</f>
        <v>3629410.4</v>
      </c>
      <c r="O18" s="6">
        <f>+$C$9*Matriz_de_consumo!O13</f>
        <v>3707555.6</v>
      </c>
      <c r="P18" s="6">
        <f>+$C$9*Matriz_de_consumo!P13</f>
        <v>3603362</v>
      </c>
      <c r="Q18" s="6">
        <f>+$C$9*Matriz_de_consumo!Q13</f>
        <v>3594679.1999999997</v>
      </c>
      <c r="R18" s="6">
        <f>+$C$9*Matriz_de_consumo!R13</f>
        <v>3690190</v>
      </c>
      <c r="S18" s="6">
        <f>+$C$9*Matriz_de_consumo!S13</f>
        <v>3507851.1999999997</v>
      </c>
      <c r="T18" s="6">
        <f>+$C$9*Matriz_de_consumo!T13</f>
        <v>3646776</v>
      </c>
      <c r="U18" s="6">
        <f>+$C$9*Matriz_de_consumo!U13</f>
        <v>3750969.6</v>
      </c>
      <c r="V18" s="6">
        <f>+$C$9*Matriz_de_consumo!V13</f>
        <v>3585996.4</v>
      </c>
      <c r="W18" s="6">
        <f>+$C$9*Matriz_de_consumo!W13</f>
        <v>3638093.1999999997</v>
      </c>
      <c r="X18" s="6">
        <f>+$C$9*Matriz_de_consumo!X13</f>
        <v>3603362</v>
      </c>
      <c r="Y18" s="6">
        <f>+$C$9*Matriz_de_consumo!Y13</f>
        <v>3568630.8</v>
      </c>
      <c r="Z18" s="6">
        <f>+$C$9*Matriz_de_consumo!Z13</f>
        <v>3629410.4</v>
      </c>
    </row>
    <row r="19" spans="2:26" x14ac:dyDescent="0.2">
      <c r="B19" s="22">
        <f t="shared" si="0"/>
        <v>43959</v>
      </c>
      <c r="C19" s="6">
        <f>+$C$9*Matriz_de_consumo!C14</f>
        <v>3559948</v>
      </c>
      <c r="D19" s="6">
        <f>+$C$9*Matriz_de_consumo!D14</f>
        <v>2839275.6</v>
      </c>
      <c r="E19" s="6">
        <f>+$C$9*Matriz_de_consumo!E14</f>
        <v>3568630.8</v>
      </c>
      <c r="F19" s="6">
        <f>+$C$9*Matriz_de_consumo!F14</f>
        <v>3620727.6</v>
      </c>
      <c r="G19" s="6">
        <f>+$C$9*Matriz_de_consumo!G14</f>
        <v>3716238.4</v>
      </c>
      <c r="H19" s="6">
        <f>+$C$9*Matriz_de_consumo!H14</f>
        <v>3490485.6</v>
      </c>
      <c r="I19" s="6">
        <f>+$C$9*Matriz_de_consumo!I14</f>
        <v>3568630.8</v>
      </c>
      <c r="J19" s="6">
        <f>+$C$9*Matriz_de_consumo!J14</f>
        <v>3429706</v>
      </c>
      <c r="K19" s="6">
        <f>+$C$9*Matriz_de_consumo!K14</f>
        <v>3507851.1999999997</v>
      </c>
      <c r="L19" s="6">
        <f>+$C$9*Matriz_de_consumo!L14</f>
        <v>3707555.6</v>
      </c>
      <c r="M19" s="6">
        <f>+$C$9*Matriz_de_consumo!M14</f>
        <v>3638093.1999999997</v>
      </c>
      <c r="N19" s="6">
        <f>+$C$9*Matriz_de_consumo!N14</f>
        <v>3585996.4</v>
      </c>
      <c r="O19" s="6">
        <f>+$C$9*Matriz_de_consumo!O14</f>
        <v>3421023.1999999997</v>
      </c>
      <c r="P19" s="6">
        <f>+$C$9*Matriz_de_consumo!P14</f>
        <v>3577313.6</v>
      </c>
      <c r="Q19" s="6">
        <f>+$C$9*Matriz_de_consumo!Q14</f>
        <v>3334195.1999999997</v>
      </c>
      <c r="R19" s="6">
        <f>+$C$9*Matriz_de_consumo!R14</f>
        <v>3707555.6</v>
      </c>
      <c r="S19" s="6">
        <f>+$C$9*Matriz_de_consumo!S14</f>
        <v>3577313.6</v>
      </c>
      <c r="T19" s="6">
        <f>+$C$9*Matriz_de_consumo!T14</f>
        <v>3638093.1999999997</v>
      </c>
      <c r="U19" s="6">
        <f>+$C$9*Matriz_de_consumo!U14</f>
        <v>3603362</v>
      </c>
      <c r="V19" s="6">
        <f>+$C$9*Matriz_de_consumo!V14</f>
        <v>3620727.6</v>
      </c>
      <c r="W19" s="6">
        <f>+$C$9*Matriz_de_consumo!W14</f>
        <v>3559948</v>
      </c>
      <c r="X19" s="6">
        <f>+$C$9*Matriz_de_consumo!X14</f>
        <v>3629410.4</v>
      </c>
      <c r="Y19" s="6">
        <f>+$C$9*Matriz_de_consumo!Y14</f>
        <v>3655458.8</v>
      </c>
      <c r="Z19" s="6">
        <f>+$C$9*Matriz_de_consumo!Z14</f>
        <v>3551265.1999999997</v>
      </c>
    </row>
    <row r="20" spans="2:26" x14ac:dyDescent="0.2">
      <c r="B20" s="22">
        <f t="shared" si="0"/>
        <v>43960</v>
      </c>
      <c r="C20" s="6">
        <f>+$C$9*Matriz_de_consumo!C15</f>
        <v>3585996.4</v>
      </c>
      <c r="D20" s="6">
        <f>+$C$9*Matriz_de_consumo!D15</f>
        <v>3612044.8</v>
      </c>
      <c r="E20" s="6">
        <f>+$C$9*Matriz_de_consumo!E15</f>
        <v>3820432</v>
      </c>
      <c r="F20" s="6">
        <f>+$C$9*Matriz_de_consumo!F15</f>
        <v>3829114.8</v>
      </c>
      <c r="G20" s="6">
        <f>+$C$9*Matriz_de_consumo!G15</f>
        <v>3733604</v>
      </c>
      <c r="H20" s="6">
        <f>+$C$9*Matriz_de_consumo!H15</f>
        <v>3629410.4</v>
      </c>
      <c r="I20" s="6">
        <f>+$C$9*Matriz_de_consumo!I15</f>
        <v>3533899.6</v>
      </c>
      <c r="J20" s="6">
        <f>+$C$9*Matriz_de_consumo!J15</f>
        <v>2752447.6</v>
      </c>
      <c r="K20" s="6">
        <f>+$C$9*Matriz_de_consumo!K15</f>
        <v>2005726.8</v>
      </c>
      <c r="L20" s="6">
        <f>+$C$9*Matriz_de_consumo!L15</f>
        <v>1944947.2</v>
      </c>
      <c r="M20" s="6">
        <f>+$C$9*Matriz_de_consumo!M15</f>
        <v>2014409.5999999999</v>
      </c>
      <c r="N20" s="6">
        <f>+$C$9*Matriz_de_consumo!N15</f>
        <v>2604840</v>
      </c>
      <c r="O20" s="6">
        <f>+$C$9*Matriz_de_consumo!O15</f>
        <v>3368926.4</v>
      </c>
      <c r="P20" s="6">
        <f>+$C$9*Matriz_de_consumo!P15</f>
        <v>3603362</v>
      </c>
      <c r="Q20" s="6">
        <f>+$C$9*Matriz_de_consumo!Q15</f>
        <v>3368926.4</v>
      </c>
      <c r="R20" s="6">
        <f>+$C$9*Matriz_de_consumo!R15</f>
        <v>3690190</v>
      </c>
      <c r="S20" s="6">
        <f>+$C$9*Matriz_de_consumo!S15</f>
        <v>3681507.1999999997</v>
      </c>
      <c r="T20" s="6">
        <f>+$C$9*Matriz_de_consumo!T15</f>
        <v>3690190</v>
      </c>
      <c r="U20" s="6">
        <f>+$C$9*Matriz_de_consumo!U15</f>
        <v>3638093.1999999997</v>
      </c>
      <c r="V20" s="6">
        <f>+$C$9*Matriz_de_consumo!V15</f>
        <v>3655458.8</v>
      </c>
      <c r="W20" s="6">
        <f>+$C$9*Matriz_de_consumo!W15</f>
        <v>3412340.4</v>
      </c>
      <c r="X20" s="6">
        <f>+$C$9*Matriz_de_consumo!X15</f>
        <v>3655458.8</v>
      </c>
      <c r="Y20" s="6">
        <f>+$C$9*Matriz_de_consumo!Y15</f>
        <v>3655458.8</v>
      </c>
      <c r="Z20" s="6">
        <f>+$C$9*Matriz_de_consumo!Z15</f>
        <v>3698872.8</v>
      </c>
    </row>
    <row r="21" spans="2:26" x14ac:dyDescent="0.2">
      <c r="B21" s="22">
        <f t="shared" si="0"/>
        <v>43961</v>
      </c>
      <c r="C21" s="6">
        <f>+$C$9*Matriz_de_consumo!C16</f>
        <v>2986883.1999999997</v>
      </c>
      <c r="D21" s="6">
        <f>+$C$9*Matriz_de_consumo!D16</f>
        <v>2995566</v>
      </c>
      <c r="E21" s="6">
        <f>+$C$9*Matriz_de_consumo!E16</f>
        <v>3290781.1999999997</v>
      </c>
      <c r="F21" s="6">
        <f>+$C$9*Matriz_de_consumo!F16</f>
        <v>3551265.1999999997</v>
      </c>
      <c r="G21" s="6">
        <f>+$C$9*Matriz_de_consumo!G16</f>
        <v>3672824.4</v>
      </c>
      <c r="H21" s="6">
        <f>+$C$9*Matriz_de_consumo!H16</f>
        <v>3638093.1999999997</v>
      </c>
      <c r="I21" s="6">
        <f>+$C$9*Matriz_de_consumo!I16</f>
        <v>3542582.4</v>
      </c>
      <c r="J21" s="6">
        <f>+$C$9*Matriz_de_consumo!J16</f>
        <v>3664141.6</v>
      </c>
      <c r="K21" s="6">
        <f>+$C$9*Matriz_de_consumo!K16</f>
        <v>3638093.1999999997</v>
      </c>
      <c r="L21" s="6">
        <f>+$C$9*Matriz_de_consumo!L16</f>
        <v>3690190</v>
      </c>
      <c r="M21" s="6">
        <f>+$C$9*Matriz_de_consumo!M16</f>
        <v>3742286.8</v>
      </c>
      <c r="N21" s="6">
        <f>+$C$9*Matriz_de_consumo!N16</f>
        <v>3612044.8</v>
      </c>
      <c r="O21" s="6">
        <f>+$C$9*Matriz_de_consumo!O16</f>
        <v>3681507.1999999997</v>
      </c>
      <c r="P21" s="6">
        <f>+$C$9*Matriz_de_consumo!P16</f>
        <v>3629410.4</v>
      </c>
      <c r="Q21" s="6">
        <f>+$C$9*Matriz_de_consumo!Q16</f>
        <v>3655458.8</v>
      </c>
      <c r="R21" s="6">
        <f>+$C$9*Matriz_de_consumo!R16</f>
        <v>3655458.8</v>
      </c>
      <c r="S21" s="6">
        <f>+$C$9*Matriz_de_consumo!S16</f>
        <v>3603362</v>
      </c>
      <c r="T21" s="6">
        <f>+$C$9*Matriz_de_consumo!T16</f>
        <v>3551265.1999999997</v>
      </c>
      <c r="U21" s="6">
        <f>+$C$9*Matriz_de_consumo!U16</f>
        <v>3655458.8</v>
      </c>
      <c r="V21" s="6">
        <f>+$C$9*Matriz_de_consumo!V16</f>
        <v>3707555.6</v>
      </c>
      <c r="W21" s="6">
        <f>+$C$9*Matriz_de_consumo!W16</f>
        <v>3724921.1999999997</v>
      </c>
      <c r="X21" s="6">
        <f>+$C$9*Matriz_de_consumo!X16</f>
        <v>3707555.6</v>
      </c>
      <c r="Y21" s="6">
        <f>+$C$9*Matriz_de_consumo!Y16</f>
        <v>3438388.8</v>
      </c>
      <c r="Z21" s="6">
        <f>+$C$9*Matriz_de_consumo!Z16</f>
        <v>3690190</v>
      </c>
    </row>
    <row r="22" spans="2:26" x14ac:dyDescent="0.2">
      <c r="B22" s="22">
        <f t="shared" si="0"/>
        <v>43962</v>
      </c>
      <c r="C22" s="6">
        <f>+$C$9*Matriz_de_consumo!C17</f>
        <v>3559948</v>
      </c>
      <c r="D22" s="6">
        <f>+$C$9*Matriz_de_consumo!D17</f>
        <v>3585996.4</v>
      </c>
      <c r="E22" s="6">
        <f>+$C$9*Matriz_de_consumo!E17</f>
        <v>3724921.1999999997</v>
      </c>
      <c r="F22" s="6">
        <f>+$C$9*Matriz_de_consumo!F17</f>
        <v>3690190</v>
      </c>
      <c r="G22" s="6">
        <f>+$C$9*Matriz_de_consumo!G17</f>
        <v>3603362</v>
      </c>
      <c r="H22" s="6">
        <f>+$C$9*Matriz_de_consumo!H17</f>
        <v>3690190</v>
      </c>
      <c r="I22" s="6">
        <f>+$C$9*Matriz_de_consumo!I17</f>
        <v>3698872.8</v>
      </c>
      <c r="J22" s="6">
        <f>+$C$9*Matriz_de_consumo!J17</f>
        <v>3620727.6</v>
      </c>
      <c r="K22" s="6">
        <f>+$C$9*Matriz_de_consumo!K17</f>
        <v>3768335.1999999997</v>
      </c>
      <c r="L22" s="6">
        <f>+$C$9*Matriz_de_consumo!L17</f>
        <v>3672824.4</v>
      </c>
      <c r="M22" s="6">
        <f>+$C$9*Matriz_de_consumo!M17</f>
        <v>3551265.1999999997</v>
      </c>
      <c r="N22" s="6">
        <f>+$C$9*Matriz_de_consumo!N17</f>
        <v>3742286.8</v>
      </c>
      <c r="O22" s="6">
        <f>+$C$9*Matriz_de_consumo!O17</f>
        <v>3672824.4</v>
      </c>
      <c r="P22" s="6">
        <f>+$C$9*Matriz_de_consumo!P17</f>
        <v>3585996.4</v>
      </c>
      <c r="Q22" s="6">
        <f>+$C$9*Matriz_de_consumo!Q17</f>
        <v>3664141.6</v>
      </c>
      <c r="R22" s="6">
        <f>+$C$9*Matriz_de_consumo!R17</f>
        <v>3655458.8</v>
      </c>
      <c r="S22" s="6">
        <f>+$C$9*Matriz_de_consumo!S17</f>
        <v>3516534</v>
      </c>
      <c r="T22" s="6">
        <f>+$C$9*Matriz_de_consumo!T17</f>
        <v>3612044.8</v>
      </c>
      <c r="U22" s="6">
        <f>+$C$9*Matriz_de_consumo!U17</f>
        <v>3473120</v>
      </c>
      <c r="V22" s="6">
        <f>+$C$9*Matriz_de_consumo!V17</f>
        <v>3525216.8</v>
      </c>
      <c r="W22" s="6">
        <f>+$C$9*Matriz_de_consumo!W17</f>
        <v>3568630.8</v>
      </c>
      <c r="X22" s="6">
        <f>+$C$9*Matriz_de_consumo!X17</f>
        <v>3629410.4</v>
      </c>
      <c r="Y22" s="6">
        <f>+$C$9*Matriz_de_consumo!Y17</f>
        <v>3664141.6</v>
      </c>
      <c r="Z22" s="6">
        <f>+$C$9*Matriz_de_consumo!Z17</f>
        <v>3473120</v>
      </c>
    </row>
    <row r="23" spans="2:26" x14ac:dyDescent="0.2">
      <c r="B23" s="22">
        <f t="shared" si="0"/>
        <v>43963</v>
      </c>
      <c r="C23" s="6">
        <f>+$C$9*Matriz_de_consumo!C18</f>
        <v>3646776</v>
      </c>
      <c r="D23" s="6">
        <f>+$C$9*Matriz_de_consumo!D18</f>
        <v>3577313.6</v>
      </c>
      <c r="E23" s="6">
        <f>+$C$9*Matriz_de_consumo!E18</f>
        <v>3698872.8</v>
      </c>
      <c r="F23" s="6">
        <f>+$C$9*Matriz_de_consumo!F18</f>
        <v>3733604</v>
      </c>
      <c r="G23" s="6">
        <f>+$C$9*Matriz_de_consumo!G18</f>
        <v>3655458.8</v>
      </c>
      <c r="H23" s="6">
        <f>+$C$9*Matriz_de_consumo!H18</f>
        <v>3551265.1999999997</v>
      </c>
      <c r="I23" s="6">
        <f>+$C$9*Matriz_de_consumo!I18</f>
        <v>3603362</v>
      </c>
      <c r="J23" s="6">
        <f>+$C$9*Matriz_de_consumo!J18</f>
        <v>3655458.8</v>
      </c>
      <c r="K23" s="6">
        <f>+$C$9*Matriz_de_consumo!K18</f>
        <v>3698872.8</v>
      </c>
      <c r="L23" s="6">
        <f>+$C$9*Matriz_de_consumo!L18</f>
        <v>3768335.1999999997</v>
      </c>
      <c r="M23" s="6">
        <f>+$C$9*Matriz_de_consumo!M18</f>
        <v>3733604</v>
      </c>
      <c r="N23" s="6">
        <f>+$C$9*Matriz_de_consumo!N18</f>
        <v>3559948</v>
      </c>
      <c r="O23" s="6">
        <f>+$C$9*Matriz_de_consumo!O18</f>
        <v>3516534</v>
      </c>
      <c r="P23" s="6">
        <f>+$C$9*Matriz_de_consumo!P18</f>
        <v>3690190</v>
      </c>
      <c r="Q23" s="6">
        <f>+$C$9*Matriz_de_consumo!Q18</f>
        <v>3629410.4</v>
      </c>
      <c r="R23" s="6">
        <f>+$C$9*Matriz_de_consumo!R18</f>
        <v>3577313.6</v>
      </c>
      <c r="S23" s="6">
        <f>+$C$9*Matriz_de_consumo!S18</f>
        <v>3716238.4</v>
      </c>
      <c r="T23" s="6">
        <f>+$C$9*Matriz_de_consumo!T18</f>
        <v>3672824.4</v>
      </c>
      <c r="U23" s="6">
        <f>+$C$9*Matriz_de_consumo!U18</f>
        <v>3577313.6</v>
      </c>
      <c r="V23" s="6">
        <f>+$C$9*Matriz_de_consumo!V18</f>
        <v>3681507.1999999997</v>
      </c>
      <c r="W23" s="6">
        <f>+$C$9*Matriz_de_consumo!W18</f>
        <v>3594679.1999999997</v>
      </c>
      <c r="X23" s="6">
        <f>+$C$9*Matriz_de_consumo!X18</f>
        <v>3707555.6</v>
      </c>
      <c r="Y23" s="6">
        <f>+$C$9*Matriz_de_consumo!Y18</f>
        <v>3612044.8</v>
      </c>
      <c r="Z23" s="6">
        <f>+$C$9*Matriz_de_consumo!Z18</f>
        <v>3672824.4</v>
      </c>
    </row>
    <row r="24" spans="2:26" x14ac:dyDescent="0.2">
      <c r="B24" s="22">
        <f t="shared" si="0"/>
        <v>43964</v>
      </c>
      <c r="C24" s="6">
        <f>+$C$9*Matriz_de_consumo!C19</f>
        <v>3672824.4</v>
      </c>
      <c r="D24" s="6">
        <f>+$C$9*Matriz_de_consumo!D19</f>
        <v>3334195.1999999997</v>
      </c>
      <c r="E24" s="6">
        <f>+$C$9*Matriz_de_consumo!E19</f>
        <v>3655458.8</v>
      </c>
      <c r="F24" s="6">
        <f>+$C$9*Matriz_de_consumo!F19</f>
        <v>3716238.4</v>
      </c>
      <c r="G24" s="6">
        <f>+$C$9*Matriz_de_consumo!G19</f>
        <v>3724921.1999999997</v>
      </c>
      <c r="H24" s="6">
        <f>+$C$9*Matriz_de_consumo!H19</f>
        <v>3342878</v>
      </c>
      <c r="I24" s="6">
        <f>+$C$9*Matriz_de_consumo!I19</f>
        <v>3655458.8</v>
      </c>
      <c r="J24" s="6">
        <f>+$C$9*Matriz_de_consumo!J19</f>
        <v>3551265.1999999997</v>
      </c>
      <c r="K24" s="6">
        <f>+$C$9*Matriz_de_consumo!K19</f>
        <v>3577313.6</v>
      </c>
      <c r="L24" s="6">
        <f>+$C$9*Matriz_de_consumo!L19</f>
        <v>3638093.1999999997</v>
      </c>
      <c r="M24" s="6">
        <f>+$C$9*Matriz_de_consumo!M19</f>
        <v>3620727.6</v>
      </c>
      <c r="N24" s="6">
        <f>+$C$9*Matriz_de_consumo!N19</f>
        <v>3577313.6</v>
      </c>
      <c r="O24" s="6">
        <f>+$C$9*Matriz_de_consumo!O19</f>
        <v>3533899.6</v>
      </c>
      <c r="P24" s="6">
        <f>+$C$9*Matriz_de_consumo!P19</f>
        <v>3620727.6</v>
      </c>
      <c r="Q24" s="6">
        <f>+$C$9*Matriz_de_consumo!Q19</f>
        <v>3568630.8</v>
      </c>
      <c r="R24" s="6">
        <f>+$C$9*Matriz_de_consumo!R19</f>
        <v>3542582.4</v>
      </c>
      <c r="S24" s="6">
        <f>+$C$9*Matriz_de_consumo!S19</f>
        <v>3716238.4</v>
      </c>
      <c r="T24" s="6">
        <f>+$C$9*Matriz_de_consumo!T19</f>
        <v>3672824.4</v>
      </c>
      <c r="U24" s="6">
        <f>+$C$9*Matriz_de_consumo!U19</f>
        <v>3664141.6</v>
      </c>
      <c r="V24" s="6">
        <f>+$C$9*Matriz_de_consumo!V19</f>
        <v>3716238.4</v>
      </c>
      <c r="W24" s="6">
        <f>+$C$9*Matriz_de_consumo!W19</f>
        <v>3499168.4</v>
      </c>
      <c r="X24" s="6">
        <f>+$C$9*Matriz_de_consumo!X19</f>
        <v>3533899.6</v>
      </c>
      <c r="Y24" s="6">
        <f>+$C$9*Matriz_de_consumo!Y19</f>
        <v>3672824.4</v>
      </c>
      <c r="Z24" s="6">
        <f>+$C$9*Matriz_de_consumo!Z19</f>
        <v>3681507.1999999997</v>
      </c>
    </row>
    <row r="25" spans="2:26" x14ac:dyDescent="0.2">
      <c r="B25" s="22">
        <f t="shared" si="0"/>
        <v>43965</v>
      </c>
      <c r="C25" s="6">
        <f>+$C$9*Matriz_de_consumo!C20</f>
        <v>3690190</v>
      </c>
      <c r="D25" s="6">
        <f>+$C$9*Matriz_de_consumo!D20</f>
        <v>3612044.8</v>
      </c>
      <c r="E25" s="6">
        <f>+$C$9*Matriz_de_consumo!E20</f>
        <v>3655458.8</v>
      </c>
      <c r="F25" s="6">
        <f>+$C$9*Matriz_de_consumo!F20</f>
        <v>3525216.8</v>
      </c>
      <c r="G25" s="6">
        <f>+$C$9*Matriz_de_consumo!G20</f>
        <v>3733604</v>
      </c>
      <c r="H25" s="6">
        <f>+$C$9*Matriz_de_consumo!H20</f>
        <v>3698872.8</v>
      </c>
      <c r="I25" s="6">
        <f>+$C$9*Matriz_de_consumo!I20</f>
        <v>3750969.6</v>
      </c>
      <c r="J25" s="6">
        <f>+$C$9*Matriz_de_consumo!J20</f>
        <v>3698872.8</v>
      </c>
      <c r="K25" s="6">
        <f>+$C$9*Matriz_de_consumo!K20</f>
        <v>3577313.6</v>
      </c>
      <c r="L25" s="6">
        <f>+$C$9*Matriz_de_consumo!L20</f>
        <v>3577313.6</v>
      </c>
      <c r="M25" s="6">
        <f>+$C$9*Matriz_de_consumo!M20</f>
        <v>3577313.6</v>
      </c>
      <c r="N25" s="6">
        <f>+$C$9*Matriz_de_consumo!N20</f>
        <v>3447071.6</v>
      </c>
      <c r="O25" s="6">
        <f>+$C$9*Matriz_de_consumo!O20</f>
        <v>3768335.1999999997</v>
      </c>
      <c r="P25" s="6">
        <f>+$C$9*Matriz_de_consumo!P20</f>
        <v>3690190</v>
      </c>
      <c r="Q25" s="6">
        <f>+$C$9*Matriz_de_consumo!Q20</f>
        <v>3681507.1999999997</v>
      </c>
      <c r="R25" s="6">
        <f>+$C$9*Matriz_de_consumo!R20</f>
        <v>3646776</v>
      </c>
      <c r="S25" s="6">
        <f>+$C$9*Matriz_de_consumo!S20</f>
        <v>2769813.1999999997</v>
      </c>
      <c r="T25" s="6">
        <f>+$C$9*Matriz_de_consumo!T20</f>
        <v>3186587.6</v>
      </c>
      <c r="U25" s="6">
        <f>+$C$9*Matriz_de_consumo!U20</f>
        <v>3620727.6</v>
      </c>
      <c r="V25" s="6">
        <f>+$C$9*Matriz_de_consumo!V20</f>
        <v>3585996.4</v>
      </c>
      <c r="W25" s="6">
        <f>+$C$9*Matriz_de_consumo!W20</f>
        <v>3646776</v>
      </c>
      <c r="X25" s="6">
        <f>+$C$9*Matriz_de_consumo!X20</f>
        <v>3012931.6</v>
      </c>
      <c r="Y25" s="6">
        <f>+$C$9*Matriz_de_consumo!Y20</f>
        <v>3282098.4</v>
      </c>
      <c r="Z25" s="6">
        <f>+$C$9*Matriz_de_consumo!Z20</f>
        <v>2874006.8</v>
      </c>
    </row>
    <row r="26" spans="2:26" x14ac:dyDescent="0.2">
      <c r="B26" s="22">
        <f t="shared" si="0"/>
        <v>43966</v>
      </c>
      <c r="C26" s="6">
        <f>+$C$9*Matriz_de_consumo!C21</f>
        <v>3421023.1999999997</v>
      </c>
      <c r="D26" s="6">
        <f>+$C$9*Matriz_de_consumo!D21</f>
        <v>3620727.6</v>
      </c>
      <c r="E26" s="6">
        <f>+$C$9*Matriz_de_consumo!E21</f>
        <v>3698872.8</v>
      </c>
      <c r="F26" s="6">
        <f>+$C$9*Matriz_de_consumo!F21</f>
        <v>3021614.4</v>
      </c>
      <c r="G26" s="6">
        <f>+$C$9*Matriz_de_consumo!G21</f>
        <v>3368926.4</v>
      </c>
      <c r="H26" s="6">
        <f>+$C$9*Matriz_de_consumo!H21</f>
        <v>3516534</v>
      </c>
      <c r="I26" s="6">
        <f>+$C$9*Matriz_de_consumo!I21</f>
        <v>3716238.4</v>
      </c>
      <c r="J26" s="6">
        <f>+$C$9*Matriz_de_consumo!J21</f>
        <v>3672824.4</v>
      </c>
      <c r="K26" s="6">
        <f>+$C$9*Matriz_de_consumo!K21</f>
        <v>3516534</v>
      </c>
      <c r="L26" s="6">
        <f>+$C$9*Matriz_de_consumo!L21</f>
        <v>3724921.1999999997</v>
      </c>
      <c r="M26" s="6">
        <f>+$C$9*Matriz_de_consumo!M21</f>
        <v>3577313.6</v>
      </c>
      <c r="N26" s="6">
        <f>+$C$9*Matriz_de_consumo!N21</f>
        <v>3585996.4</v>
      </c>
      <c r="O26" s="6">
        <f>+$C$9*Matriz_de_consumo!O21</f>
        <v>3655458.8</v>
      </c>
      <c r="P26" s="6">
        <f>+$C$9*Matriz_de_consumo!P21</f>
        <v>3655458.8</v>
      </c>
      <c r="Q26" s="6">
        <f>+$C$9*Matriz_de_consumo!Q21</f>
        <v>3464437.1999999997</v>
      </c>
      <c r="R26" s="6">
        <f>+$C$9*Matriz_de_consumo!R21</f>
        <v>3499168.4</v>
      </c>
      <c r="S26" s="6">
        <f>+$C$9*Matriz_de_consumo!S21</f>
        <v>3473120</v>
      </c>
      <c r="T26" s="6">
        <f>+$C$9*Matriz_de_consumo!T21</f>
        <v>3507851.1999999997</v>
      </c>
      <c r="U26" s="6">
        <f>+$C$9*Matriz_de_consumo!U21</f>
        <v>3655458.8</v>
      </c>
      <c r="V26" s="6">
        <f>+$C$9*Matriz_de_consumo!V21</f>
        <v>3768335.1999999997</v>
      </c>
      <c r="W26" s="6">
        <f>+$C$9*Matriz_de_consumo!W21</f>
        <v>3629410.4</v>
      </c>
      <c r="X26" s="6">
        <f>+$C$9*Matriz_de_consumo!X21</f>
        <v>3759652.4</v>
      </c>
      <c r="Y26" s="6">
        <f>+$C$9*Matriz_de_consumo!Y21</f>
        <v>3724921.1999999997</v>
      </c>
      <c r="Z26" s="6">
        <f>+$C$9*Matriz_de_consumo!Z21</f>
        <v>3542582.4</v>
      </c>
    </row>
    <row r="27" spans="2:26" x14ac:dyDescent="0.2">
      <c r="B27" s="22">
        <f t="shared" si="0"/>
        <v>43967</v>
      </c>
      <c r="C27" s="6">
        <f>+$C$9*Matriz_de_consumo!C22</f>
        <v>3455754.4</v>
      </c>
      <c r="D27" s="6">
        <f>+$C$9*Matriz_de_consumo!D22</f>
        <v>3646776</v>
      </c>
      <c r="E27" s="6">
        <f>+$C$9*Matriz_de_consumo!E22</f>
        <v>3681507.1999999997</v>
      </c>
      <c r="F27" s="6">
        <f>+$C$9*Matriz_de_consumo!F22</f>
        <v>3664141.6</v>
      </c>
      <c r="G27" s="6">
        <f>+$C$9*Matriz_de_consumo!G22</f>
        <v>3620727.6</v>
      </c>
      <c r="H27" s="6">
        <f>+$C$9*Matriz_de_consumo!H22</f>
        <v>3603362</v>
      </c>
      <c r="I27" s="6">
        <f>+$C$9*Matriz_de_consumo!I22</f>
        <v>3421023.1999999997</v>
      </c>
      <c r="J27" s="6">
        <f>+$C$9*Matriz_de_consumo!J22</f>
        <v>3672824.4</v>
      </c>
      <c r="K27" s="6">
        <f>+$C$9*Matriz_de_consumo!K22</f>
        <v>3681507.1999999997</v>
      </c>
      <c r="L27" s="6">
        <f>+$C$9*Matriz_de_consumo!L22</f>
        <v>3794383.6</v>
      </c>
      <c r="M27" s="6">
        <f>+$C$9*Matriz_de_consumo!M22</f>
        <v>3681507.1999999997</v>
      </c>
      <c r="N27" s="6">
        <f>+$C$9*Matriz_de_consumo!N22</f>
        <v>3559948</v>
      </c>
      <c r="O27" s="6">
        <f>+$C$9*Matriz_de_consumo!O22</f>
        <v>3612044.8</v>
      </c>
      <c r="P27" s="6">
        <f>+$C$9*Matriz_de_consumo!P22</f>
        <v>3516534</v>
      </c>
      <c r="Q27" s="6">
        <f>+$C$9*Matriz_de_consumo!Q22</f>
        <v>3646776</v>
      </c>
      <c r="R27" s="6">
        <f>+$C$9*Matriz_de_consumo!R22</f>
        <v>3742286.8</v>
      </c>
      <c r="S27" s="6">
        <f>+$C$9*Matriz_de_consumo!S22</f>
        <v>3629410.4</v>
      </c>
      <c r="T27" s="6">
        <f>+$C$9*Matriz_de_consumo!T22</f>
        <v>3568630.8</v>
      </c>
      <c r="U27" s="6">
        <f>+$C$9*Matriz_de_consumo!U22</f>
        <v>3707555.6</v>
      </c>
      <c r="V27" s="6">
        <f>+$C$9*Matriz_de_consumo!V22</f>
        <v>3481802.8</v>
      </c>
      <c r="W27" s="6">
        <f>+$C$9*Matriz_de_consumo!W22</f>
        <v>3638093.1999999997</v>
      </c>
      <c r="X27" s="6">
        <f>+$C$9*Matriz_de_consumo!X22</f>
        <v>3559948</v>
      </c>
      <c r="Y27" s="6">
        <f>+$C$9*Matriz_de_consumo!Y22</f>
        <v>3672824.4</v>
      </c>
      <c r="Z27" s="6">
        <f>+$C$9*Matriz_de_consumo!Z22</f>
        <v>3638093.1999999997</v>
      </c>
    </row>
    <row r="28" spans="2:26" x14ac:dyDescent="0.2">
      <c r="B28" s="22">
        <f t="shared" si="0"/>
        <v>43968</v>
      </c>
      <c r="C28" s="6">
        <f>+$C$9*Matriz_de_consumo!C23</f>
        <v>3612044.8</v>
      </c>
      <c r="D28" s="6">
        <f>+$C$9*Matriz_de_consumo!D23</f>
        <v>3516534</v>
      </c>
      <c r="E28" s="6">
        <f>+$C$9*Matriz_de_consumo!E23</f>
        <v>3603362</v>
      </c>
      <c r="F28" s="6">
        <f>+$C$9*Matriz_de_consumo!F23</f>
        <v>3585996.4</v>
      </c>
      <c r="G28" s="6">
        <f>+$C$9*Matriz_de_consumo!G23</f>
        <v>3698872.8</v>
      </c>
      <c r="H28" s="6">
        <f>+$C$9*Matriz_de_consumo!H23</f>
        <v>3646776</v>
      </c>
      <c r="I28" s="6">
        <f>+$C$9*Matriz_de_consumo!I23</f>
        <v>3612044.8</v>
      </c>
      <c r="J28" s="6">
        <f>+$C$9*Matriz_de_consumo!J23</f>
        <v>3577313.6</v>
      </c>
      <c r="K28" s="6">
        <f>+$C$9*Matriz_de_consumo!K23</f>
        <v>3455754.4</v>
      </c>
      <c r="L28" s="6">
        <f>+$C$9*Matriz_de_consumo!L23</f>
        <v>3499168.4</v>
      </c>
      <c r="M28" s="6">
        <f>+$C$9*Matriz_de_consumo!M23</f>
        <v>3707555.6</v>
      </c>
      <c r="N28" s="6">
        <f>+$C$9*Matriz_de_consumo!N23</f>
        <v>3403657.6</v>
      </c>
      <c r="O28" s="6">
        <f>+$C$9*Matriz_de_consumo!O23</f>
        <v>2900055.1999999997</v>
      </c>
      <c r="P28" s="6">
        <f>+$C$9*Matriz_de_consumo!P23</f>
        <v>3507851.1999999997</v>
      </c>
      <c r="Q28" s="6">
        <f>+$C$9*Matriz_de_consumo!Q23</f>
        <v>2665619.6</v>
      </c>
      <c r="R28" s="6">
        <f>+$C$9*Matriz_de_consumo!R23</f>
        <v>3464437.1999999997</v>
      </c>
      <c r="S28" s="6">
        <f>+$C$9*Matriz_de_consumo!S23</f>
        <v>3499168.4</v>
      </c>
      <c r="T28" s="6">
        <f>+$C$9*Matriz_de_consumo!T23</f>
        <v>3551265.1999999997</v>
      </c>
      <c r="U28" s="6">
        <f>+$C$9*Matriz_de_consumo!U23</f>
        <v>3664141.6</v>
      </c>
      <c r="V28" s="6">
        <f>+$C$9*Matriz_de_consumo!V23</f>
        <v>3655458.8</v>
      </c>
      <c r="W28" s="6">
        <f>+$C$9*Matriz_de_consumo!W23</f>
        <v>3577313.6</v>
      </c>
      <c r="X28" s="6">
        <f>+$C$9*Matriz_de_consumo!X23</f>
        <v>3403657.6</v>
      </c>
      <c r="Y28" s="6">
        <f>+$C$9*Matriz_de_consumo!Y23</f>
        <v>3612044.8</v>
      </c>
      <c r="Z28" s="6">
        <f>+$C$9*Matriz_de_consumo!Z23</f>
        <v>3516534</v>
      </c>
    </row>
    <row r="29" spans="2:26" x14ac:dyDescent="0.2">
      <c r="B29" s="22">
        <f t="shared" si="0"/>
        <v>43969</v>
      </c>
      <c r="C29" s="6">
        <f>+$C$9*Matriz_de_consumo!C24</f>
        <v>3724921.1999999997</v>
      </c>
      <c r="D29" s="6">
        <f>+$C$9*Matriz_de_consumo!D24</f>
        <v>3664141.6</v>
      </c>
      <c r="E29" s="6">
        <f>+$C$9*Matriz_de_consumo!E24</f>
        <v>3629410.4</v>
      </c>
      <c r="F29" s="6">
        <f>+$C$9*Matriz_de_consumo!F24</f>
        <v>3455754.4</v>
      </c>
      <c r="G29" s="6">
        <f>+$C$9*Matriz_de_consumo!G24</f>
        <v>3490485.6</v>
      </c>
      <c r="H29" s="6">
        <f>+$C$9*Matriz_de_consumo!H24</f>
        <v>3672824.4</v>
      </c>
      <c r="I29" s="6">
        <f>+$C$9*Matriz_de_consumo!I24</f>
        <v>3690190</v>
      </c>
      <c r="J29" s="6">
        <f>+$C$9*Matriz_de_consumo!J24</f>
        <v>3638093.1999999997</v>
      </c>
      <c r="K29" s="6">
        <f>+$C$9*Matriz_de_consumo!K24</f>
        <v>3603362</v>
      </c>
      <c r="L29" s="6">
        <f>+$C$9*Matriz_de_consumo!L24</f>
        <v>3568630.8</v>
      </c>
      <c r="M29" s="6">
        <f>+$C$9*Matriz_de_consumo!M24</f>
        <v>3577313.6</v>
      </c>
      <c r="N29" s="6">
        <f>+$C$9*Matriz_de_consumo!N24</f>
        <v>3646776</v>
      </c>
      <c r="O29" s="6">
        <f>+$C$9*Matriz_de_consumo!O24</f>
        <v>3716238.4</v>
      </c>
      <c r="P29" s="6">
        <f>+$C$9*Matriz_de_consumo!P24</f>
        <v>3585996.4</v>
      </c>
      <c r="Q29" s="6">
        <f>+$C$9*Matriz_de_consumo!Q24</f>
        <v>3690190</v>
      </c>
      <c r="R29" s="6">
        <f>+$C$9*Matriz_de_consumo!R24</f>
        <v>3603362</v>
      </c>
      <c r="S29" s="6">
        <f>+$C$9*Matriz_de_consumo!S24</f>
        <v>3551265.1999999997</v>
      </c>
      <c r="T29" s="6">
        <f>+$C$9*Matriz_de_consumo!T24</f>
        <v>3490485.6</v>
      </c>
      <c r="U29" s="6">
        <f>+$C$9*Matriz_de_consumo!U24</f>
        <v>3638093.1999999997</v>
      </c>
      <c r="V29" s="6">
        <f>+$C$9*Matriz_de_consumo!V24</f>
        <v>3603362</v>
      </c>
      <c r="W29" s="6">
        <f>+$C$9*Matriz_de_consumo!W24</f>
        <v>3724921.1999999997</v>
      </c>
      <c r="X29" s="6">
        <f>+$C$9*Matriz_de_consumo!X24</f>
        <v>3672824.4</v>
      </c>
      <c r="Y29" s="6">
        <f>+$C$9*Matriz_de_consumo!Y24</f>
        <v>3603362</v>
      </c>
      <c r="Z29" s="6">
        <f>+$C$9*Matriz_de_consumo!Z24</f>
        <v>3612044.8</v>
      </c>
    </row>
    <row r="30" spans="2:26" x14ac:dyDescent="0.2">
      <c r="B30" s="22">
        <f t="shared" si="0"/>
        <v>43970</v>
      </c>
      <c r="C30" s="6">
        <f>+$C$9*Matriz_de_consumo!C25</f>
        <v>3577313.6</v>
      </c>
      <c r="D30" s="6">
        <f>+$C$9*Matriz_de_consumo!D25</f>
        <v>3490485.6</v>
      </c>
      <c r="E30" s="6">
        <f>+$C$9*Matriz_de_consumo!E25</f>
        <v>3559948</v>
      </c>
      <c r="F30" s="6">
        <f>+$C$9*Matriz_de_consumo!F25</f>
        <v>3568630.8</v>
      </c>
      <c r="G30" s="6">
        <f>+$C$9*Matriz_de_consumo!G25</f>
        <v>3698872.8</v>
      </c>
      <c r="H30" s="6">
        <f>+$C$9*Matriz_de_consumo!H25</f>
        <v>3716238.4</v>
      </c>
      <c r="I30" s="6">
        <f>+$C$9*Matriz_de_consumo!I25</f>
        <v>3655458.8</v>
      </c>
      <c r="J30" s="6">
        <f>+$C$9*Matriz_de_consumo!J25</f>
        <v>3594679.1999999997</v>
      </c>
      <c r="K30" s="6">
        <f>+$C$9*Matriz_de_consumo!K25</f>
        <v>3473120</v>
      </c>
      <c r="L30" s="6">
        <f>+$C$9*Matriz_de_consumo!L25</f>
        <v>3620727.6</v>
      </c>
      <c r="M30" s="6">
        <f>+$C$9*Matriz_de_consumo!M25</f>
        <v>3646776</v>
      </c>
      <c r="N30" s="6">
        <f>+$C$9*Matriz_de_consumo!N25</f>
        <v>3707555.6</v>
      </c>
      <c r="O30" s="6">
        <f>+$C$9*Matriz_de_consumo!O25</f>
        <v>3603362</v>
      </c>
      <c r="P30" s="6">
        <f>+$C$9*Matriz_de_consumo!P25</f>
        <v>3559948</v>
      </c>
      <c r="Q30" s="6">
        <f>+$C$9*Matriz_de_consumo!Q25</f>
        <v>3594679.1999999997</v>
      </c>
      <c r="R30" s="6">
        <f>+$C$9*Matriz_de_consumo!R25</f>
        <v>3490485.6</v>
      </c>
      <c r="S30" s="6">
        <f>+$C$9*Matriz_de_consumo!S25</f>
        <v>3603362</v>
      </c>
      <c r="T30" s="6">
        <f>+$C$9*Matriz_de_consumo!T25</f>
        <v>3707555.6</v>
      </c>
      <c r="U30" s="6">
        <f>+$C$9*Matriz_de_consumo!U25</f>
        <v>3664141.6</v>
      </c>
      <c r="V30" s="6">
        <f>+$C$9*Matriz_de_consumo!V25</f>
        <v>3568630.8</v>
      </c>
      <c r="W30" s="6">
        <f>+$C$9*Matriz_de_consumo!W25</f>
        <v>3507851.1999999997</v>
      </c>
      <c r="X30" s="6">
        <f>+$C$9*Matriz_de_consumo!X25</f>
        <v>3447071.6</v>
      </c>
      <c r="Y30" s="6">
        <f>+$C$9*Matriz_de_consumo!Y25</f>
        <v>3585996.4</v>
      </c>
      <c r="Z30" s="6">
        <f>+$C$9*Matriz_de_consumo!Z25</f>
        <v>3585996.4</v>
      </c>
    </row>
    <row r="31" spans="2:26" x14ac:dyDescent="0.2">
      <c r="B31" s="22">
        <f t="shared" si="0"/>
        <v>43971</v>
      </c>
      <c r="C31" s="6">
        <f>+$C$9*Matriz_de_consumo!C26</f>
        <v>3681507.1999999997</v>
      </c>
      <c r="D31" s="6">
        <f>+$C$9*Matriz_de_consumo!D26</f>
        <v>3473120</v>
      </c>
      <c r="E31" s="6">
        <f>+$C$9*Matriz_de_consumo!E26</f>
        <v>3698872.8</v>
      </c>
      <c r="F31" s="6">
        <f>+$C$9*Matriz_de_consumo!F26</f>
        <v>3594679.1999999997</v>
      </c>
      <c r="G31" s="6">
        <f>+$C$9*Matriz_de_consumo!G26</f>
        <v>3490485.6</v>
      </c>
      <c r="H31" s="6">
        <f>+$C$9*Matriz_de_consumo!H26</f>
        <v>3681507.1999999997</v>
      </c>
      <c r="I31" s="6">
        <f>+$C$9*Matriz_de_consumo!I26</f>
        <v>3594679.1999999997</v>
      </c>
      <c r="J31" s="6">
        <f>+$C$9*Matriz_de_consumo!J26</f>
        <v>3568630.8</v>
      </c>
      <c r="K31" s="6">
        <f>+$C$9*Matriz_de_consumo!K26</f>
        <v>3664141.6</v>
      </c>
      <c r="L31" s="6">
        <f>+$C$9*Matriz_de_consumo!L26</f>
        <v>3620727.6</v>
      </c>
      <c r="M31" s="6">
        <f>+$C$9*Matriz_de_consumo!M26</f>
        <v>3629410.4</v>
      </c>
      <c r="N31" s="6">
        <f>+$C$9*Matriz_de_consumo!N26</f>
        <v>3559948</v>
      </c>
      <c r="O31" s="6">
        <f>+$C$9*Matriz_de_consumo!O26</f>
        <v>3620727.6</v>
      </c>
      <c r="P31" s="6">
        <f>+$C$9*Matriz_de_consumo!P26</f>
        <v>3681507.1999999997</v>
      </c>
      <c r="Q31" s="6">
        <f>+$C$9*Matriz_de_consumo!Q26</f>
        <v>3646776</v>
      </c>
      <c r="R31" s="6">
        <f>+$C$9*Matriz_de_consumo!R26</f>
        <v>3507851.1999999997</v>
      </c>
      <c r="S31" s="6">
        <f>+$C$9*Matriz_de_consumo!S26</f>
        <v>3594679.1999999997</v>
      </c>
      <c r="T31" s="6">
        <f>+$C$9*Matriz_de_consumo!T26</f>
        <v>3559948</v>
      </c>
      <c r="U31" s="6">
        <f>+$C$9*Matriz_de_consumo!U26</f>
        <v>3568630.8</v>
      </c>
      <c r="V31" s="6">
        <f>+$C$9*Matriz_de_consumo!V26</f>
        <v>3629410.4</v>
      </c>
      <c r="W31" s="6">
        <f>+$C$9*Matriz_de_consumo!W26</f>
        <v>3499168.4</v>
      </c>
      <c r="X31" s="6">
        <f>+$C$9*Matriz_de_consumo!X26</f>
        <v>3577313.6</v>
      </c>
      <c r="Y31" s="6">
        <f>+$C$9*Matriz_de_consumo!Y26</f>
        <v>3690190</v>
      </c>
      <c r="Z31" s="6">
        <f>+$C$9*Matriz_de_consumo!Z26</f>
        <v>3672824.4</v>
      </c>
    </row>
    <row r="32" spans="2:26" x14ac:dyDescent="0.2">
      <c r="B32" s="22">
        <f t="shared" si="0"/>
        <v>43972</v>
      </c>
      <c r="C32" s="6">
        <f>+$C$9*Matriz_de_consumo!C27</f>
        <v>3664141.6</v>
      </c>
      <c r="D32" s="6">
        <f>+$C$9*Matriz_de_consumo!D27</f>
        <v>3672824.4</v>
      </c>
      <c r="E32" s="6">
        <f>+$C$9*Matriz_de_consumo!E27</f>
        <v>3360243.6</v>
      </c>
      <c r="F32" s="6">
        <f>+$C$9*Matriz_de_consumo!F27</f>
        <v>3698872.8</v>
      </c>
      <c r="G32" s="6">
        <f>+$C$9*Matriz_de_consumo!G27</f>
        <v>3672824.4</v>
      </c>
      <c r="H32" s="6">
        <f>+$C$9*Matriz_de_consumo!H27</f>
        <v>3707555.6</v>
      </c>
      <c r="I32" s="6">
        <f>+$C$9*Matriz_de_consumo!I27</f>
        <v>3664141.6</v>
      </c>
      <c r="J32" s="6">
        <f>+$C$9*Matriz_de_consumo!J27</f>
        <v>3585996.4</v>
      </c>
      <c r="K32" s="6">
        <f>+$C$9*Matriz_de_consumo!K27</f>
        <v>3577313.6</v>
      </c>
      <c r="L32" s="6">
        <f>+$C$9*Matriz_de_consumo!L27</f>
        <v>3724921.1999999997</v>
      </c>
      <c r="M32" s="6">
        <f>+$C$9*Matriz_de_consumo!M27</f>
        <v>3664141.6</v>
      </c>
      <c r="N32" s="6">
        <f>+$C$9*Matriz_de_consumo!N27</f>
        <v>3646776</v>
      </c>
      <c r="O32" s="6">
        <f>+$C$9*Matriz_de_consumo!O27</f>
        <v>3620727.6</v>
      </c>
      <c r="P32" s="6">
        <f>+$C$9*Matriz_de_consumo!P27</f>
        <v>3507851.1999999997</v>
      </c>
      <c r="Q32" s="6">
        <f>+$C$9*Matriz_de_consumo!Q27</f>
        <v>3499168.4</v>
      </c>
      <c r="R32" s="6">
        <f>+$C$9*Matriz_de_consumo!R27</f>
        <v>3664141.6</v>
      </c>
      <c r="S32" s="6">
        <f>+$C$9*Matriz_de_consumo!S27</f>
        <v>3664141.6</v>
      </c>
      <c r="T32" s="6">
        <f>+$C$9*Matriz_de_consumo!T27</f>
        <v>3646776</v>
      </c>
      <c r="U32" s="6">
        <f>+$C$9*Matriz_de_consumo!U27</f>
        <v>3533899.6</v>
      </c>
      <c r="V32" s="6">
        <f>+$C$9*Matriz_de_consumo!V27</f>
        <v>3594679.1999999997</v>
      </c>
      <c r="W32" s="6">
        <f>+$C$9*Matriz_de_consumo!W27</f>
        <v>2978200.4</v>
      </c>
      <c r="X32" s="6">
        <f>+$C$9*Matriz_de_consumo!X27</f>
        <v>3568630.8</v>
      </c>
      <c r="Y32" s="6">
        <f>+$C$9*Matriz_de_consumo!Y27</f>
        <v>3473120</v>
      </c>
      <c r="Z32" s="6">
        <f>+$C$9*Matriz_de_consumo!Z27</f>
        <v>3525216.8</v>
      </c>
    </row>
    <row r="33" spans="2:26" x14ac:dyDescent="0.2">
      <c r="B33" s="22">
        <f t="shared" si="0"/>
        <v>43973</v>
      </c>
      <c r="C33" s="6">
        <f>+$C$9*Matriz_de_consumo!C28</f>
        <v>3394974.8</v>
      </c>
      <c r="D33" s="6">
        <f>+$C$9*Matriz_de_consumo!D28</f>
        <v>3646776</v>
      </c>
      <c r="E33" s="6">
        <f>+$C$9*Matriz_de_consumo!E28</f>
        <v>3646776</v>
      </c>
      <c r="F33" s="6">
        <f>+$C$9*Matriz_de_consumo!F28</f>
        <v>3672824.4</v>
      </c>
      <c r="G33" s="6">
        <f>+$C$9*Matriz_de_consumo!G28</f>
        <v>3568630.8</v>
      </c>
      <c r="H33" s="6">
        <f>+$C$9*Matriz_de_consumo!H28</f>
        <v>3568630.8</v>
      </c>
      <c r="I33" s="6">
        <f>+$C$9*Matriz_de_consumo!I28</f>
        <v>3594679.1999999997</v>
      </c>
      <c r="J33" s="6">
        <f>+$C$9*Matriz_de_consumo!J28</f>
        <v>3716238.4</v>
      </c>
      <c r="K33" s="6">
        <f>+$C$9*Matriz_de_consumo!K28</f>
        <v>3690190</v>
      </c>
      <c r="L33" s="6">
        <f>+$C$9*Matriz_de_consumo!L28</f>
        <v>3681507.1999999997</v>
      </c>
      <c r="M33" s="6">
        <f>+$C$9*Matriz_de_consumo!M28</f>
        <v>3664141.6</v>
      </c>
      <c r="N33" s="6">
        <f>+$C$9*Matriz_de_consumo!N28</f>
        <v>3394974.8</v>
      </c>
      <c r="O33" s="6">
        <f>+$C$9*Matriz_de_consumo!O28</f>
        <v>3525216.8</v>
      </c>
      <c r="P33" s="6">
        <f>+$C$9*Matriz_de_consumo!P28</f>
        <v>1102715.5999999999</v>
      </c>
      <c r="Q33" s="6">
        <f>+$C$9*Matriz_de_consumo!Q28</f>
        <v>1641049.2</v>
      </c>
      <c r="R33" s="6">
        <f>+$C$9*Matriz_de_consumo!R28</f>
        <v>2960834.8</v>
      </c>
      <c r="S33" s="6">
        <f>+$C$9*Matriz_de_consumo!S28</f>
        <v>3568630.8</v>
      </c>
      <c r="T33" s="6">
        <f>+$C$9*Matriz_de_consumo!T28</f>
        <v>3464437.1999999997</v>
      </c>
      <c r="U33" s="6">
        <f>+$C$9*Matriz_de_consumo!U28</f>
        <v>3394974.8</v>
      </c>
      <c r="V33" s="6">
        <f>+$C$9*Matriz_de_consumo!V28</f>
        <v>3672824.4</v>
      </c>
      <c r="W33" s="6">
        <f>+$C$9*Matriz_de_consumo!W28</f>
        <v>3672824.4</v>
      </c>
      <c r="X33" s="6">
        <f>+$C$9*Matriz_de_consumo!X28</f>
        <v>3707555.6</v>
      </c>
      <c r="Y33" s="6">
        <f>+$C$9*Matriz_de_consumo!Y28</f>
        <v>3707555.6</v>
      </c>
      <c r="Z33" s="6">
        <f>+$C$9*Matriz_de_consumo!Z28</f>
        <v>3577313.6</v>
      </c>
    </row>
    <row r="34" spans="2:26" x14ac:dyDescent="0.2">
      <c r="B34" s="22">
        <f t="shared" si="0"/>
        <v>43974</v>
      </c>
      <c r="C34" s="6">
        <f>+$C$9*Matriz_de_consumo!C29</f>
        <v>3533899.6</v>
      </c>
      <c r="D34" s="6">
        <f>+$C$9*Matriz_de_consumo!D29</f>
        <v>3551265.1999999997</v>
      </c>
      <c r="E34" s="6">
        <f>+$C$9*Matriz_de_consumo!E29</f>
        <v>3585996.4</v>
      </c>
      <c r="F34" s="6">
        <f>+$C$9*Matriz_de_consumo!F29</f>
        <v>3690190</v>
      </c>
      <c r="G34" s="6">
        <f>+$C$9*Matriz_de_consumo!G29</f>
        <v>3716238.4</v>
      </c>
      <c r="H34" s="6">
        <f>+$C$9*Matriz_de_consumo!H29</f>
        <v>3551265.1999999997</v>
      </c>
      <c r="I34" s="6">
        <f>+$C$9*Matriz_de_consumo!I29</f>
        <v>3664141.6</v>
      </c>
      <c r="J34" s="6">
        <f>+$C$9*Matriz_de_consumo!J29</f>
        <v>3672824.4</v>
      </c>
      <c r="K34" s="6">
        <f>+$C$9*Matriz_de_consumo!K29</f>
        <v>3664141.6</v>
      </c>
      <c r="L34" s="6">
        <f>+$C$9*Matriz_de_consumo!L29</f>
        <v>3542582.4</v>
      </c>
      <c r="M34" s="6">
        <f>+$C$9*Matriz_de_consumo!M29</f>
        <v>3481802.8</v>
      </c>
      <c r="N34" s="6">
        <f>+$C$9*Matriz_de_consumo!N29</f>
        <v>3542582.4</v>
      </c>
      <c r="O34" s="6">
        <f>+$C$9*Matriz_de_consumo!O29</f>
        <v>3646776</v>
      </c>
      <c r="P34" s="6">
        <f>+$C$9*Matriz_de_consumo!P29</f>
        <v>3594679.1999999997</v>
      </c>
      <c r="Q34" s="6">
        <f>+$C$9*Matriz_de_consumo!Q29</f>
        <v>3698872.8</v>
      </c>
      <c r="R34" s="6">
        <f>+$C$9*Matriz_de_consumo!R29</f>
        <v>3655458.8</v>
      </c>
      <c r="S34" s="6">
        <f>+$C$9*Matriz_de_consumo!S29</f>
        <v>3568630.8</v>
      </c>
      <c r="T34" s="6">
        <f>+$C$9*Matriz_de_consumo!T29</f>
        <v>3516534</v>
      </c>
      <c r="U34" s="6">
        <f>+$C$9*Matriz_de_consumo!U29</f>
        <v>3620727.6</v>
      </c>
      <c r="V34" s="6">
        <f>+$C$9*Matriz_de_consumo!V29</f>
        <v>3655458.8</v>
      </c>
      <c r="W34" s="6">
        <f>+$C$9*Matriz_de_consumo!W29</f>
        <v>3698872.8</v>
      </c>
      <c r="X34" s="6">
        <f>+$C$9*Matriz_de_consumo!X29</f>
        <v>3559948</v>
      </c>
      <c r="Y34" s="6">
        <f>+$C$9*Matriz_de_consumo!Y29</f>
        <v>3698872.8</v>
      </c>
      <c r="Z34" s="6">
        <f>+$C$9*Matriz_de_consumo!Z29</f>
        <v>2847958.4</v>
      </c>
    </row>
    <row r="35" spans="2:26" x14ac:dyDescent="0.2">
      <c r="B35" s="22">
        <f t="shared" si="0"/>
        <v>43975</v>
      </c>
      <c r="C35" s="6">
        <f>+$C$9*Matriz_de_consumo!C30</f>
        <v>3516534</v>
      </c>
      <c r="D35" s="6">
        <f>+$C$9*Matriz_de_consumo!D30</f>
        <v>3542582.4</v>
      </c>
      <c r="E35" s="6">
        <f>+$C$9*Matriz_de_consumo!E30</f>
        <v>3603362</v>
      </c>
      <c r="F35" s="6">
        <f>+$C$9*Matriz_de_consumo!F30</f>
        <v>3455754.4</v>
      </c>
      <c r="G35" s="6">
        <f>+$C$9*Matriz_de_consumo!G30</f>
        <v>3559948</v>
      </c>
      <c r="H35" s="6">
        <f>+$C$9*Matriz_de_consumo!H30</f>
        <v>3707555.6</v>
      </c>
      <c r="I35" s="6">
        <f>+$C$9*Matriz_de_consumo!I30</f>
        <v>3655458.8</v>
      </c>
      <c r="J35" s="6">
        <f>+$C$9*Matriz_de_consumo!J30</f>
        <v>3707555.6</v>
      </c>
      <c r="K35" s="6">
        <f>+$C$9*Matriz_de_consumo!K30</f>
        <v>3481802.8</v>
      </c>
      <c r="L35" s="6">
        <f>+$C$9*Matriz_de_consumo!L30</f>
        <v>3594679.1999999997</v>
      </c>
      <c r="M35" s="6">
        <f>+$C$9*Matriz_de_consumo!M30</f>
        <v>3707555.6</v>
      </c>
      <c r="N35" s="6">
        <f>+$C$9*Matriz_de_consumo!N30</f>
        <v>3716238.4</v>
      </c>
      <c r="O35" s="6">
        <f>+$C$9*Matriz_de_consumo!O30</f>
        <v>3707555.6</v>
      </c>
      <c r="P35" s="6">
        <f>+$C$9*Matriz_de_consumo!P30</f>
        <v>3759652.4</v>
      </c>
      <c r="Q35" s="6">
        <f>+$C$9*Matriz_de_consumo!Q30</f>
        <v>3655458.8</v>
      </c>
      <c r="R35" s="6">
        <f>+$C$9*Matriz_de_consumo!R30</f>
        <v>3698872.8</v>
      </c>
      <c r="S35" s="6">
        <f>+$C$9*Matriz_de_consumo!S30</f>
        <v>3568630.8</v>
      </c>
      <c r="T35" s="6">
        <f>+$C$9*Matriz_de_consumo!T30</f>
        <v>3646776</v>
      </c>
      <c r="U35" s="6">
        <f>+$C$9*Matriz_de_consumo!U30</f>
        <v>3551265.1999999997</v>
      </c>
      <c r="V35" s="6">
        <f>+$C$9*Matriz_de_consumo!V30</f>
        <v>3646776</v>
      </c>
      <c r="W35" s="6">
        <f>+$C$9*Matriz_de_consumo!W30</f>
        <v>3594679.1999999997</v>
      </c>
      <c r="X35" s="6">
        <f>+$C$9*Matriz_de_consumo!X30</f>
        <v>3585996.4</v>
      </c>
      <c r="Y35" s="6">
        <f>+$C$9*Matriz_de_consumo!Y30</f>
        <v>3594679.1999999997</v>
      </c>
      <c r="Z35" s="6">
        <f>+$C$9*Matriz_de_consumo!Z30</f>
        <v>3646776</v>
      </c>
    </row>
    <row r="36" spans="2:26" x14ac:dyDescent="0.2">
      <c r="B36" s="22">
        <f t="shared" si="0"/>
        <v>43976</v>
      </c>
      <c r="C36" s="6">
        <f>+$C$9*Matriz_de_consumo!C31</f>
        <v>3698872.8</v>
      </c>
      <c r="D36" s="6">
        <f>+$C$9*Matriz_de_consumo!D31</f>
        <v>3646776</v>
      </c>
      <c r="E36" s="6">
        <f>+$C$9*Matriz_de_consumo!E31</f>
        <v>3664141.6</v>
      </c>
      <c r="F36" s="6">
        <f>+$C$9*Matriz_de_consumo!F31</f>
        <v>3507851.1999999997</v>
      </c>
      <c r="G36" s="6">
        <f>+$C$9*Matriz_de_consumo!G31</f>
        <v>3525216.8</v>
      </c>
      <c r="H36" s="6">
        <f>+$C$9*Matriz_de_consumo!H31</f>
        <v>3577313.6</v>
      </c>
      <c r="I36" s="6">
        <f>+$C$9*Matriz_de_consumo!I31</f>
        <v>3690190</v>
      </c>
      <c r="J36" s="6">
        <f>+$C$9*Matriz_de_consumo!J31</f>
        <v>3655458.8</v>
      </c>
      <c r="K36" s="6">
        <f>+$C$9*Matriz_de_consumo!K31</f>
        <v>3525216.8</v>
      </c>
      <c r="L36" s="6">
        <f>+$C$9*Matriz_de_consumo!L31</f>
        <v>3707555.6</v>
      </c>
      <c r="M36" s="6">
        <f>+$C$9*Matriz_de_consumo!M31</f>
        <v>3698872.8</v>
      </c>
      <c r="N36" s="6">
        <f>+$C$9*Matriz_de_consumo!N31</f>
        <v>3681507.1999999997</v>
      </c>
      <c r="O36" s="6">
        <f>+$C$9*Matriz_de_consumo!O31</f>
        <v>3577313.6</v>
      </c>
      <c r="P36" s="6">
        <f>+$C$9*Matriz_de_consumo!P31</f>
        <v>3490485.6</v>
      </c>
      <c r="Q36" s="6">
        <f>+$C$9*Matriz_de_consumo!Q31</f>
        <v>3473120</v>
      </c>
      <c r="R36" s="6">
        <f>+$C$9*Matriz_de_consumo!R31</f>
        <v>3603362</v>
      </c>
      <c r="S36" s="6">
        <f>+$C$9*Matriz_de_consumo!S31</f>
        <v>3655458.8</v>
      </c>
      <c r="T36" s="6">
        <f>+$C$9*Matriz_de_consumo!T31</f>
        <v>3629410.4</v>
      </c>
      <c r="U36" s="6">
        <f>+$C$9*Matriz_de_consumo!U31</f>
        <v>3664141.6</v>
      </c>
      <c r="V36" s="6">
        <f>+$C$9*Matriz_de_consumo!V31</f>
        <v>3525216.8</v>
      </c>
      <c r="W36" s="6">
        <f>+$C$9*Matriz_de_consumo!W31</f>
        <v>3603362</v>
      </c>
      <c r="X36" s="6">
        <f>+$C$9*Matriz_de_consumo!X31</f>
        <v>3490485.6</v>
      </c>
      <c r="Y36" s="6">
        <f>+$C$9*Matriz_de_consumo!Y31</f>
        <v>2257528</v>
      </c>
      <c r="Z36" s="6">
        <f>+$C$9*Matriz_de_consumo!Z31</f>
        <v>3117125.1999999997</v>
      </c>
    </row>
    <row r="37" spans="2:26" x14ac:dyDescent="0.2">
      <c r="B37" s="22">
        <f t="shared" si="0"/>
        <v>43977</v>
      </c>
      <c r="C37" s="6">
        <f>+$C$9*Matriz_de_consumo!C32</f>
        <v>3481802.8</v>
      </c>
      <c r="D37" s="6">
        <f>+$C$9*Matriz_de_consumo!D32</f>
        <v>3585996.4</v>
      </c>
      <c r="E37" s="6">
        <f>+$C$9*Matriz_de_consumo!E32</f>
        <v>3620727.6</v>
      </c>
      <c r="F37" s="6">
        <f>+$C$9*Matriz_de_consumo!F32</f>
        <v>3585996.4</v>
      </c>
      <c r="G37" s="6">
        <f>+$C$9*Matriz_de_consumo!G32</f>
        <v>3577313.6</v>
      </c>
      <c r="H37" s="6">
        <f>+$C$9*Matriz_de_consumo!H32</f>
        <v>3525216.8</v>
      </c>
      <c r="I37" s="6">
        <f>+$C$9*Matriz_de_consumo!I32</f>
        <v>3629410.4</v>
      </c>
      <c r="J37" s="6">
        <f>+$C$9*Matriz_de_consumo!J32</f>
        <v>3516534</v>
      </c>
      <c r="K37" s="6">
        <f>+$C$9*Matriz_de_consumo!K32</f>
        <v>3507851.1999999997</v>
      </c>
      <c r="L37" s="6">
        <f>+$C$9*Matriz_de_consumo!L32</f>
        <v>3585996.4</v>
      </c>
      <c r="M37" s="6">
        <f>+$C$9*Matriz_de_consumo!M32</f>
        <v>3551265.1999999997</v>
      </c>
      <c r="N37" s="6">
        <f>+$C$9*Matriz_de_consumo!N32</f>
        <v>3559948</v>
      </c>
      <c r="O37" s="6">
        <f>+$C$9*Matriz_de_consumo!O32</f>
        <v>3421023.1999999997</v>
      </c>
      <c r="P37" s="6">
        <f>+$C$9*Matriz_de_consumo!P32</f>
        <v>3447071.6</v>
      </c>
      <c r="Q37" s="6">
        <f>+$C$9*Matriz_de_consumo!Q32</f>
        <v>3577313.6</v>
      </c>
      <c r="R37" s="6">
        <f>+$C$9*Matriz_de_consumo!R32</f>
        <v>3655458.8</v>
      </c>
      <c r="S37" s="6">
        <f>+$C$9*Matriz_de_consumo!S32</f>
        <v>3629410.4</v>
      </c>
      <c r="T37" s="6">
        <f>+$C$9*Matriz_de_consumo!T32</f>
        <v>3559948</v>
      </c>
      <c r="U37" s="6">
        <f>+$C$9*Matriz_de_consumo!U32</f>
        <v>3533899.6</v>
      </c>
      <c r="V37" s="6">
        <f>+$C$9*Matriz_de_consumo!V32</f>
        <v>3646776</v>
      </c>
      <c r="W37" s="6">
        <f>+$C$9*Matriz_de_consumo!W32</f>
        <v>3707555.6</v>
      </c>
      <c r="X37" s="6">
        <f>+$C$9*Matriz_de_consumo!X32</f>
        <v>2943469.1999999997</v>
      </c>
      <c r="Y37" s="6">
        <f>+$C$9*Matriz_de_consumo!Y32</f>
        <v>3473120</v>
      </c>
      <c r="Z37" s="6">
        <f>+$C$9*Matriz_de_consumo!Z32</f>
        <v>3386292</v>
      </c>
    </row>
    <row r="38" spans="2:26" x14ac:dyDescent="0.2">
      <c r="B38" s="22">
        <f t="shared" si="0"/>
        <v>43978</v>
      </c>
      <c r="C38" s="6">
        <f>+$C$9*Matriz_de_consumo!C33</f>
        <v>3351560.8</v>
      </c>
      <c r="D38" s="6">
        <f>+$C$9*Matriz_de_consumo!D33</f>
        <v>3629410.4</v>
      </c>
      <c r="E38" s="6">
        <f>+$C$9*Matriz_de_consumo!E33</f>
        <v>3664141.6</v>
      </c>
      <c r="F38" s="6">
        <f>+$C$9*Matriz_de_consumo!F33</f>
        <v>3551265.1999999997</v>
      </c>
      <c r="G38" s="6">
        <f>+$C$9*Matriz_de_consumo!G33</f>
        <v>3672824.4</v>
      </c>
      <c r="H38" s="6">
        <f>+$C$9*Matriz_de_consumo!H33</f>
        <v>3551265.1999999997</v>
      </c>
      <c r="I38" s="6">
        <f>+$C$9*Matriz_de_consumo!I33</f>
        <v>3681507.1999999997</v>
      </c>
      <c r="J38" s="6">
        <f>+$C$9*Matriz_de_consumo!J33</f>
        <v>3629410.4</v>
      </c>
      <c r="K38" s="6">
        <f>+$C$9*Matriz_de_consumo!K33</f>
        <v>3672824.4</v>
      </c>
      <c r="L38" s="6">
        <f>+$C$9*Matriz_de_consumo!L33</f>
        <v>3473120</v>
      </c>
      <c r="M38" s="6">
        <f>+$C$9*Matriz_de_consumo!M33</f>
        <v>3542582.4</v>
      </c>
      <c r="N38" s="6">
        <f>+$C$9*Matriz_de_consumo!N33</f>
        <v>3533899.6</v>
      </c>
      <c r="O38" s="6">
        <f>+$C$9*Matriz_de_consumo!O33</f>
        <v>3655458.8</v>
      </c>
      <c r="P38" s="6">
        <f>+$C$9*Matriz_de_consumo!P33</f>
        <v>3655458.8</v>
      </c>
      <c r="Q38" s="6">
        <f>+$C$9*Matriz_de_consumo!Q33</f>
        <v>3629410.4</v>
      </c>
      <c r="R38" s="6">
        <f>+$C$9*Matriz_de_consumo!R33</f>
        <v>3681507.1999999997</v>
      </c>
      <c r="S38" s="6">
        <f>+$C$9*Matriz_de_consumo!S33</f>
        <v>3507851.1999999997</v>
      </c>
      <c r="T38" s="6">
        <f>+$C$9*Matriz_de_consumo!T33</f>
        <v>3664141.6</v>
      </c>
      <c r="U38" s="6">
        <f>+$C$9*Matriz_de_consumo!U33</f>
        <v>3499168.4</v>
      </c>
      <c r="V38" s="6">
        <f>+$C$9*Matriz_de_consumo!V33</f>
        <v>3681507.1999999997</v>
      </c>
      <c r="W38" s="6">
        <f>+$C$9*Matriz_de_consumo!W33</f>
        <v>3716238.4</v>
      </c>
      <c r="X38" s="6">
        <f>+$C$9*Matriz_de_consumo!X33</f>
        <v>3559948</v>
      </c>
      <c r="Y38" s="6">
        <f>+$C$9*Matriz_de_consumo!Y33</f>
        <v>3455754.4</v>
      </c>
      <c r="Z38" s="6">
        <f>+$C$9*Matriz_de_consumo!Z33</f>
        <v>3638093.1999999997</v>
      </c>
    </row>
    <row r="39" spans="2:26" x14ac:dyDescent="0.2">
      <c r="B39" s="22">
        <f t="shared" si="0"/>
        <v>43979</v>
      </c>
      <c r="C39" s="6">
        <f>+$C$9*Matriz_de_consumo!C34</f>
        <v>3733604</v>
      </c>
      <c r="D39" s="6">
        <f>+$C$9*Matriz_de_consumo!D34</f>
        <v>3742286.8</v>
      </c>
      <c r="E39" s="6">
        <f>+$C$9*Matriz_de_consumo!E34</f>
        <v>3690190</v>
      </c>
      <c r="F39" s="6">
        <f>+$C$9*Matriz_de_consumo!F34</f>
        <v>3585996.4</v>
      </c>
      <c r="G39" s="6">
        <f>+$C$9*Matriz_de_consumo!G34</f>
        <v>3690190</v>
      </c>
      <c r="H39" s="6">
        <f>+$C$9*Matriz_de_consumo!H34</f>
        <v>3646776</v>
      </c>
      <c r="I39" s="6">
        <f>+$C$9*Matriz_de_consumo!I34</f>
        <v>3664141.6</v>
      </c>
      <c r="J39" s="6">
        <f>+$C$9*Matriz_de_consumo!J34</f>
        <v>3759652.4</v>
      </c>
      <c r="K39" s="6">
        <f>+$C$9*Matriz_de_consumo!K34</f>
        <v>3629410.4</v>
      </c>
      <c r="L39" s="6">
        <f>+$C$9*Matriz_de_consumo!L34</f>
        <v>3664141.6</v>
      </c>
      <c r="M39" s="6">
        <f>+$C$9*Matriz_de_consumo!M34</f>
        <v>3646776</v>
      </c>
      <c r="N39" s="6">
        <f>+$C$9*Matriz_de_consumo!N34</f>
        <v>3707555.6</v>
      </c>
      <c r="O39" s="6">
        <f>+$C$9*Matriz_de_consumo!O34</f>
        <v>3716238.4</v>
      </c>
      <c r="P39" s="6">
        <f>+$C$9*Matriz_de_consumo!P34</f>
        <v>3698872.8</v>
      </c>
      <c r="Q39" s="6">
        <f>+$C$9*Matriz_de_consumo!Q34</f>
        <v>3481802.8</v>
      </c>
      <c r="R39" s="6">
        <f>+$C$9*Matriz_de_consumo!R34</f>
        <v>3664141.6</v>
      </c>
      <c r="S39" s="6">
        <f>+$C$9*Matriz_de_consumo!S34</f>
        <v>3481802.8</v>
      </c>
      <c r="T39" s="6">
        <f>+$C$9*Matriz_de_consumo!T34</f>
        <v>3655458.8</v>
      </c>
      <c r="U39" s="6">
        <f>+$C$9*Matriz_de_consumo!U34</f>
        <v>3612044.8</v>
      </c>
      <c r="V39" s="6">
        <f>+$C$9*Matriz_de_consumo!V34</f>
        <v>3594679.1999999997</v>
      </c>
      <c r="W39" s="6">
        <f>+$C$9*Matriz_de_consumo!W34</f>
        <v>3559948</v>
      </c>
      <c r="X39" s="6">
        <f>+$C$9*Matriz_de_consumo!X34</f>
        <v>3698872.8</v>
      </c>
      <c r="Y39" s="6">
        <f>+$C$9*Matriz_de_consumo!Y34</f>
        <v>3612044.8</v>
      </c>
      <c r="Z39" s="6">
        <f>+$C$9*Matriz_de_consumo!Z34</f>
        <v>3664141.6</v>
      </c>
    </row>
    <row r="40" spans="2:26" x14ac:dyDescent="0.2">
      <c r="B40" s="22">
        <f t="shared" si="0"/>
        <v>43980</v>
      </c>
      <c r="C40" s="6">
        <f>+$C$9*Matriz_de_consumo!C35</f>
        <v>3585996.4</v>
      </c>
      <c r="D40" s="6">
        <f>+$C$9*Matriz_de_consumo!D35</f>
        <v>3551265.1999999997</v>
      </c>
      <c r="E40" s="6">
        <f>+$C$9*Matriz_de_consumo!E35</f>
        <v>3568630.8</v>
      </c>
      <c r="F40" s="6">
        <f>+$C$9*Matriz_de_consumo!F35</f>
        <v>3681507.1999999997</v>
      </c>
      <c r="G40" s="6">
        <f>+$C$9*Matriz_de_consumo!G35</f>
        <v>3594679.1999999997</v>
      </c>
      <c r="H40" s="6">
        <f>+$C$9*Matriz_de_consumo!H35</f>
        <v>3698872.8</v>
      </c>
      <c r="I40" s="6">
        <f>+$C$9*Matriz_de_consumo!I35</f>
        <v>3568630.8</v>
      </c>
      <c r="J40" s="6">
        <f>+$C$9*Matriz_de_consumo!J35</f>
        <v>3568630.8</v>
      </c>
      <c r="K40" s="6">
        <f>+$C$9*Matriz_de_consumo!K35</f>
        <v>3603362</v>
      </c>
      <c r="L40" s="6">
        <f>+$C$9*Matriz_de_consumo!L35</f>
        <v>3698872.8</v>
      </c>
      <c r="M40" s="6">
        <f>+$C$9*Matriz_de_consumo!M35</f>
        <v>3664141.6</v>
      </c>
      <c r="N40" s="6">
        <f>+$C$9*Matriz_de_consumo!N35</f>
        <v>3525216.8</v>
      </c>
      <c r="O40" s="6">
        <f>+$C$9*Matriz_de_consumo!O35</f>
        <v>3464437.1999999997</v>
      </c>
      <c r="P40" s="6">
        <f>+$C$9*Matriz_de_consumo!P35</f>
        <v>3638093.1999999997</v>
      </c>
      <c r="Q40" s="6">
        <f>+$C$9*Matriz_de_consumo!Q35</f>
        <v>3672824.4</v>
      </c>
      <c r="R40" s="6">
        <f>+$C$9*Matriz_de_consumo!R35</f>
        <v>3516534</v>
      </c>
      <c r="S40" s="6">
        <f>+$C$9*Matriz_de_consumo!S35</f>
        <v>3638093.1999999997</v>
      </c>
      <c r="T40" s="6">
        <f>+$C$9*Matriz_de_consumo!T35</f>
        <v>3585996.4</v>
      </c>
      <c r="U40" s="6">
        <f>+$C$9*Matriz_de_consumo!U35</f>
        <v>3594679.1999999997</v>
      </c>
      <c r="V40" s="6">
        <f>+$C$9*Matriz_de_consumo!V35</f>
        <v>3681507.1999999997</v>
      </c>
      <c r="W40" s="6">
        <f>+$C$9*Matriz_de_consumo!W35</f>
        <v>3698872.8</v>
      </c>
      <c r="X40" s="6">
        <f>+$C$9*Matriz_de_consumo!X35</f>
        <v>3681507.1999999997</v>
      </c>
      <c r="Y40" s="6">
        <f>+$C$9*Matriz_de_consumo!Y35</f>
        <v>3698872.8</v>
      </c>
      <c r="Z40" s="6">
        <f>+$C$9*Matriz_de_consumo!Z35</f>
        <v>3490485.6</v>
      </c>
    </row>
    <row r="41" spans="2:26" x14ac:dyDescent="0.2">
      <c r="B41" s="22">
        <f t="shared" si="0"/>
        <v>43981</v>
      </c>
      <c r="C41" s="6">
        <f>+$C$9*Matriz_de_consumo!C36</f>
        <v>3577313.6</v>
      </c>
      <c r="D41" s="6">
        <f>+$C$9*Matriz_de_consumo!D36</f>
        <v>3664141.6</v>
      </c>
      <c r="E41" s="6">
        <f>+$C$9*Matriz_de_consumo!E36</f>
        <v>3716238.4</v>
      </c>
      <c r="F41" s="6">
        <f>+$C$9*Matriz_de_consumo!F36</f>
        <v>3603362</v>
      </c>
      <c r="G41" s="6">
        <f>+$C$9*Matriz_de_consumo!G36</f>
        <v>3620727.6</v>
      </c>
      <c r="H41" s="6">
        <f>+$C$9*Matriz_de_consumo!H36</f>
        <v>3603362</v>
      </c>
      <c r="I41" s="6">
        <f>+$C$9*Matriz_de_consumo!I36</f>
        <v>3716238.4</v>
      </c>
      <c r="J41" s="6">
        <f>+$C$9*Matriz_de_consumo!J36</f>
        <v>3681507.1999999997</v>
      </c>
      <c r="K41" s="6">
        <f>+$C$9*Matriz_de_consumo!K36</f>
        <v>3664141.6</v>
      </c>
      <c r="L41" s="6">
        <f>+$C$9*Matriz_de_consumo!L36</f>
        <v>3603362</v>
      </c>
      <c r="M41" s="6">
        <f>+$C$9*Matriz_de_consumo!M36</f>
        <v>3499168.4</v>
      </c>
      <c r="N41" s="6">
        <f>+$C$9*Matriz_de_consumo!N36</f>
        <v>3533899.6</v>
      </c>
      <c r="O41" s="6">
        <f>+$C$9*Matriz_de_consumo!O36</f>
        <v>3664141.6</v>
      </c>
      <c r="P41" s="6">
        <f>+$C$9*Matriz_de_consumo!P36</f>
        <v>3612044.8</v>
      </c>
      <c r="Q41" s="6">
        <f>+$C$9*Matriz_de_consumo!Q36</f>
        <v>3698872.8</v>
      </c>
      <c r="R41" s="6">
        <f>+$C$9*Matriz_de_consumo!R36</f>
        <v>3585996.4</v>
      </c>
      <c r="S41" s="6">
        <f>+$C$9*Matriz_de_consumo!S36</f>
        <v>3516534</v>
      </c>
      <c r="T41" s="6">
        <f>+$C$9*Matriz_de_consumo!T36</f>
        <v>3646776</v>
      </c>
      <c r="U41" s="6">
        <f>+$C$9*Matriz_de_consumo!U36</f>
        <v>3707555.6</v>
      </c>
      <c r="V41" s="6">
        <f>+$C$9*Matriz_de_consumo!V36</f>
        <v>3638093.1999999997</v>
      </c>
      <c r="W41" s="6">
        <f>+$C$9*Matriz_de_consumo!W36</f>
        <v>3629410.4</v>
      </c>
      <c r="X41" s="6">
        <f>+$C$9*Matriz_de_consumo!X36</f>
        <v>3438388.8</v>
      </c>
      <c r="Y41" s="6">
        <f>+$C$9*Matriz_de_consumo!Y36</f>
        <v>3594679.1999999997</v>
      </c>
      <c r="Z41" s="6">
        <f>+$C$9*Matriz_de_consumo!Z36</f>
        <v>3603362</v>
      </c>
    </row>
    <row r="42" spans="2:26" x14ac:dyDescent="0.2">
      <c r="B42" s="22">
        <f t="shared" si="0"/>
        <v>43982</v>
      </c>
      <c r="C42" s="6">
        <f>+$C$9*Matriz_de_consumo!C37</f>
        <v>3603362</v>
      </c>
      <c r="D42" s="6">
        <f>+$C$9*Matriz_de_consumo!D37</f>
        <v>3568630.8</v>
      </c>
      <c r="E42" s="6">
        <f>+$C$9*Matriz_de_consumo!E37</f>
        <v>3629410.4</v>
      </c>
      <c r="F42" s="6">
        <f>+$C$9*Matriz_de_consumo!F37</f>
        <v>3672824.4</v>
      </c>
      <c r="G42" s="6">
        <f>+$C$9*Matriz_de_consumo!G37</f>
        <v>3594679.1999999997</v>
      </c>
      <c r="H42" s="6">
        <f>+$C$9*Matriz_de_consumo!H37</f>
        <v>3724921.1999999997</v>
      </c>
      <c r="I42" s="6">
        <f>+$C$9*Matriz_de_consumo!I37</f>
        <v>3655458.8</v>
      </c>
      <c r="J42" s="6">
        <f>+$C$9*Matriz_de_consumo!J37</f>
        <v>3646776</v>
      </c>
      <c r="K42" s="6">
        <f>+$C$9*Matriz_de_consumo!K37</f>
        <v>3585996.4</v>
      </c>
      <c r="L42" s="6">
        <f>+$C$9*Matriz_de_consumo!L37</f>
        <v>3638093.1999999997</v>
      </c>
      <c r="M42" s="6">
        <f>+$C$9*Matriz_de_consumo!M37</f>
        <v>3716238.4</v>
      </c>
      <c r="N42" s="6">
        <f>+$C$9*Matriz_de_consumo!N37</f>
        <v>3759652.4</v>
      </c>
      <c r="O42" s="6">
        <f>+$C$9*Matriz_de_consumo!O37</f>
        <v>3750969.6</v>
      </c>
      <c r="P42" s="6">
        <f>+$C$9*Matriz_de_consumo!P37</f>
        <v>3542582.4</v>
      </c>
      <c r="Q42" s="6">
        <f>+$C$9*Matriz_de_consumo!Q37</f>
        <v>3542582.4</v>
      </c>
      <c r="R42" s="6">
        <f>+$C$9*Matriz_de_consumo!R37</f>
        <v>3759652.4</v>
      </c>
      <c r="S42" s="6">
        <f>+$C$9*Matriz_de_consumo!S37</f>
        <v>3698872.8</v>
      </c>
      <c r="T42" s="6">
        <f>+$C$9*Matriz_de_consumo!T37</f>
        <v>3646776</v>
      </c>
      <c r="U42" s="6">
        <f>+$C$9*Matriz_de_consumo!U37</f>
        <v>3559948</v>
      </c>
      <c r="V42" s="6">
        <f>+$C$9*Matriz_de_consumo!V37</f>
        <v>3516534</v>
      </c>
      <c r="W42" s="6">
        <f>+$C$9*Matriz_de_consumo!W37</f>
        <v>3698872.8</v>
      </c>
      <c r="X42" s="6">
        <f>+$C$9*Matriz_de_consumo!X37</f>
        <v>3690190</v>
      </c>
      <c r="Y42" s="6">
        <f>+$C$9*Matriz_de_consumo!Y37</f>
        <v>3507851.1999999997</v>
      </c>
      <c r="Z42" s="6">
        <f>+$C$9*Matriz_de_consumo!Z37</f>
        <v>3646776</v>
      </c>
    </row>
    <row r="44" spans="2:26" x14ac:dyDescent="0.2">
      <c r="B44" s="20" t="s">
        <v>27</v>
      </c>
      <c r="C44" s="15">
        <f>+SUM(C12:Z42)</f>
        <v>2656250858.7999992</v>
      </c>
    </row>
    <row r="47" spans="2:26" s="16" customFormat="1" x14ac:dyDescent="0.2">
      <c r="B47" s="17" t="s">
        <v>35</v>
      </c>
    </row>
    <row r="49" spans="2:26" x14ac:dyDescent="0.2">
      <c r="C49" s="4" t="s">
        <v>24</v>
      </c>
      <c r="D49" s="4" t="s">
        <v>37</v>
      </c>
    </row>
    <row r="50" spans="2:26" x14ac:dyDescent="0.2">
      <c r="B50" s="19" t="s">
        <v>36</v>
      </c>
      <c r="C50" s="53">
        <v>6.5</v>
      </c>
      <c r="D50" s="7">
        <v>114.74</v>
      </c>
      <c r="F50" s="12"/>
      <c r="G50" s="12"/>
    </row>
    <row r="51" spans="2:26" x14ac:dyDescent="0.2">
      <c r="B51" s="19" t="s">
        <v>38</v>
      </c>
      <c r="C51" s="53">
        <f>+C50*D51/D50</f>
        <v>6.9396025797455119</v>
      </c>
      <c r="D51" s="53">
        <v>122.5</v>
      </c>
      <c r="F51" s="9"/>
      <c r="G51" s="12"/>
    </row>
    <row r="53" spans="2:26" x14ac:dyDescent="0.2">
      <c r="B53" s="20" t="s">
        <v>39</v>
      </c>
      <c r="C53" s="11">
        <f>+ROUND($C$51,2)</f>
        <v>6.94</v>
      </c>
      <c r="E53" s="14"/>
    </row>
    <row r="54" spans="2:26" x14ac:dyDescent="0.2">
      <c r="E54" s="13"/>
    </row>
    <row r="55" spans="2:26" x14ac:dyDescent="0.2">
      <c r="B55" s="21"/>
      <c r="C55" s="4" t="s">
        <v>0</v>
      </c>
      <c r="D55" s="4" t="s">
        <v>1</v>
      </c>
      <c r="E55" s="4" t="s">
        <v>2</v>
      </c>
      <c r="F55" s="4" t="s">
        <v>3</v>
      </c>
      <c r="G55" s="4" t="s">
        <v>4</v>
      </c>
      <c r="H55" s="4" t="s">
        <v>5</v>
      </c>
      <c r="I55" s="4" t="s">
        <v>6</v>
      </c>
      <c r="J55" s="4" t="s">
        <v>7</v>
      </c>
      <c r="K55" s="4" t="s">
        <v>8</v>
      </c>
      <c r="L55" s="4" t="s">
        <v>9</v>
      </c>
      <c r="M55" s="4" t="s">
        <v>10</v>
      </c>
      <c r="N55" s="4" t="s">
        <v>11</v>
      </c>
      <c r="O55" s="4" t="s">
        <v>12</v>
      </c>
      <c r="P55" s="4" t="s">
        <v>13</v>
      </c>
      <c r="Q55" s="4" t="s">
        <v>14</v>
      </c>
      <c r="R55" s="4" t="s">
        <v>15</v>
      </c>
      <c r="S55" s="4" t="s">
        <v>16</v>
      </c>
      <c r="T55" s="4" t="s">
        <v>17</v>
      </c>
      <c r="U55" s="4" t="s">
        <v>18</v>
      </c>
      <c r="V55" s="4" t="s">
        <v>19</v>
      </c>
      <c r="W55" s="4" t="s">
        <v>20</v>
      </c>
      <c r="X55" s="4" t="s">
        <v>21</v>
      </c>
      <c r="Y55" s="4" t="s">
        <v>22</v>
      </c>
      <c r="Z55" s="4" t="s">
        <v>23</v>
      </c>
    </row>
    <row r="56" spans="2:26" x14ac:dyDescent="0.2">
      <c r="B56" s="22">
        <f>+B12</f>
        <v>43952</v>
      </c>
      <c r="C56" s="6">
        <f>+$C$53*Matriz_de_consumo!C7</f>
        <v>94384</v>
      </c>
      <c r="D56" s="6">
        <f>+$C$53*Matriz_de_consumo!D7</f>
        <v>119923.20000000001</v>
      </c>
      <c r="E56" s="6">
        <f>+$C$53*Matriz_de_consumo!E7</f>
        <v>114648.8</v>
      </c>
      <c r="F56" s="6">
        <f>+$C$53*Matriz_de_consumo!F7</f>
        <v>120478.40000000001</v>
      </c>
      <c r="G56" s="6">
        <f>+$C$53*Matriz_de_consumo!G7</f>
        <v>114926.40000000001</v>
      </c>
      <c r="H56" s="6">
        <f>+$C$53*Matriz_de_consumo!H7</f>
        <v>113816</v>
      </c>
      <c r="I56" s="6">
        <f>+$C$53*Matriz_de_consumo!I7</f>
        <v>114926.40000000001</v>
      </c>
      <c r="J56" s="6">
        <f>+$C$53*Matriz_de_consumo!J7</f>
        <v>99658.400000000009</v>
      </c>
      <c r="K56" s="6">
        <f>+$C$53*Matriz_de_consumo!K7</f>
        <v>96882.400000000009</v>
      </c>
      <c r="L56" s="6">
        <f>+$C$53*Matriz_de_consumo!L7</f>
        <v>110484.8</v>
      </c>
      <c r="M56" s="6">
        <f>+$C$53*Matriz_de_consumo!M7</f>
        <v>114093.6</v>
      </c>
      <c r="N56" s="6">
        <f>+$C$53*Matriz_de_consumo!N7</f>
        <v>112428</v>
      </c>
      <c r="O56" s="6">
        <f>+$C$53*Matriz_de_consumo!O7</f>
        <v>117424.8</v>
      </c>
      <c r="P56" s="6">
        <f>+$C$53*Matriz_de_consumo!P7</f>
        <v>109929.60000000001</v>
      </c>
      <c r="Q56" s="6">
        <f>+$C$53*Matriz_de_consumo!Q7</f>
        <v>116314.40000000001</v>
      </c>
      <c r="R56" s="6">
        <f>+$C$53*Matriz_de_consumo!R7</f>
        <v>117702.40000000001</v>
      </c>
      <c r="S56" s="6">
        <f>+$C$53*Matriz_de_consumo!S7</f>
        <v>118535.20000000001</v>
      </c>
      <c r="T56" s="6">
        <f>+$C$53*Matriz_de_consumo!T7</f>
        <v>116592</v>
      </c>
      <c r="U56" s="6">
        <f>+$C$53*Matriz_de_consumo!U7</f>
        <v>111595.20000000001</v>
      </c>
      <c r="V56" s="6">
        <f>+$C$53*Matriz_de_consumo!V7</f>
        <v>117147.20000000001</v>
      </c>
      <c r="W56" s="6">
        <f>+$C$53*Matriz_de_consumo!W7</f>
        <v>119645.6</v>
      </c>
      <c r="X56" s="6">
        <f>+$C$53*Matriz_de_consumo!X7</f>
        <v>117424.8</v>
      </c>
      <c r="Y56" s="6">
        <f>+$C$53*Matriz_de_consumo!Y7</f>
        <v>117702.40000000001</v>
      </c>
      <c r="Z56" s="6">
        <f>+$C$53*Matriz_de_consumo!Z7</f>
        <v>117980</v>
      </c>
    </row>
    <row r="57" spans="2:26" x14ac:dyDescent="0.2">
      <c r="B57" s="22">
        <f t="shared" ref="B57:B86" si="1">+B13</f>
        <v>43953</v>
      </c>
      <c r="C57" s="6">
        <f>+$C$53*Matriz_de_consumo!C8</f>
        <v>109652</v>
      </c>
      <c r="D57" s="6">
        <f>+$C$53*Matriz_de_consumo!D8</f>
        <v>117980</v>
      </c>
      <c r="E57" s="6">
        <f>+$C$53*Matriz_de_consumo!E8</f>
        <v>117147.20000000001</v>
      </c>
      <c r="F57" s="6">
        <f>+$C$53*Matriz_de_consumo!F8</f>
        <v>117424.8</v>
      </c>
      <c r="G57" s="6">
        <f>+$C$53*Matriz_de_consumo!G8</f>
        <v>119923.20000000001</v>
      </c>
      <c r="H57" s="6">
        <f>+$C$53*Matriz_de_consumo!H8</f>
        <v>118257.60000000001</v>
      </c>
      <c r="I57" s="6">
        <f>+$C$53*Matriz_de_consumo!I8</f>
        <v>114648.8</v>
      </c>
      <c r="J57" s="6">
        <f>+$C$53*Matriz_de_consumo!J8</f>
        <v>114093.6</v>
      </c>
      <c r="K57" s="6">
        <f>+$C$53*Matriz_de_consumo!K8</f>
        <v>114093.6</v>
      </c>
      <c r="L57" s="6">
        <f>+$C$53*Matriz_de_consumo!L8</f>
        <v>115204</v>
      </c>
      <c r="M57" s="6">
        <f>+$C$53*Matriz_de_consumo!M8</f>
        <v>116036.8</v>
      </c>
      <c r="N57" s="6">
        <f>+$C$53*Matriz_de_consumo!N8</f>
        <v>118812.8</v>
      </c>
      <c r="O57" s="6">
        <f>+$C$53*Matriz_de_consumo!O8</f>
        <v>114648.8</v>
      </c>
      <c r="P57" s="6">
        <f>+$C$53*Matriz_de_consumo!P8</f>
        <v>113260.8</v>
      </c>
      <c r="Q57" s="6">
        <f>+$C$53*Matriz_de_consumo!Q8</f>
        <v>108541.6</v>
      </c>
      <c r="R57" s="6">
        <f>+$C$53*Matriz_de_consumo!R8</f>
        <v>117147.20000000001</v>
      </c>
      <c r="S57" s="6">
        <f>+$C$53*Matriz_de_consumo!S8</f>
        <v>112705.60000000001</v>
      </c>
      <c r="T57" s="6">
        <f>+$C$53*Matriz_de_consumo!T8</f>
        <v>116869.6</v>
      </c>
      <c r="U57" s="6">
        <f>+$C$53*Matriz_de_consumo!U8</f>
        <v>92163.200000000012</v>
      </c>
      <c r="V57" s="6">
        <f>+$C$53*Matriz_de_consumo!V8</f>
        <v>107708.8</v>
      </c>
      <c r="W57" s="6">
        <f>+$C$53*Matriz_de_consumo!W8</f>
        <v>113260.8</v>
      </c>
      <c r="X57" s="6">
        <f>+$C$53*Matriz_de_consumo!X8</f>
        <v>74674.400000000009</v>
      </c>
      <c r="Y57" s="6">
        <f>+$C$53*Matriz_de_consumo!Y8</f>
        <v>116314.40000000001</v>
      </c>
      <c r="Z57" s="6">
        <f>+$C$53*Matriz_de_consumo!Z8</f>
        <v>117147.20000000001</v>
      </c>
    </row>
    <row r="58" spans="2:26" x14ac:dyDescent="0.2">
      <c r="B58" s="22">
        <f t="shared" si="1"/>
        <v>43954</v>
      </c>
      <c r="C58" s="6">
        <f>+$C$53*Matriz_de_consumo!C9</f>
        <v>114093.6</v>
      </c>
      <c r="D58" s="6">
        <f>+$C$53*Matriz_de_consumo!D9</f>
        <v>117424.8</v>
      </c>
      <c r="E58" s="6">
        <f>+$C$53*Matriz_de_consumo!E9</f>
        <v>112983.20000000001</v>
      </c>
      <c r="F58" s="6">
        <f>+$C$53*Matriz_de_consumo!F9</f>
        <v>111872.8</v>
      </c>
      <c r="G58" s="6">
        <f>+$C$53*Matriz_de_consumo!G9</f>
        <v>116314.40000000001</v>
      </c>
      <c r="H58" s="6">
        <f>+$C$53*Matriz_de_consumo!H9</f>
        <v>117702.40000000001</v>
      </c>
      <c r="I58" s="6">
        <f>+$C$53*Matriz_de_consumo!I9</f>
        <v>115481.60000000001</v>
      </c>
      <c r="J58" s="6">
        <f>+$C$53*Matriz_de_consumo!J9</f>
        <v>117980</v>
      </c>
      <c r="K58" s="6">
        <f>+$C$53*Matriz_de_consumo!K9</f>
        <v>115759.20000000001</v>
      </c>
      <c r="L58" s="6">
        <f>+$C$53*Matriz_de_consumo!L9</f>
        <v>113538.40000000001</v>
      </c>
      <c r="M58" s="6">
        <f>+$C$53*Matriz_de_consumo!M9</f>
        <v>112705.60000000001</v>
      </c>
      <c r="N58" s="6">
        <f>+$C$53*Matriz_de_consumo!N9</f>
        <v>113260.8</v>
      </c>
      <c r="O58" s="6">
        <f>+$C$53*Matriz_de_consumo!O9</f>
        <v>117147.20000000001</v>
      </c>
      <c r="P58" s="6">
        <f>+$C$53*Matriz_de_consumo!P9</f>
        <v>115759.20000000001</v>
      </c>
      <c r="Q58" s="6">
        <f>+$C$53*Matriz_de_consumo!Q9</f>
        <v>111595.20000000001</v>
      </c>
      <c r="R58" s="6">
        <f>+$C$53*Matriz_de_consumo!R9</f>
        <v>116592</v>
      </c>
      <c r="S58" s="6">
        <f>+$C$53*Matriz_de_consumo!S9</f>
        <v>114648.8</v>
      </c>
      <c r="T58" s="6">
        <f>+$C$53*Matriz_de_consumo!T9</f>
        <v>114371.20000000001</v>
      </c>
      <c r="U58" s="6">
        <f>+$C$53*Matriz_de_consumo!U9</f>
        <v>117424.8</v>
      </c>
      <c r="V58" s="6">
        <f>+$C$53*Matriz_de_consumo!V9</f>
        <v>114926.40000000001</v>
      </c>
      <c r="W58" s="6">
        <f>+$C$53*Matriz_de_consumo!W9</f>
        <v>113538.40000000001</v>
      </c>
      <c r="X58" s="6">
        <f>+$C$53*Matriz_de_consumo!X9</f>
        <v>118535.20000000001</v>
      </c>
      <c r="Y58" s="6">
        <f>+$C$53*Matriz_de_consumo!Y9</f>
        <v>112983.20000000001</v>
      </c>
      <c r="Z58" s="6">
        <f>+$C$53*Matriz_de_consumo!Z9</f>
        <v>112705.60000000001</v>
      </c>
    </row>
    <row r="59" spans="2:26" x14ac:dyDescent="0.2">
      <c r="B59" s="22">
        <f t="shared" si="1"/>
        <v>43955</v>
      </c>
      <c r="C59" s="6">
        <f>+$C$53*Matriz_de_consumo!C10</f>
        <v>115204</v>
      </c>
      <c r="D59" s="6">
        <f>+$C$53*Matriz_de_consumo!D10</f>
        <v>119368</v>
      </c>
      <c r="E59" s="6">
        <f>+$C$53*Matriz_de_consumo!E10</f>
        <v>117702.40000000001</v>
      </c>
      <c r="F59" s="6">
        <f>+$C$53*Matriz_de_consumo!F10</f>
        <v>115759.20000000001</v>
      </c>
      <c r="G59" s="6">
        <f>+$C$53*Matriz_de_consumo!G10</f>
        <v>90775.200000000012</v>
      </c>
      <c r="H59" s="6">
        <f>+$C$53*Matriz_de_consumo!H10</f>
        <v>116036.8</v>
      </c>
      <c r="I59" s="6">
        <f>+$C$53*Matriz_de_consumo!I10</f>
        <v>112150.40000000001</v>
      </c>
      <c r="J59" s="6">
        <f>+$C$53*Matriz_de_consumo!J10</f>
        <v>110484.8</v>
      </c>
      <c r="K59" s="6">
        <f>+$C$53*Matriz_de_consumo!K10</f>
        <v>114648.8</v>
      </c>
      <c r="L59" s="6">
        <f>+$C$53*Matriz_de_consumo!L10</f>
        <v>114371.20000000001</v>
      </c>
      <c r="M59" s="6">
        <f>+$C$53*Matriz_de_consumo!M10</f>
        <v>115759.20000000001</v>
      </c>
      <c r="N59" s="6">
        <f>+$C$53*Matriz_de_consumo!N10</f>
        <v>117424.8</v>
      </c>
      <c r="O59" s="6">
        <f>+$C$53*Matriz_de_consumo!O10</f>
        <v>114648.8</v>
      </c>
      <c r="P59" s="6">
        <f>+$C$53*Matriz_de_consumo!P10</f>
        <v>114093.6</v>
      </c>
      <c r="Q59" s="6">
        <f>+$C$53*Matriz_de_consumo!Q10</f>
        <v>112428</v>
      </c>
      <c r="R59" s="6">
        <f>+$C$53*Matriz_de_consumo!R10</f>
        <v>114093.6</v>
      </c>
      <c r="S59" s="6">
        <f>+$C$53*Matriz_de_consumo!S10</f>
        <v>117980</v>
      </c>
      <c r="T59" s="6">
        <f>+$C$53*Matriz_de_consumo!T10</f>
        <v>117424.8</v>
      </c>
      <c r="U59" s="6">
        <f>+$C$53*Matriz_de_consumo!U10</f>
        <v>117702.40000000001</v>
      </c>
      <c r="V59" s="6">
        <f>+$C$53*Matriz_de_consumo!V10</f>
        <v>114648.8</v>
      </c>
      <c r="W59" s="6">
        <f>+$C$53*Matriz_de_consumo!W10</f>
        <v>108819.20000000001</v>
      </c>
      <c r="X59" s="6">
        <f>+$C$53*Matriz_de_consumo!X10</f>
        <v>111872.8</v>
      </c>
      <c r="Y59" s="6">
        <f>+$C$53*Matriz_de_consumo!Y10</f>
        <v>114926.40000000001</v>
      </c>
      <c r="Z59" s="6">
        <f>+$C$53*Matriz_de_consumo!Z10</f>
        <v>113538.40000000001</v>
      </c>
    </row>
    <row r="60" spans="2:26" x14ac:dyDescent="0.2">
      <c r="B60" s="22">
        <f t="shared" si="1"/>
        <v>43956</v>
      </c>
      <c r="C60" s="6">
        <f>+$C$53*Matriz_de_consumo!C11</f>
        <v>111595.20000000001</v>
      </c>
      <c r="D60" s="6">
        <f>+$C$53*Matriz_de_consumo!D11</f>
        <v>116314.40000000001</v>
      </c>
      <c r="E60" s="6">
        <f>+$C$53*Matriz_de_consumo!E11</f>
        <v>112428</v>
      </c>
      <c r="F60" s="6">
        <f>+$C$53*Matriz_de_consumo!F11</f>
        <v>111595.20000000001</v>
      </c>
      <c r="G60" s="6">
        <f>+$C$53*Matriz_de_consumo!G11</f>
        <v>112150.40000000001</v>
      </c>
      <c r="H60" s="6">
        <f>+$C$53*Matriz_de_consumo!H11</f>
        <v>114926.40000000001</v>
      </c>
      <c r="I60" s="6">
        <f>+$C$53*Matriz_de_consumo!I11</f>
        <v>114371.20000000001</v>
      </c>
      <c r="J60" s="6">
        <f>+$C$53*Matriz_de_consumo!J11</f>
        <v>112428</v>
      </c>
      <c r="K60" s="6">
        <f>+$C$53*Matriz_de_consumo!K11</f>
        <v>114371.20000000001</v>
      </c>
      <c r="L60" s="6">
        <f>+$C$53*Matriz_de_consumo!L11</f>
        <v>110484.8</v>
      </c>
      <c r="M60" s="6">
        <f>+$C$53*Matriz_de_consumo!M11</f>
        <v>114648.8</v>
      </c>
      <c r="N60" s="6">
        <f>+$C$53*Matriz_de_consumo!N11</f>
        <v>115759.20000000001</v>
      </c>
      <c r="O60" s="6">
        <f>+$C$53*Matriz_de_consumo!O11</f>
        <v>113538.40000000001</v>
      </c>
      <c r="P60" s="6">
        <f>+$C$53*Matriz_de_consumo!P11</f>
        <v>116036.8</v>
      </c>
      <c r="Q60" s="6">
        <f>+$C$53*Matriz_de_consumo!Q11</f>
        <v>115204</v>
      </c>
      <c r="R60" s="6">
        <f>+$C$53*Matriz_de_consumo!R11</f>
        <v>111317.6</v>
      </c>
      <c r="S60" s="6">
        <f>+$C$53*Matriz_de_consumo!S11</f>
        <v>113260.8</v>
      </c>
      <c r="T60" s="6">
        <f>+$C$53*Matriz_de_consumo!T11</f>
        <v>116314.40000000001</v>
      </c>
      <c r="U60" s="6">
        <f>+$C$53*Matriz_de_consumo!U11</f>
        <v>115204</v>
      </c>
      <c r="V60" s="6">
        <f>+$C$53*Matriz_de_consumo!V11</f>
        <v>115481.60000000001</v>
      </c>
      <c r="W60" s="6">
        <f>+$C$53*Matriz_de_consumo!W11</f>
        <v>117424.8</v>
      </c>
      <c r="X60" s="6">
        <f>+$C$53*Matriz_de_consumo!X11</f>
        <v>116036.8</v>
      </c>
      <c r="Y60" s="6">
        <f>+$C$53*Matriz_de_consumo!Y11</f>
        <v>113816</v>
      </c>
      <c r="Z60" s="6">
        <f>+$C$53*Matriz_de_consumo!Z11</f>
        <v>114926.40000000001</v>
      </c>
    </row>
    <row r="61" spans="2:26" x14ac:dyDescent="0.2">
      <c r="B61" s="22">
        <f t="shared" si="1"/>
        <v>43957</v>
      </c>
      <c r="C61" s="6">
        <f>+$C$53*Matriz_de_consumo!C12</f>
        <v>116314.40000000001</v>
      </c>
      <c r="D61" s="6">
        <f>+$C$53*Matriz_de_consumo!D12</f>
        <v>114926.40000000001</v>
      </c>
      <c r="E61" s="6">
        <f>+$C$53*Matriz_de_consumo!E12</f>
        <v>116869.6</v>
      </c>
      <c r="F61" s="6">
        <f>+$C$53*Matriz_de_consumo!F12</f>
        <v>117702.40000000001</v>
      </c>
      <c r="G61" s="6">
        <f>+$C$53*Matriz_de_consumo!G12</f>
        <v>115204</v>
      </c>
      <c r="H61" s="6">
        <f>+$C$53*Matriz_de_consumo!H12</f>
        <v>109374.40000000001</v>
      </c>
      <c r="I61" s="6">
        <f>+$C$53*Matriz_de_consumo!I12</f>
        <v>119090.40000000001</v>
      </c>
      <c r="J61" s="6">
        <f>+$C$53*Matriz_de_consumo!J12</f>
        <v>117147.20000000001</v>
      </c>
      <c r="K61" s="6">
        <f>+$C$53*Matriz_de_consumo!K12</f>
        <v>118535.20000000001</v>
      </c>
      <c r="L61" s="6">
        <f>+$C$53*Matriz_de_consumo!L12</f>
        <v>120200.8</v>
      </c>
      <c r="M61" s="6">
        <f>+$C$53*Matriz_de_consumo!M12</f>
        <v>111595.20000000001</v>
      </c>
      <c r="N61" s="6">
        <f>+$C$53*Matriz_de_consumo!N12</f>
        <v>116869.6</v>
      </c>
      <c r="O61" s="6">
        <f>+$C$53*Matriz_de_consumo!O12</f>
        <v>116036.8</v>
      </c>
      <c r="P61" s="6">
        <f>+$C$53*Matriz_de_consumo!P12</f>
        <v>113816</v>
      </c>
      <c r="Q61" s="6">
        <f>+$C$53*Matriz_de_consumo!Q12</f>
        <v>117147.20000000001</v>
      </c>
      <c r="R61" s="6">
        <f>+$C$53*Matriz_de_consumo!R12</f>
        <v>111040</v>
      </c>
      <c r="S61" s="6">
        <f>+$C$53*Matriz_de_consumo!S12</f>
        <v>113538.40000000001</v>
      </c>
      <c r="T61" s="6">
        <f>+$C$53*Matriz_de_consumo!T12</f>
        <v>117980</v>
      </c>
      <c r="U61" s="6">
        <f>+$C$53*Matriz_de_consumo!U12</f>
        <v>117980</v>
      </c>
      <c r="V61" s="6">
        <f>+$C$53*Matriz_de_consumo!V12</f>
        <v>114648.8</v>
      </c>
      <c r="W61" s="6">
        <f>+$C$53*Matriz_de_consumo!W12</f>
        <v>114371.20000000001</v>
      </c>
      <c r="X61" s="6">
        <f>+$C$53*Matriz_de_consumo!X12</f>
        <v>110484.8</v>
      </c>
      <c r="Y61" s="6">
        <f>+$C$53*Matriz_de_consumo!Y12</f>
        <v>116036.8</v>
      </c>
      <c r="Z61" s="6">
        <f>+$C$53*Matriz_de_consumo!Z12</f>
        <v>117147.20000000001</v>
      </c>
    </row>
    <row r="62" spans="2:26" x14ac:dyDescent="0.2">
      <c r="B62" s="22">
        <f t="shared" si="1"/>
        <v>43958</v>
      </c>
      <c r="C62" s="6">
        <f>+$C$53*Matriz_de_consumo!C13</f>
        <v>118257.60000000001</v>
      </c>
      <c r="D62" s="6">
        <f>+$C$53*Matriz_de_consumo!D13</f>
        <v>116869.6</v>
      </c>
      <c r="E62" s="6">
        <f>+$C$53*Matriz_de_consumo!E13</f>
        <v>116314.40000000001</v>
      </c>
      <c r="F62" s="6">
        <f>+$C$53*Matriz_de_consumo!F13</f>
        <v>114093.6</v>
      </c>
      <c r="G62" s="6">
        <f>+$C$53*Matriz_de_consumo!G13</f>
        <v>83557.600000000006</v>
      </c>
      <c r="H62" s="6">
        <f>+$C$53*Matriz_de_consumo!H13</f>
        <v>105765.6</v>
      </c>
      <c r="I62" s="6">
        <f>+$C$53*Matriz_de_consumo!I13</f>
        <v>117702.40000000001</v>
      </c>
      <c r="J62" s="6">
        <f>+$C$53*Matriz_de_consumo!J13</f>
        <v>117980</v>
      </c>
      <c r="K62" s="6">
        <f>+$C$53*Matriz_de_consumo!K13</f>
        <v>111040</v>
      </c>
      <c r="L62" s="6">
        <f>+$C$53*Matriz_de_consumo!L13</f>
        <v>116592</v>
      </c>
      <c r="M62" s="6">
        <f>+$C$53*Matriz_de_consumo!M13</f>
        <v>117147.20000000001</v>
      </c>
      <c r="N62" s="6">
        <f>+$C$53*Matriz_de_consumo!N13</f>
        <v>116036.8</v>
      </c>
      <c r="O62" s="6">
        <f>+$C$53*Matriz_de_consumo!O13</f>
        <v>118535.20000000001</v>
      </c>
      <c r="P62" s="6">
        <f>+$C$53*Matriz_de_consumo!P13</f>
        <v>115204</v>
      </c>
      <c r="Q62" s="6">
        <f>+$C$53*Matriz_de_consumo!Q13</f>
        <v>114926.40000000001</v>
      </c>
      <c r="R62" s="6">
        <f>+$C$53*Matriz_de_consumo!R13</f>
        <v>117980</v>
      </c>
      <c r="S62" s="6">
        <f>+$C$53*Matriz_de_consumo!S13</f>
        <v>112150.40000000001</v>
      </c>
      <c r="T62" s="6">
        <f>+$C$53*Matriz_de_consumo!T13</f>
        <v>116592</v>
      </c>
      <c r="U62" s="6">
        <f>+$C$53*Matriz_de_consumo!U13</f>
        <v>119923.20000000001</v>
      </c>
      <c r="V62" s="6">
        <f>+$C$53*Matriz_de_consumo!V13</f>
        <v>114648.8</v>
      </c>
      <c r="W62" s="6">
        <f>+$C$53*Matriz_de_consumo!W13</f>
        <v>116314.40000000001</v>
      </c>
      <c r="X62" s="6">
        <f>+$C$53*Matriz_de_consumo!X13</f>
        <v>115204</v>
      </c>
      <c r="Y62" s="6">
        <f>+$C$53*Matriz_de_consumo!Y13</f>
        <v>114093.6</v>
      </c>
      <c r="Z62" s="6">
        <f>+$C$53*Matriz_de_consumo!Z13</f>
        <v>116036.8</v>
      </c>
    </row>
    <row r="63" spans="2:26" x14ac:dyDescent="0.2">
      <c r="B63" s="22">
        <f t="shared" si="1"/>
        <v>43959</v>
      </c>
      <c r="C63" s="6">
        <f>+$C$53*Matriz_de_consumo!C14</f>
        <v>113816</v>
      </c>
      <c r="D63" s="6">
        <f>+$C$53*Matriz_de_consumo!D14</f>
        <v>90775.200000000012</v>
      </c>
      <c r="E63" s="6">
        <f>+$C$53*Matriz_de_consumo!E14</f>
        <v>114093.6</v>
      </c>
      <c r="F63" s="6">
        <f>+$C$53*Matriz_de_consumo!F14</f>
        <v>115759.20000000001</v>
      </c>
      <c r="G63" s="6">
        <f>+$C$53*Matriz_de_consumo!G14</f>
        <v>118812.8</v>
      </c>
      <c r="H63" s="6">
        <f>+$C$53*Matriz_de_consumo!H14</f>
        <v>111595.20000000001</v>
      </c>
      <c r="I63" s="6">
        <f>+$C$53*Matriz_de_consumo!I14</f>
        <v>114093.6</v>
      </c>
      <c r="J63" s="6">
        <f>+$C$53*Matriz_de_consumo!J14</f>
        <v>109652</v>
      </c>
      <c r="K63" s="6">
        <f>+$C$53*Matriz_de_consumo!K14</f>
        <v>112150.40000000001</v>
      </c>
      <c r="L63" s="6">
        <f>+$C$53*Matriz_de_consumo!L14</f>
        <v>118535.20000000001</v>
      </c>
      <c r="M63" s="6">
        <f>+$C$53*Matriz_de_consumo!M14</f>
        <v>116314.40000000001</v>
      </c>
      <c r="N63" s="6">
        <f>+$C$53*Matriz_de_consumo!N14</f>
        <v>114648.8</v>
      </c>
      <c r="O63" s="6">
        <f>+$C$53*Matriz_de_consumo!O14</f>
        <v>109374.40000000001</v>
      </c>
      <c r="P63" s="6">
        <f>+$C$53*Matriz_de_consumo!P14</f>
        <v>114371.20000000001</v>
      </c>
      <c r="Q63" s="6">
        <f>+$C$53*Matriz_de_consumo!Q14</f>
        <v>106598.40000000001</v>
      </c>
      <c r="R63" s="6">
        <f>+$C$53*Matriz_de_consumo!R14</f>
        <v>118535.20000000001</v>
      </c>
      <c r="S63" s="6">
        <f>+$C$53*Matriz_de_consumo!S14</f>
        <v>114371.20000000001</v>
      </c>
      <c r="T63" s="6">
        <f>+$C$53*Matriz_de_consumo!T14</f>
        <v>116314.40000000001</v>
      </c>
      <c r="U63" s="6">
        <f>+$C$53*Matriz_de_consumo!U14</f>
        <v>115204</v>
      </c>
      <c r="V63" s="6">
        <f>+$C$53*Matriz_de_consumo!V14</f>
        <v>115759.20000000001</v>
      </c>
      <c r="W63" s="6">
        <f>+$C$53*Matriz_de_consumo!W14</f>
        <v>113816</v>
      </c>
      <c r="X63" s="6">
        <f>+$C$53*Matriz_de_consumo!X14</f>
        <v>116036.8</v>
      </c>
      <c r="Y63" s="6">
        <f>+$C$53*Matriz_de_consumo!Y14</f>
        <v>116869.6</v>
      </c>
      <c r="Z63" s="6">
        <f>+$C$53*Matriz_de_consumo!Z14</f>
        <v>113538.40000000001</v>
      </c>
    </row>
    <row r="64" spans="2:26" x14ac:dyDescent="0.2">
      <c r="B64" s="22">
        <f t="shared" si="1"/>
        <v>43960</v>
      </c>
      <c r="C64" s="6">
        <f>+$C$53*Matriz_de_consumo!C15</f>
        <v>114648.8</v>
      </c>
      <c r="D64" s="6">
        <f>+$C$53*Matriz_de_consumo!D15</f>
        <v>115481.60000000001</v>
      </c>
      <c r="E64" s="6">
        <f>+$C$53*Matriz_de_consumo!E15</f>
        <v>122144</v>
      </c>
      <c r="F64" s="6">
        <f>+$C$53*Matriz_de_consumo!F15</f>
        <v>122421.6</v>
      </c>
      <c r="G64" s="6">
        <f>+$C$53*Matriz_de_consumo!G15</f>
        <v>119368</v>
      </c>
      <c r="H64" s="6">
        <f>+$C$53*Matriz_de_consumo!H15</f>
        <v>116036.8</v>
      </c>
      <c r="I64" s="6">
        <f>+$C$53*Matriz_de_consumo!I15</f>
        <v>112983.20000000001</v>
      </c>
      <c r="J64" s="6">
        <f>+$C$53*Matriz_de_consumo!J15</f>
        <v>87999.200000000012</v>
      </c>
      <c r="K64" s="6">
        <f>+$C$53*Matriz_de_consumo!K15</f>
        <v>64125.600000000006</v>
      </c>
      <c r="L64" s="6">
        <f>+$C$53*Matriz_de_consumo!L15</f>
        <v>62182.400000000001</v>
      </c>
      <c r="M64" s="6">
        <f>+$C$53*Matriz_de_consumo!M15</f>
        <v>64403.200000000004</v>
      </c>
      <c r="N64" s="6">
        <f>+$C$53*Matriz_de_consumo!N15</f>
        <v>83280</v>
      </c>
      <c r="O64" s="6">
        <f>+$C$53*Matriz_de_consumo!O15</f>
        <v>107708.8</v>
      </c>
      <c r="P64" s="6">
        <f>+$C$53*Matriz_de_consumo!P15</f>
        <v>115204</v>
      </c>
      <c r="Q64" s="6">
        <f>+$C$53*Matriz_de_consumo!Q15</f>
        <v>107708.8</v>
      </c>
      <c r="R64" s="6">
        <f>+$C$53*Matriz_de_consumo!R15</f>
        <v>117980</v>
      </c>
      <c r="S64" s="6">
        <f>+$C$53*Matriz_de_consumo!S15</f>
        <v>117702.40000000001</v>
      </c>
      <c r="T64" s="6">
        <f>+$C$53*Matriz_de_consumo!T15</f>
        <v>117980</v>
      </c>
      <c r="U64" s="6">
        <f>+$C$53*Matriz_de_consumo!U15</f>
        <v>116314.40000000001</v>
      </c>
      <c r="V64" s="6">
        <f>+$C$53*Matriz_de_consumo!V15</f>
        <v>116869.6</v>
      </c>
      <c r="W64" s="6">
        <f>+$C$53*Matriz_de_consumo!W15</f>
        <v>109096.8</v>
      </c>
      <c r="X64" s="6">
        <f>+$C$53*Matriz_de_consumo!X15</f>
        <v>116869.6</v>
      </c>
      <c r="Y64" s="6">
        <f>+$C$53*Matriz_de_consumo!Y15</f>
        <v>116869.6</v>
      </c>
      <c r="Z64" s="6">
        <f>+$C$53*Matriz_de_consumo!Z15</f>
        <v>118257.60000000001</v>
      </c>
    </row>
    <row r="65" spans="2:26" x14ac:dyDescent="0.2">
      <c r="B65" s="22">
        <f t="shared" si="1"/>
        <v>43961</v>
      </c>
      <c r="C65" s="6">
        <f>+$C$53*Matriz_de_consumo!C16</f>
        <v>95494.400000000009</v>
      </c>
      <c r="D65" s="6">
        <f>+$C$53*Matriz_de_consumo!D16</f>
        <v>95772</v>
      </c>
      <c r="E65" s="6">
        <f>+$C$53*Matriz_de_consumo!E16</f>
        <v>105210.40000000001</v>
      </c>
      <c r="F65" s="6">
        <f>+$C$53*Matriz_de_consumo!F16</f>
        <v>113538.40000000001</v>
      </c>
      <c r="G65" s="6">
        <f>+$C$53*Matriz_de_consumo!G16</f>
        <v>117424.8</v>
      </c>
      <c r="H65" s="6">
        <f>+$C$53*Matriz_de_consumo!H16</f>
        <v>116314.40000000001</v>
      </c>
      <c r="I65" s="6">
        <f>+$C$53*Matriz_de_consumo!I16</f>
        <v>113260.8</v>
      </c>
      <c r="J65" s="6">
        <f>+$C$53*Matriz_de_consumo!J16</f>
        <v>117147.20000000001</v>
      </c>
      <c r="K65" s="6">
        <f>+$C$53*Matriz_de_consumo!K16</f>
        <v>116314.40000000001</v>
      </c>
      <c r="L65" s="6">
        <f>+$C$53*Matriz_de_consumo!L16</f>
        <v>117980</v>
      </c>
      <c r="M65" s="6">
        <f>+$C$53*Matriz_de_consumo!M16</f>
        <v>119645.6</v>
      </c>
      <c r="N65" s="6">
        <f>+$C$53*Matriz_de_consumo!N16</f>
        <v>115481.60000000001</v>
      </c>
      <c r="O65" s="6">
        <f>+$C$53*Matriz_de_consumo!O16</f>
        <v>117702.40000000001</v>
      </c>
      <c r="P65" s="6">
        <f>+$C$53*Matriz_de_consumo!P16</f>
        <v>116036.8</v>
      </c>
      <c r="Q65" s="6">
        <f>+$C$53*Matriz_de_consumo!Q16</f>
        <v>116869.6</v>
      </c>
      <c r="R65" s="6">
        <f>+$C$53*Matriz_de_consumo!R16</f>
        <v>116869.6</v>
      </c>
      <c r="S65" s="6">
        <f>+$C$53*Matriz_de_consumo!S16</f>
        <v>115204</v>
      </c>
      <c r="T65" s="6">
        <f>+$C$53*Matriz_de_consumo!T16</f>
        <v>113538.40000000001</v>
      </c>
      <c r="U65" s="6">
        <f>+$C$53*Matriz_de_consumo!U16</f>
        <v>116869.6</v>
      </c>
      <c r="V65" s="6">
        <f>+$C$53*Matriz_de_consumo!V16</f>
        <v>118535.20000000001</v>
      </c>
      <c r="W65" s="6">
        <f>+$C$53*Matriz_de_consumo!W16</f>
        <v>119090.40000000001</v>
      </c>
      <c r="X65" s="6">
        <f>+$C$53*Matriz_de_consumo!X16</f>
        <v>118535.20000000001</v>
      </c>
      <c r="Y65" s="6">
        <f>+$C$53*Matriz_de_consumo!Y16</f>
        <v>109929.60000000001</v>
      </c>
      <c r="Z65" s="6">
        <f>+$C$53*Matriz_de_consumo!Z16</f>
        <v>117980</v>
      </c>
    </row>
    <row r="66" spans="2:26" x14ac:dyDescent="0.2">
      <c r="B66" s="22">
        <f t="shared" si="1"/>
        <v>43962</v>
      </c>
      <c r="C66" s="6">
        <f>+$C$53*Matriz_de_consumo!C17</f>
        <v>113816</v>
      </c>
      <c r="D66" s="6">
        <f>+$C$53*Matriz_de_consumo!D17</f>
        <v>114648.8</v>
      </c>
      <c r="E66" s="6">
        <f>+$C$53*Matriz_de_consumo!E17</f>
        <v>119090.40000000001</v>
      </c>
      <c r="F66" s="6">
        <f>+$C$53*Matriz_de_consumo!F17</f>
        <v>117980</v>
      </c>
      <c r="G66" s="6">
        <f>+$C$53*Matriz_de_consumo!G17</f>
        <v>115204</v>
      </c>
      <c r="H66" s="6">
        <f>+$C$53*Matriz_de_consumo!H17</f>
        <v>117980</v>
      </c>
      <c r="I66" s="6">
        <f>+$C$53*Matriz_de_consumo!I17</f>
        <v>118257.60000000001</v>
      </c>
      <c r="J66" s="6">
        <f>+$C$53*Matriz_de_consumo!J17</f>
        <v>115759.20000000001</v>
      </c>
      <c r="K66" s="6">
        <f>+$C$53*Matriz_de_consumo!K17</f>
        <v>120478.40000000001</v>
      </c>
      <c r="L66" s="6">
        <f>+$C$53*Matriz_de_consumo!L17</f>
        <v>117424.8</v>
      </c>
      <c r="M66" s="6">
        <f>+$C$53*Matriz_de_consumo!M17</f>
        <v>113538.40000000001</v>
      </c>
      <c r="N66" s="6">
        <f>+$C$53*Matriz_de_consumo!N17</f>
        <v>119645.6</v>
      </c>
      <c r="O66" s="6">
        <f>+$C$53*Matriz_de_consumo!O17</f>
        <v>117424.8</v>
      </c>
      <c r="P66" s="6">
        <f>+$C$53*Matriz_de_consumo!P17</f>
        <v>114648.8</v>
      </c>
      <c r="Q66" s="6">
        <f>+$C$53*Matriz_de_consumo!Q17</f>
        <v>117147.20000000001</v>
      </c>
      <c r="R66" s="6">
        <f>+$C$53*Matriz_de_consumo!R17</f>
        <v>116869.6</v>
      </c>
      <c r="S66" s="6">
        <f>+$C$53*Matriz_de_consumo!S17</f>
        <v>112428</v>
      </c>
      <c r="T66" s="6">
        <f>+$C$53*Matriz_de_consumo!T17</f>
        <v>115481.60000000001</v>
      </c>
      <c r="U66" s="6">
        <f>+$C$53*Matriz_de_consumo!U17</f>
        <v>111040</v>
      </c>
      <c r="V66" s="6">
        <f>+$C$53*Matriz_de_consumo!V17</f>
        <v>112705.60000000001</v>
      </c>
      <c r="W66" s="6">
        <f>+$C$53*Matriz_de_consumo!W17</f>
        <v>114093.6</v>
      </c>
      <c r="X66" s="6">
        <f>+$C$53*Matriz_de_consumo!X17</f>
        <v>116036.8</v>
      </c>
      <c r="Y66" s="6">
        <f>+$C$53*Matriz_de_consumo!Y17</f>
        <v>117147.20000000001</v>
      </c>
      <c r="Z66" s="6">
        <f>+$C$53*Matriz_de_consumo!Z17</f>
        <v>111040</v>
      </c>
    </row>
    <row r="67" spans="2:26" x14ac:dyDescent="0.2">
      <c r="B67" s="22">
        <f t="shared" si="1"/>
        <v>43963</v>
      </c>
      <c r="C67" s="6">
        <f>+$C$53*Matriz_de_consumo!C18</f>
        <v>116592</v>
      </c>
      <c r="D67" s="6">
        <f>+$C$53*Matriz_de_consumo!D18</f>
        <v>114371.20000000001</v>
      </c>
      <c r="E67" s="6">
        <f>+$C$53*Matriz_de_consumo!E18</f>
        <v>118257.60000000001</v>
      </c>
      <c r="F67" s="6">
        <f>+$C$53*Matriz_de_consumo!F18</f>
        <v>119368</v>
      </c>
      <c r="G67" s="6">
        <f>+$C$53*Matriz_de_consumo!G18</f>
        <v>116869.6</v>
      </c>
      <c r="H67" s="6">
        <f>+$C$53*Matriz_de_consumo!H18</f>
        <v>113538.40000000001</v>
      </c>
      <c r="I67" s="6">
        <f>+$C$53*Matriz_de_consumo!I18</f>
        <v>115204</v>
      </c>
      <c r="J67" s="6">
        <f>+$C$53*Matriz_de_consumo!J18</f>
        <v>116869.6</v>
      </c>
      <c r="K67" s="6">
        <f>+$C$53*Matriz_de_consumo!K18</f>
        <v>118257.60000000001</v>
      </c>
      <c r="L67" s="6">
        <f>+$C$53*Matriz_de_consumo!L18</f>
        <v>120478.40000000001</v>
      </c>
      <c r="M67" s="6">
        <f>+$C$53*Matriz_de_consumo!M18</f>
        <v>119368</v>
      </c>
      <c r="N67" s="6">
        <f>+$C$53*Matriz_de_consumo!N18</f>
        <v>113816</v>
      </c>
      <c r="O67" s="6">
        <f>+$C$53*Matriz_de_consumo!O18</f>
        <v>112428</v>
      </c>
      <c r="P67" s="6">
        <f>+$C$53*Matriz_de_consumo!P18</f>
        <v>117980</v>
      </c>
      <c r="Q67" s="6">
        <f>+$C$53*Matriz_de_consumo!Q18</f>
        <v>116036.8</v>
      </c>
      <c r="R67" s="6">
        <f>+$C$53*Matriz_de_consumo!R18</f>
        <v>114371.20000000001</v>
      </c>
      <c r="S67" s="6">
        <f>+$C$53*Matriz_de_consumo!S18</f>
        <v>118812.8</v>
      </c>
      <c r="T67" s="6">
        <f>+$C$53*Matriz_de_consumo!T18</f>
        <v>117424.8</v>
      </c>
      <c r="U67" s="6">
        <f>+$C$53*Matriz_de_consumo!U18</f>
        <v>114371.20000000001</v>
      </c>
      <c r="V67" s="6">
        <f>+$C$53*Matriz_de_consumo!V18</f>
        <v>117702.40000000001</v>
      </c>
      <c r="W67" s="6">
        <f>+$C$53*Matriz_de_consumo!W18</f>
        <v>114926.40000000001</v>
      </c>
      <c r="X67" s="6">
        <f>+$C$53*Matriz_de_consumo!X18</f>
        <v>118535.20000000001</v>
      </c>
      <c r="Y67" s="6">
        <f>+$C$53*Matriz_de_consumo!Y18</f>
        <v>115481.60000000001</v>
      </c>
      <c r="Z67" s="6">
        <f>+$C$53*Matriz_de_consumo!Z18</f>
        <v>117424.8</v>
      </c>
    </row>
    <row r="68" spans="2:26" x14ac:dyDescent="0.2">
      <c r="B68" s="22">
        <f t="shared" si="1"/>
        <v>43964</v>
      </c>
      <c r="C68" s="6">
        <f>+$C$53*Matriz_de_consumo!C19</f>
        <v>117424.8</v>
      </c>
      <c r="D68" s="6">
        <f>+$C$53*Matriz_de_consumo!D19</f>
        <v>106598.40000000001</v>
      </c>
      <c r="E68" s="6">
        <f>+$C$53*Matriz_de_consumo!E19</f>
        <v>116869.6</v>
      </c>
      <c r="F68" s="6">
        <f>+$C$53*Matriz_de_consumo!F19</f>
        <v>118812.8</v>
      </c>
      <c r="G68" s="6">
        <f>+$C$53*Matriz_de_consumo!G19</f>
        <v>119090.40000000001</v>
      </c>
      <c r="H68" s="6">
        <f>+$C$53*Matriz_de_consumo!H19</f>
        <v>106876</v>
      </c>
      <c r="I68" s="6">
        <f>+$C$53*Matriz_de_consumo!I19</f>
        <v>116869.6</v>
      </c>
      <c r="J68" s="6">
        <f>+$C$53*Matriz_de_consumo!J19</f>
        <v>113538.40000000001</v>
      </c>
      <c r="K68" s="6">
        <f>+$C$53*Matriz_de_consumo!K19</f>
        <v>114371.20000000001</v>
      </c>
      <c r="L68" s="6">
        <f>+$C$53*Matriz_de_consumo!L19</f>
        <v>116314.40000000001</v>
      </c>
      <c r="M68" s="6">
        <f>+$C$53*Matriz_de_consumo!M19</f>
        <v>115759.20000000001</v>
      </c>
      <c r="N68" s="6">
        <f>+$C$53*Matriz_de_consumo!N19</f>
        <v>114371.20000000001</v>
      </c>
      <c r="O68" s="6">
        <f>+$C$53*Matriz_de_consumo!O19</f>
        <v>112983.20000000001</v>
      </c>
      <c r="P68" s="6">
        <f>+$C$53*Matriz_de_consumo!P19</f>
        <v>115759.20000000001</v>
      </c>
      <c r="Q68" s="6">
        <f>+$C$53*Matriz_de_consumo!Q19</f>
        <v>114093.6</v>
      </c>
      <c r="R68" s="6">
        <f>+$C$53*Matriz_de_consumo!R19</f>
        <v>113260.8</v>
      </c>
      <c r="S68" s="6">
        <f>+$C$53*Matriz_de_consumo!S19</f>
        <v>118812.8</v>
      </c>
      <c r="T68" s="6">
        <f>+$C$53*Matriz_de_consumo!T19</f>
        <v>117424.8</v>
      </c>
      <c r="U68" s="6">
        <f>+$C$53*Matriz_de_consumo!U19</f>
        <v>117147.20000000001</v>
      </c>
      <c r="V68" s="6">
        <f>+$C$53*Matriz_de_consumo!V19</f>
        <v>118812.8</v>
      </c>
      <c r="W68" s="6">
        <f>+$C$53*Matriz_de_consumo!W19</f>
        <v>111872.8</v>
      </c>
      <c r="X68" s="6">
        <f>+$C$53*Matriz_de_consumo!X19</f>
        <v>112983.20000000001</v>
      </c>
      <c r="Y68" s="6">
        <f>+$C$53*Matriz_de_consumo!Y19</f>
        <v>117424.8</v>
      </c>
      <c r="Z68" s="6">
        <f>+$C$53*Matriz_de_consumo!Z19</f>
        <v>117702.40000000001</v>
      </c>
    </row>
    <row r="69" spans="2:26" x14ac:dyDescent="0.2">
      <c r="B69" s="22">
        <f t="shared" si="1"/>
        <v>43965</v>
      </c>
      <c r="C69" s="6">
        <f>+$C$53*Matriz_de_consumo!C20</f>
        <v>117980</v>
      </c>
      <c r="D69" s="6">
        <f>+$C$53*Matriz_de_consumo!D20</f>
        <v>115481.60000000001</v>
      </c>
      <c r="E69" s="6">
        <f>+$C$53*Matriz_de_consumo!E20</f>
        <v>116869.6</v>
      </c>
      <c r="F69" s="6">
        <f>+$C$53*Matriz_de_consumo!F20</f>
        <v>112705.60000000001</v>
      </c>
      <c r="G69" s="6">
        <f>+$C$53*Matriz_de_consumo!G20</f>
        <v>119368</v>
      </c>
      <c r="H69" s="6">
        <f>+$C$53*Matriz_de_consumo!H20</f>
        <v>118257.60000000001</v>
      </c>
      <c r="I69" s="6">
        <f>+$C$53*Matriz_de_consumo!I20</f>
        <v>119923.20000000001</v>
      </c>
      <c r="J69" s="6">
        <f>+$C$53*Matriz_de_consumo!J20</f>
        <v>118257.60000000001</v>
      </c>
      <c r="K69" s="6">
        <f>+$C$53*Matriz_de_consumo!K20</f>
        <v>114371.20000000001</v>
      </c>
      <c r="L69" s="6">
        <f>+$C$53*Matriz_de_consumo!L20</f>
        <v>114371.20000000001</v>
      </c>
      <c r="M69" s="6">
        <f>+$C$53*Matriz_de_consumo!M20</f>
        <v>114371.20000000001</v>
      </c>
      <c r="N69" s="6">
        <f>+$C$53*Matriz_de_consumo!N20</f>
        <v>110207.20000000001</v>
      </c>
      <c r="O69" s="6">
        <f>+$C$53*Matriz_de_consumo!O20</f>
        <v>120478.40000000001</v>
      </c>
      <c r="P69" s="6">
        <f>+$C$53*Matriz_de_consumo!P20</f>
        <v>117980</v>
      </c>
      <c r="Q69" s="6">
        <f>+$C$53*Matriz_de_consumo!Q20</f>
        <v>117702.40000000001</v>
      </c>
      <c r="R69" s="6">
        <f>+$C$53*Matriz_de_consumo!R20</f>
        <v>116592</v>
      </c>
      <c r="S69" s="6">
        <f>+$C$53*Matriz_de_consumo!S20</f>
        <v>88554.400000000009</v>
      </c>
      <c r="T69" s="6">
        <f>+$C$53*Matriz_de_consumo!T20</f>
        <v>101879.20000000001</v>
      </c>
      <c r="U69" s="6">
        <f>+$C$53*Matriz_de_consumo!U20</f>
        <v>115759.20000000001</v>
      </c>
      <c r="V69" s="6">
        <f>+$C$53*Matriz_de_consumo!V20</f>
        <v>114648.8</v>
      </c>
      <c r="W69" s="6">
        <f>+$C$53*Matriz_de_consumo!W20</f>
        <v>116592</v>
      </c>
      <c r="X69" s="6">
        <f>+$C$53*Matriz_de_consumo!X20</f>
        <v>96327.200000000012</v>
      </c>
      <c r="Y69" s="6">
        <f>+$C$53*Matriz_de_consumo!Y20</f>
        <v>104932.8</v>
      </c>
      <c r="Z69" s="6">
        <f>+$C$53*Matriz_de_consumo!Z20</f>
        <v>91885.6</v>
      </c>
    </row>
    <row r="70" spans="2:26" x14ac:dyDescent="0.2">
      <c r="B70" s="22">
        <f t="shared" si="1"/>
        <v>43966</v>
      </c>
      <c r="C70" s="6">
        <f>+$C$53*Matriz_de_consumo!C21</f>
        <v>109374.40000000001</v>
      </c>
      <c r="D70" s="6">
        <f>+$C$53*Matriz_de_consumo!D21</f>
        <v>115759.20000000001</v>
      </c>
      <c r="E70" s="6">
        <f>+$C$53*Matriz_de_consumo!E21</f>
        <v>118257.60000000001</v>
      </c>
      <c r="F70" s="6">
        <f>+$C$53*Matriz_de_consumo!F21</f>
        <v>96604.800000000003</v>
      </c>
      <c r="G70" s="6">
        <f>+$C$53*Matriz_de_consumo!G21</f>
        <v>107708.8</v>
      </c>
      <c r="H70" s="6">
        <f>+$C$53*Matriz_de_consumo!H21</f>
        <v>112428</v>
      </c>
      <c r="I70" s="6">
        <f>+$C$53*Matriz_de_consumo!I21</f>
        <v>118812.8</v>
      </c>
      <c r="J70" s="6">
        <f>+$C$53*Matriz_de_consumo!J21</f>
        <v>117424.8</v>
      </c>
      <c r="K70" s="6">
        <f>+$C$53*Matriz_de_consumo!K21</f>
        <v>112428</v>
      </c>
      <c r="L70" s="6">
        <f>+$C$53*Matriz_de_consumo!L21</f>
        <v>119090.40000000001</v>
      </c>
      <c r="M70" s="6">
        <f>+$C$53*Matriz_de_consumo!M21</f>
        <v>114371.20000000001</v>
      </c>
      <c r="N70" s="6">
        <f>+$C$53*Matriz_de_consumo!N21</f>
        <v>114648.8</v>
      </c>
      <c r="O70" s="6">
        <f>+$C$53*Matriz_de_consumo!O21</f>
        <v>116869.6</v>
      </c>
      <c r="P70" s="6">
        <f>+$C$53*Matriz_de_consumo!P21</f>
        <v>116869.6</v>
      </c>
      <c r="Q70" s="6">
        <f>+$C$53*Matriz_de_consumo!Q21</f>
        <v>110762.40000000001</v>
      </c>
      <c r="R70" s="6">
        <f>+$C$53*Matriz_de_consumo!R21</f>
        <v>111872.8</v>
      </c>
      <c r="S70" s="6">
        <f>+$C$53*Matriz_de_consumo!S21</f>
        <v>111040</v>
      </c>
      <c r="T70" s="6">
        <f>+$C$53*Matriz_de_consumo!T21</f>
        <v>112150.40000000001</v>
      </c>
      <c r="U70" s="6">
        <f>+$C$53*Matriz_de_consumo!U21</f>
        <v>116869.6</v>
      </c>
      <c r="V70" s="6">
        <f>+$C$53*Matriz_de_consumo!V21</f>
        <v>120478.40000000001</v>
      </c>
      <c r="W70" s="6">
        <f>+$C$53*Matriz_de_consumo!W21</f>
        <v>116036.8</v>
      </c>
      <c r="X70" s="6">
        <f>+$C$53*Matriz_de_consumo!X21</f>
        <v>120200.8</v>
      </c>
      <c r="Y70" s="6">
        <f>+$C$53*Matriz_de_consumo!Y21</f>
        <v>119090.40000000001</v>
      </c>
      <c r="Z70" s="6">
        <f>+$C$53*Matriz_de_consumo!Z21</f>
        <v>113260.8</v>
      </c>
    </row>
    <row r="71" spans="2:26" x14ac:dyDescent="0.2">
      <c r="B71" s="22">
        <f t="shared" si="1"/>
        <v>43967</v>
      </c>
      <c r="C71" s="6">
        <f>+$C$53*Matriz_de_consumo!C22</f>
        <v>110484.8</v>
      </c>
      <c r="D71" s="6">
        <f>+$C$53*Matriz_de_consumo!D22</f>
        <v>116592</v>
      </c>
      <c r="E71" s="6">
        <f>+$C$53*Matriz_de_consumo!E22</f>
        <v>117702.40000000001</v>
      </c>
      <c r="F71" s="6">
        <f>+$C$53*Matriz_de_consumo!F22</f>
        <v>117147.20000000001</v>
      </c>
      <c r="G71" s="6">
        <f>+$C$53*Matriz_de_consumo!G22</f>
        <v>115759.20000000001</v>
      </c>
      <c r="H71" s="6">
        <f>+$C$53*Matriz_de_consumo!H22</f>
        <v>115204</v>
      </c>
      <c r="I71" s="6">
        <f>+$C$53*Matriz_de_consumo!I22</f>
        <v>109374.40000000001</v>
      </c>
      <c r="J71" s="6">
        <f>+$C$53*Matriz_de_consumo!J22</f>
        <v>117424.8</v>
      </c>
      <c r="K71" s="6">
        <f>+$C$53*Matriz_de_consumo!K22</f>
        <v>117702.40000000001</v>
      </c>
      <c r="L71" s="6">
        <f>+$C$53*Matriz_de_consumo!L22</f>
        <v>121311.20000000001</v>
      </c>
      <c r="M71" s="6">
        <f>+$C$53*Matriz_de_consumo!M22</f>
        <v>117702.40000000001</v>
      </c>
      <c r="N71" s="6">
        <f>+$C$53*Matriz_de_consumo!N22</f>
        <v>113816</v>
      </c>
      <c r="O71" s="6">
        <f>+$C$53*Matriz_de_consumo!O22</f>
        <v>115481.60000000001</v>
      </c>
      <c r="P71" s="6">
        <f>+$C$53*Matriz_de_consumo!P22</f>
        <v>112428</v>
      </c>
      <c r="Q71" s="6">
        <f>+$C$53*Matriz_de_consumo!Q22</f>
        <v>116592</v>
      </c>
      <c r="R71" s="6">
        <f>+$C$53*Matriz_de_consumo!R22</f>
        <v>119645.6</v>
      </c>
      <c r="S71" s="6">
        <f>+$C$53*Matriz_de_consumo!S22</f>
        <v>116036.8</v>
      </c>
      <c r="T71" s="6">
        <f>+$C$53*Matriz_de_consumo!T22</f>
        <v>114093.6</v>
      </c>
      <c r="U71" s="6">
        <f>+$C$53*Matriz_de_consumo!U22</f>
        <v>118535.20000000001</v>
      </c>
      <c r="V71" s="6">
        <f>+$C$53*Matriz_de_consumo!V22</f>
        <v>111317.6</v>
      </c>
      <c r="W71" s="6">
        <f>+$C$53*Matriz_de_consumo!W22</f>
        <v>116314.40000000001</v>
      </c>
      <c r="X71" s="6">
        <f>+$C$53*Matriz_de_consumo!X22</f>
        <v>113816</v>
      </c>
      <c r="Y71" s="6">
        <f>+$C$53*Matriz_de_consumo!Y22</f>
        <v>117424.8</v>
      </c>
      <c r="Z71" s="6">
        <f>+$C$53*Matriz_de_consumo!Z22</f>
        <v>116314.40000000001</v>
      </c>
    </row>
    <row r="72" spans="2:26" x14ac:dyDescent="0.2">
      <c r="B72" s="22">
        <f t="shared" si="1"/>
        <v>43968</v>
      </c>
      <c r="C72" s="6">
        <f>+$C$53*Matriz_de_consumo!C23</f>
        <v>115481.60000000001</v>
      </c>
      <c r="D72" s="6">
        <f>+$C$53*Matriz_de_consumo!D23</f>
        <v>112428</v>
      </c>
      <c r="E72" s="6">
        <f>+$C$53*Matriz_de_consumo!E23</f>
        <v>115204</v>
      </c>
      <c r="F72" s="6">
        <f>+$C$53*Matriz_de_consumo!F23</f>
        <v>114648.8</v>
      </c>
      <c r="G72" s="6">
        <f>+$C$53*Matriz_de_consumo!G23</f>
        <v>118257.60000000001</v>
      </c>
      <c r="H72" s="6">
        <f>+$C$53*Matriz_de_consumo!H23</f>
        <v>116592</v>
      </c>
      <c r="I72" s="6">
        <f>+$C$53*Matriz_de_consumo!I23</f>
        <v>115481.60000000001</v>
      </c>
      <c r="J72" s="6">
        <f>+$C$53*Matriz_de_consumo!J23</f>
        <v>114371.20000000001</v>
      </c>
      <c r="K72" s="6">
        <f>+$C$53*Matriz_de_consumo!K23</f>
        <v>110484.8</v>
      </c>
      <c r="L72" s="6">
        <f>+$C$53*Matriz_de_consumo!L23</f>
        <v>111872.8</v>
      </c>
      <c r="M72" s="6">
        <f>+$C$53*Matriz_de_consumo!M23</f>
        <v>118535.20000000001</v>
      </c>
      <c r="N72" s="6">
        <f>+$C$53*Matriz_de_consumo!N23</f>
        <v>108819.20000000001</v>
      </c>
      <c r="O72" s="6">
        <f>+$C$53*Matriz_de_consumo!O23</f>
        <v>92718.400000000009</v>
      </c>
      <c r="P72" s="6">
        <f>+$C$53*Matriz_de_consumo!P23</f>
        <v>112150.40000000001</v>
      </c>
      <c r="Q72" s="6">
        <f>+$C$53*Matriz_de_consumo!Q23</f>
        <v>85223.200000000012</v>
      </c>
      <c r="R72" s="6">
        <f>+$C$53*Matriz_de_consumo!R23</f>
        <v>110762.40000000001</v>
      </c>
      <c r="S72" s="6">
        <f>+$C$53*Matriz_de_consumo!S23</f>
        <v>111872.8</v>
      </c>
      <c r="T72" s="6">
        <f>+$C$53*Matriz_de_consumo!T23</f>
        <v>113538.40000000001</v>
      </c>
      <c r="U72" s="6">
        <f>+$C$53*Matriz_de_consumo!U23</f>
        <v>117147.20000000001</v>
      </c>
      <c r="V72" s="6">
        <f>+$C$53*Matriz_de_consumo!V23</f>
        <v>116869.6</v>
      </c>
      <c r="W72" s="6">
        <f>+$C$53*Matriz_de_consumo!W23</f>
        <v>114371.20000000001</v>
      </c>
      <c r="X72" s="6">
        <f>+$C$53*Matriz_de_consumo!X23</f>
        <v>108819.20000000001</v>
      </c>
      <c r="Y72" s="6">
        <f>+$C$53*Matriz_de_consumo!Y23</f>
        <v>115481.60000000001</v>
      </c>
      <c r="Z72" s="6">
        <f>+$C$53*Matriz_de_consumo!Z23</f>
        <v>112428</v>
      </c>
    </row>
    <row r="73" spans="2:26" x14ac:dyDescent="0.2">
      <c r="B73" s="22">
        <f t="shared" si="1"/>
        <v>43969</v>
      </c>
      <c r="C73" s="6">
        <f>+$C$53*Matriz_de_consumo!C24</f>
        <v>119090.40000000001</v>
      </c>
      <c r="D73" s="6">
        <f>+$C$53*Matriz_de_consumo!D24</f>
        <v>117147.20000000001</v>
      </c>
      <c r="E73" s="6">
        <f>+$C$53*Matriz_de_consumo!E24</f>
        <v>116036.8</v>
      </c>
      <c r="F73" s="6">
        <f>+$C$53*Matriz_de_consumo!F24</f>
        <v>110484.8</v>
      </c>
      <c r="G73" s="6">
        <f>+$C$53*Matriz_de_consumo!G24</f>
        <v>111595.20000000001</v>
      </c>
      <c r="H73" s="6">
        <f>+$C$53*Matriz_de_consumo!H24</f>
        <v>117424.8</v>
      </c>
      <c r="I73" s="6">
        <f>+$C$53*Matriz_de_consumo!I24</f>
        <v>117980</v>
      </c>
      <c r="J73" s="6">
        <f>+$C$53*Matriz_de_consumo!J24</f>
        <v>116314.40000000001</v>
      </c>
      <c r="K73" s="6">
        <f>+$C$53*Matriz_de_consumo!K24</f>
        <v>115204</v>
      </c>
      <c r="L73" s="6">
        <f>+$C$53*Matriz_de_consumo!L24</f>
        <v>114093.6</v>
      </c>
      <c r="M73" s="6">
        <f>+$C$53*Matriz_de_consumo!M24</f>
        <v>114371.20000000001</v>
      </c>
      <c r="N73" s="6">
        <f>+$C$53*Matriz_de_consumo!N24</f>
        <v>116592</v>
      </c>
      <c r="O73" s="6">
        <f>+$C$53*Matriz_de_consumo!O24</f>
        <v>118812.8</v>
      </c>
      <c r="P73" s="6">
        <f>+$C$53*Matriz_de_consumo!P24</f>
        <v>114648.8</v>
      </c>
      <c r="Q73" s="6">
        <f>+$C$53*Matriz_de_consumo!Q24</f>
        <v>117980</v>
      </c>
      <c r="R73" s="6">
        <f>+$C$53*Matriz_de_consumo!R24</f>
        <v>115204</v>
      </c>
      <c r="S73" s="6">
        <f>+$C$53*Matriz_de_consumo!S24</f>
        <v>113538.40000000001</v>
      </c>
      <c r="T73" s="6">
        <f>+$C$53*Matriz_de_consumo!T24</f>
        <v>111595.20000000001</v>
      </c>
      <c r="U73" s="6">
        <f>+$C$53*Matriz_de_consumo!U24</f>
        <v>116314.40000000001</v>
      </c>
      <c r="V73" s="6">
        <f>+$C$53*Matriz_de_consumo!V24</f>
        <v>115204</v>
      </c>
      <c r="W73" s="6">
        <f>+$C$53*Matriz_de_consumo!W24</f>
        <v>119090.40000000001</v>
      </c>
      <c r="X73" s="6">
        <f>+$C$53*Matriz_de_consumo!X24</f>
        <v>117424.8</v>
      </c>
      <c r="Y73" s="6">
        <f>+$C$53*Matriz_de_consumo!Y24</f>
        <v>115204</v>
      </c>
      <c r="Z73" s="6">
        <f>+$C$53*Matriz_de_consumo!Z24</f>
        <v>115481.60000000001</v>
      </c>
    </row>
    <row r="74" spans="2:26" x14ac:dyDescent="0.2">
      <c r="B74" s="22">
        <f t="shared" si="1"/>
        <v>43970</v>
      </c>
      <c r="C74" s="6">
        <f>+$C$53*Matriz_de_consumo!C25</f>
        <v>114371.20000000001</v>
      </c>
      <c r="D74" s="6">
        <f>+$C$53*Matriz_de_consumo!D25</f>
        <v>111595.20000000001</v>
      </c>
      <c r="E74" s="6">
        <f>+$C$53*Matriz_de_consumo!E25</f>
        <v>113816</v>
      </c>
      <c r="F74" s="6">
        <f>+$C$53*Matriz_de_consumo!F25</f>
        <v>114093.6</v>
      </c>
      <c r="G74" s="6">
        <f>+$C$53*Matriz_de_consumo!G25</f>
        <v>118257.60000000001</v>
      </c>
      <c r="H74" s="6">
        <f>+$C$53*Matriz_de_consumo!H25</f>
        <v>118812.8</v>
      </c>
      <c r="I74" s="6">
        <f>+$C$53*Matriz_de_consumo!I25</f>
        <v>116869.6</v>
      </c>
      <c r="J74" s="6">
        <f>+$C$53*Matriz_de_consumo!J25</f>
        <v>114926.40000000001</v>
      </c>
      <c r="K74" s="6">
        <f>+$C$53*Matriz_de_consumo!K25</f>
        <v>111040</v>
      </c>
      <c r="L74" s="6">
        <f>+$C$53*Matriz_de_consumo!L25</f>
        <v>115759.20000000001</v>
      </c>
      <c r="M74" s="6">
        <f>+$C$53*Matriz_de_consumo!M25</f>
        <v>116592</v>
      </c>
      <c r="N74" s="6">
        <f>+$C$53*Matriz_de_consumo!N25</f>
        <v>118535.20000000001</v>
      </c>
      <c r="O74" s="6">
        <f>+$C$53*Matriz_de_consumo!O25</f>
        <v>115204</v>
      </c>
      <c r="P74" s="6">
        <f>+$C$53*Matriz_de_consumo!P25</f>
        <v>113816</v>
      </c>
      <c r="Q74" s="6">
        <f>+$C$53*Matriz_de_consumo!Q25</f>
        <v>114926.40000000001</v>
      </c>
      <c r="R74" s="6">
        <f>+$C$53*Matriz_de_consumo!R25</f>
        <v>111595.20000000001</v>
      </c>
      <c r="S74" s="6">
        <f>+$C$53*Matriz_de_consumo!S25</f>
        <v>115204</v>
      </c>
      <c r="T74" s="6">
        <f>+$C$53*Matriz_de_consumo!T25</f>
        <v>118535.20000000001</v>
      </c>
      <c r="U74" s="6">
        <f>+$C$53*Matriz_de_consumo!U25</f>
        <v>117147.20000000001</v>
      </c>
      <c r="V74" s="6">
        <f>+$C$53*Matriz_de_consumo!V25</f>
        <v>114093.6</v>
      </c>
      <c r="W74" s="6">
        <f>+$C$53*Matriz_de_consumo!W25</f>
        <v>112150.40000000001</v>
      </c>
      <c r="X74" s="6">
        <f>+$C$53*Matriz_de_consumo!X25</f>
        <v>110207.20000000001</v>
      </c>
      <c r="Y74" s="6">
        <f>+$C$53*Matriz_de_consumo!Y25</f>
        <v>114648.8</v>
      </c>
      <c r="Z74" s="6">
        <f>+$C$53*Matriz_de_consumo!Z25</f>
        <v>114648.8</v>
      </c>
    </row>
    <row r="75" spans="2:26" x14ac:dyDescent="0.2">
      <c r="B75" s="22">
        <f t="shared" si="1"/>
        <v>43971</v>
      </c>
      <c r="C75" s="6">
        <f>+$C$53*Matriz_de_consumo!C26</f>
        <v>117702.40000000001</v>
      </c>
      <c r="D75" s="6">
        <f>+$C$53*Matriz_de_consumo!D26</f>
        <v>111040</v>
      </c>
      <c r="E75" s="6">
        <f>+$C$53*Matriz_de_consumo!E26</f>
        <v>118257.60000000001</v>
      </c>
      <c r="F75" s="6">
        <f>+$C$53*Matriz_de_consumo!F26</f>
        <v>114926.40000000001</v>
      </c>
      <c r="G75" s="6">
        <f>+$C$53*Matriz_de_consumo!G26</f>
        <v>111595.20000000001</v>
      </c>
      <c r="H75" s="6">
        <f>+$C$53*Matriz_de_consumo!H26</f>
        <v>117702.40000000001</v>
      </c>
      <c r="I75" s="6">
        <f>+$C$53*Matriz_de_consumo!I26</f>
        <v>114926.40000000001</v>
      </c>
      <c r="J75" s="6">
        <f>+$C$53*Matriz_de_consumo!J26</f>
        <v>114093.6</v>
      </c>
      <c r="K75" s="6">
        <f>+$C$53*Matriz_de_consumo!K26</f>
        <v>117147.20000000001</v>
      </c>
      <c r="L75" s="6">
        <f>+$C$53*Matriz_de_consumo!L26</f>
        <v>115759.20000000001</v>
      </c>
      <c r="M75" s="6">
        <f>+$C$53*Matriz_de_consumo!M26</f>
        <v>116036.8</v>
      </c>
      <c r="N75" s="6">
        <f>+$C$53*Matriz_de_consumo!N26</f>
        <v>113816</v>
      </c>
      <c r="O75" s="6">
        <f>+$C$53*Matriz_de_consumo!O26</f>
        <v>115759.20000000001</v>
      </c>
      <c r="P75" s="6">
        <f>+$C$53*Matriz_de_consumo!P26</f>
        <v>117702.40000000001</v>
      </c>
      <c r="Q75" s="6">
        <f>+$C$53*Matriz_de_consumo!Q26</f>
        <v>116592</v>
      </c>
      <c r="R75" s="6">
        <f>+$C$53*Matriz_de_consumo!R26</f>
        <v>112150.40000000001</v>
      </c>
      <c r="S75" s="6">
        <f>+$C$53*Matriz_de_consumo!S26</f>
        <v>114926.40000000001</v>
      </c>
      <c r="T75" s="6">
        <f>+$C$53*Matriz_de_consumo!T26</f>
        <v>113816</v>
      </c>
      <c r="U75" s="6">
        <f>+$C$53*Matriz_de_consumo!U26</f>
        <v>114093.6</v>
      </c>
      <c r="V75" s="6">
        <f>+$C$53*Matriz_de_consumo!V26</f>
        <v>116036.8</v>
      </c>
      <c r="W75" s="6">
        <f>+$C$53*Matriz_de_consumo!W26</f>
        <v>111872.8</v>
      </c>
      <c r="X75" s="6">
        <f>+$C$53*Matriz_de_consumo!X26</f>
        <v>114371.20000000001</v>
      </c>
      <c r="Y75" s="6">
        <f>+$C$53*Matriz_de_consumo!Y26</f>
        <v>117980</v>
      </c>
      <c r="Z75" s="6">
        <f>+$C$53*Matriz_de_consumo!Z26</f>
        <v>117424.8</v>
      </c>
    </row>
    <row r="76" spans="2:26" x14ac:dyDescent="0.2">
      <c r="B76" s="22">
        <f t="shared" si="1"/>
        <v>43972</v>
      </c>
      <c r="C76" s="6">
        <f>+$C$53*Matriz_de_consumo!C27</f>
        <v>117147.20000000001</v>
      </c>
      <c r="D76" s="6">
        <f>+$C$53*Matriz_de_consumo!D27</f>
        <v>117424.8</v>
      </c>
      <c r="E76" s="6">
        <f>+$C$53*Matriz_de_consumo!E27</f>
        <v>107431.20000000001</v>
      </c>
      <c r="F76" s="6">
        <f>+$C$53*Matriz_de_consumo!F27</f>
        <v>118257.60000000001</v>
      </c>
      <c r="G76" s="6">
        <f>+$C$53*Matriz_de_consumo!G27</f>
        <v>117424.8</v>
      </c>
      <c r="H76" s="6">
        <f>+$C$53*Matriz_de_consumo!H27</f>
        <v>118535.20000000001</v>
      </c>
      <c r="I76" s="6">
        <f>+$C$53*Matriz_de_consumo!I27</f>
        <v>117147.20000000001</v>
      </c>
      <c r="J76" s="6">
        <f>+$C$53*Matriz_de_consumo!J27</f>
        <v>114648.8</v>
      </c>
      <c r="K76" s="6">
        <f>+$C$53*Matriz_de_consumo!K27</f>
        <v>114371.20000000001</v>
      </c>
      <c r="L76" s="6">
        <f>+$C$53*Matriz_de_consumo!L27</f>
        <v>119090.40000000001</v>
      </c>
      <c r="M76" s="6">
        <f>+$C$53*Matriz_de_consumo!M27</f>
        <v>117147.20000000001</v>
      </c>
      <c r="N76" s="6">
        <f>+$C$53*Matriz_de_consumo!N27</f>
        <v>116592</v>
      </c>
      <c r="O76" s="6">
        <f>+$C$53*Matriz_de_consumo!O27</f>
        <v>115759.20000000001</v>
      </c>
      <c r="P76" s="6">
        <f>+$C$53*Matriz_de_consumo!P27</f>
        <v>112150.40000000001</v>
      </c>
      <c r="Q76" s="6">
        <f>+$C$53*Matriz_de_consumo!Q27</f>
        <v>111872.8</v>
      </c>
      <c r="R76" s="6">
        <f>+$C$53*Matriz_de_consumo!R27</f>
        <v>117147.20000000001</v>
      </c>
      <c r="S76" s="6">
        <f>+$C$53*Matriz_de_consumo!S27</f>
        <v>117147.20000000001</v>
      </c>
      <c r="T76" s="6">
        <f>+$C$53*Matriz_de_consumo!T27</f>
        <v>116592</v>
      </c>
      <c r="U76" s="6">
        <f>+$C$53*Matriz_de_consumo!U27</f>
        <v>112983.20000000001</v>
      </c>
      <c r="V76" s="6">
        <f>+$C$53*Matriz_de_consumo!V27</f>
        <v>114926.40000000001</v>
      </c>
      <c r="W76" s="6">
        <f>+$C$53*Matriz_de_consumo!W27</f>
        <v>95216.8</v>
      </c>
      <c r="X76" s="6">
        <f>+$C$53*Matriz_de_consumo!X27</f>
        <v>114093.6</v>
      </c>
      <c r="Y76" s="6">
        <f>+$C$53*Matriz_de_consumo!Y27</f>
        <v>111040</v>
      </c>
      <c r="Z76" s="6">
        <f>+$C$53*Matriz_de_consumo!Z27</f>
        <v>112705.60000000001</v>
      </c>
    </row>
    <row r="77" spans="2:26" x14ac:dyDescent="0.2">
      <c r="B77" s="22">
        <f t="shared" si="1"/>
        <v>43973</v>
      </c>
      <c r="C77" s="6">
        <f>+$C$53*Matriz_de_consumo!C28</f>
        <v>108541.6</v>
      </c>
      <c r="D77" s="6">
        <f>+$C$53*Matriz_de_consumo!D28</f>
        <v>116592</v>
      </c>
      <c r="E77" s="6">
        <f>+$C$53*Matriz_de_consumo!E28</f>
        <v>116592</v>
      </c>
      <c r="F77" s="6">
        <f>+$C$53*Matriz_de_consumo!F28</f>
        <v>117424.8</v>
      </c>
      <c r="G77" s="6">
        <f>+$C$53*Matriz_de_consumo!G28</f>
        <v>114093.6</v>
      </c>
      <c r="H77" s="6">
        <f>+$C$53*Matriz_de_consumo!H28</f>
        <v>114093.6</v>
      </c>
      <c r="I77" s="6">
        <f>+$C$53*Matriz_de_consumo!I28</f>
        <v>114926.40000000001</v>
      </c>
      <c r="J77" s="6">
        <f>+$C$53*Matriz_de_consumo!J28</f>
        <v>118812.8</v>
      </c>
      <c r="K77" s="6">
        <f>+$C$53*Matriz_de_consumo!K28</f>
        <v>117980</v>
      </c>
      <c r="L77" s="6">
        <f>+$C$53*Matriz_de_consumo!L28</f>
        <v>117702.40000000001</v>
      </c>
      <c r="M77" s="6">
        <f>+$C$53*Matriz_de_consumo!M28</f>
        <v>117147.20000000001</v>
      </c>
      <c r="N77" s="6">
        <f>+$C$53*Matriz_de_consumo!N28</f>
        <v>108541.6</v>
      </c>
      <c r="O77" s="6">
        <f>+$C$53*Matriz_de_consumo!O28</f>
        <v>112705.60000000001</v>
      </c>
      <c r="P77" s="6">
        <f>+$C$53*Matriz_de_consumo!P28</f>
        <v>35255.200000000004</v>
      </c>
      <c r="Q77" s="6">
        <f>+$C$53*Matriz_de_consumo!Q28</f>
        <v>52466.400000000001</v>
      </c>
      <c r="R77" s="6">
        <f>+$C$53*Matriz_de_consumo!R28</f>
        <v>94661.6</v>
      </c>
      <c r="S77" s="6">
        <f>+$C$53*Matriz_de_consumo!S28</f>
        <v>114093.6</v>
      </c>
      <c r="T77" s="6">
        <f>+$C$53*Matriz_de_consumo!T28</f>
        <v>110762.40000000001</v>
      </c>
      <c r="U77" s="6">
        <f>+$C$53*Matriz_de_consumo!U28</f>
        <v>108541.6</v>
      </c>
      <c r="V77" s="6">
        <f>+$C$53*Matriz_de_consumo!V28</f>
        <v>117424.8</v>
      </c>
      <c r="W77" s="6">
        <f>+$C$53*Matriz_de_consumo!W28</f>
        <v>117424.8</v>
      </c>
      <c r="X77" s="6">
        <f>+$C$53*Matriz_de_consumo!X28</f>
        <v>118535.20000000001</v>
      </c>
      <c r="Y77" s="6">
        <f>+$C$53*Matriz_de_consumo!Y28</f>
        <v>118535.20000000001</v>
      </c>
      <c r="Z77" s="6">
        <f>+$C$53*Matriz_de_consumo!Z28</f>
        <v>114371.20000000001</v>
      </c>
    </row>
    <row r="78" spans="2:26" x14ac:dyDescent="0.2">
      <c r="B78" s="22">
        <f t="shared" si="1"/>
        <v>43974</v>
      </c>
      <c r="C78" s="6">
        <f>+$C$53*Matriz_de_consumo!C29</f>
        <v>112983.20000000001</v>
      </c>
      <c r="D78" s="6">
        <f>+$C$53*Matriz_de_consumo!D29</f>
        <v>113538.40000000001</v>
      </c>
      <c r="E78" s="6">
        <f>+$C$53*Matriz_de_consumo!E29</f>
        <v>114648.8</v>
      </c>
      <c r="F78" s="6">
        <f>+$C$53*Matriz_de_consumo!F29</f>
        <v>117980</v>
      </c>
      <c r="G78" s="6">
        <f>+$C$53*Matriz_de_consumo!G29</f>
        <v>118812.8</v>
      </c>
      <c r="H78" s="6">
        <f>+$C$53*Matriz_de_consumo!H29</f>
        <v>113538.40000000001</v>
      </c>
      <c r="I78" s="6">
        <f>+$C$53*Matriz_de_consumo!I29</f>
        <v>117147.20000000001</v>
      </c>
      <c r="J78" s="6">
        <f>+$C$53*Matriz_de_consumo!J29</f>
        <v>117424.8</v>
      </c>
      <c r="K78" s="6">
        <f>+$C$53*Matriz_de_consumo!K29</f>
        <v>117147.20000000001</v>
      </c>
      <c r="L78" s="6">
        <f>+$C$53*Matriz_de_consumo!L29</f>
        <v>113260.8</v>
      </c>
      <c r="M78" s="6">
        <f>+$C$53*Matriz_de_consumo!M29</f>
        <v>111317.6</v>
      </c>
      <c r="N78" s="6">
        <f>+$C$53*Matriz_de_consumo!N29</f>
        <v>113260.8</v>
      </c>
      <c r="O78" s="6">
        <f>+$C$53*Matriz_de_consumo!O29</f>
        <v>116592</v>
      </c>
      <c r="P78" s="6">
        <f>+$C$53*Matriz_de_consumo!P29</f>
        <v>114926.40000000001</v>
      </c>
      <c r="Q78" s="6">
        <f>+$C$53*Matriz_de_consumo!Q29</f>
        <v>118257.60000000001</v>
      </c>
      <c r="R78" s="6">
        <f>+$C$53*Matriz_de_consumo!R29</f>
        <v>116869.6</v>
      </c>
      <c r="S78" s="6">
        <f>+$C$53*Matriz_de_consumo!S29</f>
        <v>114093.6</v>
      </c>
      <c r="T78" s="6">
        <f>+$C$53*Matriz_de_consumo!T29</f>
        <v>112428</v>
      </c>
      <c r="U78" s="6">
        <f>+$C$53*Matriz_de_consumo!U29</f>
        <v>115759.20000000001</v>
      </c>
      <c r="V78" s="6">
        <f>+$C$53*Matriz_de_consumo!V29</f>
        <v>116869.6</v>
      </c>
      <c r="W78" s="6">
        <f>+$C$53*Matriz_de_consumo!W29</f>
        <v>118257.60000000001</v>
      </c>
      <c r="X78" s="6">
        <f>+$C$53*Matriz_de_consumo!X29</f>
        <v>113816</v>
      </c>
      <c r="Y78" s="6">
        <f>+$C$53*Matriz_de_consumo!Y29</f>
        <v>118257.60000000001</v>
      </c>
      <c r="Z78" s="6">
        <f>+$C$53*Matriz_de_consumo!Z29</f>
        <v>91052.800000000003</v>
      </c>
    </row>
    <row r="79" spans="2:26" x14ac:dyDescent="0.2">
      <c r="B79" s="22">
        <f t="shared" si="1"/>
        <v>43975</v>
      </c>
      <c r="C79" s="6">
        <f>+$C$53*Matriz_de_consumo!C30</f>
        <v>112428</v>
      </c>
      <c r="D79" s="6">
        <f>+$C$53*Matriz_de_consumo!D30</f>
        <v>113260.8</v>
      </c>
      <c r="E79" s="6">
        <f>+$C$53*Matriz_de_consumo!E30</f>
        <v>115204</v>
      </c>
      <c r="F79" s="6">
        <f>+$C$53*Matriz_de_consumo!F30</f>
        <v>110484.8</v>
      </c>
      <c r="G79" s="6">
        <f>+$C$53*Matriz_de_consumo!G30</f>
        <v>113816</v>
      </c>
      <c r="H79" s="6">
        <f>+$C$53*Matriz_de_consumo!H30</f>
        <v>118535.20000000001</v>
      </c>
      <c r="I79" s="6">
        <f>+$C$53*Matriz_de_consumo!I30</f>
        <v>116869.6</v>
      </c>
      <c r="J79" s="6">
        <f>+$C$53*Matriz_de_consumo!J30</f>
        <v>118535.20000000001</v>
      </c>
      <c r="K79" s="6">
        <f>+$C$53*Matriz_de_consumo!K30</f>
        <v>111317.6</v>
      </c>
      <c r="L79" s="6">
        <f>+$C$53*Matriz_de_consumo!L30</f>
        <v>114926.40000000001</v>
      </c>
      <c r="M79" s="6">
        <f>+$C$53*Matriz_de_consumo!M30</f>
        <v>118535.20000000001</v>
      </c>
      <c r="N79" s="6">
        <f>+$C$53*Matriz_de_consumo!N30</f>
        <v>118812.8</v>
      </c>
      <c r="O79" s="6">
        <f>+$C$53*Matriz_de_consumo!O30</f>
        <v>118535.20000000001</v>
      </c>
      <c r="P79" s="6">
        <f>+$C$53*Matriz_de_consumo!P30</f>
        <v>120200.8</v>
      </c>
      <c r="Q79" s="6">
        <f>+$C$53*Matriz_de_consumo!Q30</f>
        <v>116869.6</v>
      </c>
      <c r="R79" s="6">
        <f>+$C$53*Matriz_de_consumo!R30</f>
        <v>118257.60000000001</v>
      </c>
      <c r="S79" s="6">
        <f>+$C$53*Matriz_de_consumo!S30</f>
        <v>114093.6</v>
      </c>
      <c r="T79" s="6">
        <f>+$C$53*Matriz_de_consumo!T30</f>
        <v>116592</v>
      </c>
      <c r="U79" s="6">
        <f>+$C$53*Matriz_de_consumo!U30</f>
        <v>113538.40000000001</v>
      </c>
      <c r="V79" s="6">
        <f>+$C$53*Matriz_de_consumo!V30</f>
        <v>116592</v>
      </c>
      <c r="W79" s="6">
        <f>+$C$53*Matriz_de_consumo!W30</f>
        <v>114926.40000000001</v>
      </c>
      <c r="X79" s="6">
        <f>+$C$53*Matriz_de_consumo!X30</f>
        <v>114648.8</v>
      </c>
      <c r="Y79" s="6">
        <f>+$C$53*Matriz_de_consumo!Y30</f>
        <v>114926.40000000001</v>
      </c>
      <c r="Z79" s="6">
        <f>+$C$53*Matriz_de_consumo!Z30</f>
        <v>116592</v>
      </c>
    </row>
    <row r="80" spans="2:26" x14ac:dyDescent="0.2">
      <c r="B80" s="22">
        <f t="shared" si="1"/>
        <v>43976</v>
      </c>
      <c r="C80" s="6">
        <f>+$C$53*Matriz_de_consumo!C31</f>
        <v>118257.60000000001</v>
      </c>
      <c r="D80" s="6">
        <f>+$C$53*Matriz_de_consumo!D31</f>
        <v>116592</v>
      </c>
      <c r="E80" s="6">
        <f>+$C$53*Matriz_de_consumo!E31</f>
        <v>117147.20000000001</v>
      </c>
      <c r="F80" s="6">
        <f>+$C$53*Matriz_de_consumo!F31</f>
        <v>112150.40000000001</v>
      </c>
      <c r="G80" s="6">
        <f>+$C$53*Matriz_de_consumo!G31</f>
        <v>112705.60000000001</v>
      </c>
      <c r="H80" s="6">
        <f>+$C$53*Matriz_de_consumo!H31</f>
        <v>114371.20000000001</v>
      </c>
      <c r="I80" s="6">
        <f>+$C$53*Matriz_de_consumo!I31</f>
        <v>117980</v>
      </c>
      <c r="J80" s="6">
        <f>+$C$53*Matriz_de_consumo!J31</f>
        <v>116869.6</v>
      </c>
      <c r="K80" s="6">
        <f>+$C$53*Matriz_de_consumo!K31</f>
        <v>112705.60000000001</v>
      </c>
      <c r="L80" s="6">
        <f>+$C$53*Matriz_de_consumo!L31</f>
        <v>118535.20000000001</v>
      </c>
      <c r="M80" s="6">
        <f>+$C$53*Matriz_de_consumo!M31</f>
        <v>118257.60000000001</v>
      </c>
      <c r="N80" s="6">
        <f>+$C$53*Matriz_de_consumo!N31</f>
        <v>117702.40000000001</v>
      </c>
      <c r="O80" s="6">
        <f>+$C$53*Matriz_de_consumo!O31</f>
        <v>114371.20000000001</v>
      </c>
      <c r="P80" s="6">
        <f>+$C$53*Matriz_de_consumo!P31</f>
        <v>111595.20000000001</v>
      </c>
      <c r="Q80" s="6">
        <f>+$C$53*Matriz_de_consumo!Q31</f>
        <v>111040</v>
      </c>
      <c r="R80" s="6">
        <f>+$C$53*Matriz_de_consumo!R31</f>
        <v>115204</v>
      </c>
      <c r="S80" s="6">
        <f>+$C$53*Matriz_de_consumo!S31</f>
        <v>116869.6</v>
      </c>
      <c r="T80" s="6">
        <f>+$C$53*Matriz_de_consumo!T31</f>
        <v>116036.8</v>
      </c>
      <c r="U80" s="6">
        <f>+$C$53*Matriz_de_consumo!U31</f>
        <v>117147.20000000001</v>
      </c>
      <c r="V80" s="6">
        <f>+$C$53*Matriz_de_consumo!V31</f>
        <v>112705.60000000001</v>
      </c>
      <c r="W80" s="6">
        <f>+$C$53*Matriz_de_consumo!W31</f>
        <v>115204</v>
      </c>
      <c r="X80" s="6">
        <f>+$C$53*Matriz_de_consumo!X31</f>
        <v>111595.20000000001</v>
      </c>
      <c r="Y80" s="6">
        <f>+$C$53*Matriz_de_consumo!Y31</f>
        <v>72176</v>
      </c>
      <c r="Z80" s="6">
        <f>+$C$53*Matriz_de_consumo!Z31</f>
        <v>99658.400000000009</v>
      </c>
    </row>
    <row r="81" spans="2:28" x14ac:dyDescent="0.2">
      <c r="B81" s="22">
        <f t="shared" si="1"/>
        <v>43977</v>
      </c>
      <c r="C81" s="6">
        <f>+$C$53*Matriz_de_consumo!C32</f>
        <v>111317.6</v>
      </c>
      <c r="D81" s="6">
        <f>+$C$53*Matriz_de_consumo!D32</f>
        <v>114648.8</v>
      </c>
      <c r="E81" s="6">
        <f>+$C$53*Matriz_de_consumo!E32</f>
        <v>115759.20000000001</v>
      </c>
      <c r="F81" s="6">
        <f>+$C$53*Matriz_de_consumo!F32</f>
        <v>114648.8</v>
      </c>
      <c r="G81" s="6">
        <f>+$C$53*Matriz_de_consumo!G32</f>
        <v>114371.20000000001</v>
      </c>
      <c r="H81" s="6">
        <f>+$C$53*Matriz_de_consumo!H32</f>
        <v>112705.60000000001</v>
      </c>
      <c r="I81" s="6">
        <f>+$C$53*Matriz_de_consumo!I32</f>
        <v>116036.8</v>
      </c>
      <c r="J81" s="6">
        <f>+$C$53*Matriz_de_consumo!J32</f>
        <v>112428</v>
      </c>
      <c r="K81" s="6">
        <f>+$C$53*Matriz_de_consumo!K32</f>
        <v>112150.40000000001</v>
      </c>
      <c r="L81" s="6">
        <f>+$C$53*Matriz_de_consumo!L32</f>
        <v>114648.8</v>
      </c>
      <c r="M81" s="6">
        <f>+$C$53*Matriz_de_consumo!M32</f>
        <v>113538.40000000001</v>
      </c>
      <c r="N81" s="6">
        <f>+$C$53*Matriz_de_consumo!N32</f>
        <v>113816</v>
      </c>
      <c r="O81" s="6">
        <f>+$C$53*Matriz_de_consumo!O32</f>
        <v>109374.40000000001</v>
      </c>
      <c r="P81" s="6">
        <f>+$C$53*Matriz_de_consumo!P32</f>
        <v>110207.20000000001</v>
      </c>
      <c r="Q81" s="6">
        <f>+$C$53*Matriz_de_consumo!Q32</f>
        <v>114371.20000000001</v>
      </c>
      <c r="R81" s="6">
        <f>+$C$53*Matriz_de_consumo!R32</f>
        <v>116869.6</v>
      </c>
      <c r="S81" s="6">
        <f>+$C$53*Matriz_de_consumo!S32</f>
        <v>116036.8</v>
      </c>
      <c r="T81" s="6">
        <f>+$C$53*Matriz_de_consumo!T32</f>
        <v>113816</v>
      </c>
      <c r="U81" s="6">
        <f>+$C$53*Matriz_de_consumo!U32</f>
        <v>112983.20000000001</v>
      </c>
      <c r="V81" s="6">
        <f>+$C$53*Matriz_de_consumo!V32</f>
        <v>116592</v>
      </c>
      <c r="W81" s="6">
        <f>+$C$53*Matriz_de_consumo!W32</f>
        <v>118535.20000000001</v>
      </c>
      <c r="X81" s="6">
        <f>+$C$53*Matriz_de_consumo!X32</f>
        <v>94106.400000000009</v>
      </c>
      <c r="Y81" s="6">
        <f>+$C$53*Matriz_de_consumo!Y32</f>
        <v>111040</v>
      </c>
      <c r="Z81" s="6">
        <f>+$C$53*Matriz_de_consumo!Z32</f>
        <v>108264</v>
      </c>
    </row>
    <row r="82" spans="2:28" x14ac:dyDescent="0.2">
      <c r="B82" s="22">
        <f t="shared" si="1"/>
        <v>43978</v>
      </c>
      <c r="C82" s="6">
        <f>+$C$53*Matriz_de_consumo!C33</f>
        <v>107153.60000000001</v>
      </c>
      <c r="D82" s="6">
        <f>+$C$53*Matriz_de_consumo!D33</f>
        <v>116036.8</v>
      </c>
      <c r="E82" s="6">
        <f>+$C$53*Matriz_de_consumo!E33</f>
        <v>117147.20000000001</v>
      </c>
      <c r="F82" s="6">
        <f>+$C$53*Matriz_de_consumo!F33</f>
        <v>113538.40000000001</v>
      </c>
      <c r="G82" s="6">
        <f>+$C$53*Matriz_de_consumo!G33</f>
        <v>117424.8</v>
      </c>
      <c r="H82" s="6">
        <f>+$C$53*Matriz_de_consumo!H33</f>
        <v>113538.40000000001</v>
      </c>
      <c r="I82" s="6">
        <f>+$C$53*Matriz_de_consumo!I33</f>
        <v>117702.40000000001</v>
      </c>
      <c r="J82" s="6">
        <f>+$C$53*Matriz_de_consumo!J33</f>
        <v>116036.8</v>
      </c>
      <c r="K82" s="6">
        <f>+$C$53*Matriz_de_consumo!K33</f>
        <v>117424.8</v>
      </c>
      <c r="L82" s="6">
        <f>+$C$53*Matriz_de_consumo!L33</f>
        <v>111040</v>
      </c>
      <c r="M82" s="6">
        <f>+$C$53*Matriz_de_consumo!M33</f>
        <v>113260.8</v>
      </c>
      <c r="N82" s="6">
        <f>+$C$53*Matriz_de_consumo!N33</f>
        <v>112983.20000000001</v>
      </c>
      <c r="O82" s="6">
        <f>+$C$53*Matriz_de_consumo!O33</f>
        <v>116869.6</v>
      </c>
      <c r="P82" s="6">
        <f>+$C$53*Matriz_de_consumo!P33</f>
        <v>116869.6</v>
      </c>
      <c r="Q82" s="6">
        <f>+$C$53*Matriz_de_consumo!Q33</f>
        <v>116036.8</v>
      </c>
      <c r="R82" s="6">
        <f>+$C$53*Matriz_de_consumo!R33</f>
        <v>117702.40000000001</v>
      </c>
      <c r="S82" s="6">
        <f>+$C$53*Matriz_de_consumo!S33</f>
        <v>112150.40000000001</v>
      </c>
      <c r="T82" s="6">
        <f>+$C$53*Matriz_de_consumo!T33</f>
        <v>117147.20000000001</v>
      </c>
      <c r="U82" s="6">
        <f>+$C$53*Matriz_de_consumo!U33</f>
        <v>111872.8</v>
      </c>
      <c r="V82" s="6">
        <f>+$C$53*Matriz_de_consumo!V33</f>
        <v>117702.40000000001</v>
      </c>
      <c r="W82" s="6">
        <f>+$C$53*Matriz_de_consumo!W33</f>
        <v>118812.8</v>
      </c>
      <c r="X82" s="6">
        <f>+$C$53*Matriz_de_consumo!X33</f>
        <v>113816</v>
      </c>
      <c r="Y82" s="6">
        <f>+$C$53*Matriz_de_consumo!Y33</f>
        <v>110484.8</v>
      </c>
      <c r="Z82" s="6">
        <f>+$C$53*Matriz_de_consumo!Z33</f>
        <v>116314.40000000001</v>
      </c>
    </row>
    <row r="83" spans="2:28" x14ac:dyDescent="0.2">
      <c r="B83" s="22">
        <f t="shared" si="1"/>
        <v>43979</v>
      </c>
      <c r="C83" s="6">
        <f>+$C$53*Matriz_de_consumo!C34</f>
        <v>119368</v>
      </c>
      <c r="D83" s="6">
        <f>+$C$53*Matriz_de_consumo!D34</f>
        <v>119645.6</v>
      </c>
      <c r="E83" s="6">
        <f>+$C$53*Matriz_de_consumo!E34</f>
        <v>117980</v>
      </c>
      <c r="F83" s="6">
        <f>+$C$53*Matriz_de_consumo!F34</f>
        <v>114648.8</v>
      </c>
      <c r="G83" s="6">
        <f>+$C$53*Matriz_de_consumo!G34</f>
        <v>117980</v>
      </c>
      <c r="H83" s="6">
        <f>+$C$53*Matriz_de_consumo!H34</f>
        <v>116592</v>
      </c>
      <c r="I83" s="6">
        <f>+$C$53*Matriz_de_consumo!I34</f>
        <v>117147.20000000001</v>
      </c>
      <c r="J83" s="6">
        <f>+$C$53*Matriz_de_consumo!J34</f>
        <v>120200.8</v>
      </c>
      <c r="K83" s="6">
        <f>+$C$53*Matriz_de_consumo!K34</f>
        <v>116036.8</v>
      </c>
      <c r="L83" s="6">
        <f>+$C$53*Matriz_de_consumo!L34</f>
        <v>117147.20000000001</v>
      </c>
      <c r="M83" s="6">
        <f>+$C$53*Matriz_de_consumo!M34</f>
        <v>116592</v>
      </c>
      <c r="N83" s="6">
        <f>+$C$53*Matriz_de_consumo!N34</f>
        <v>118535.20000000001</v>
      </c>
      <c r="O83" s="6">
        <f>+$C$53*Matriz_de_consumo!O34</f>
        <v>118812.8</v>
      </c>
      <c r="P83" s="6">
        <f>+$C$53*Matriz_de_consumo!P34</f>
        <v>118257.60000000001</v>
      </c>
      <c r="Q83" s="6">
        <f>+$C$53*Matriz_de_consumo!Q34</f>
        <v>111317.6</v>
      </c>
      <c r="R83" s="6">
        <f>+$C$53*Matriz_de_consumo!R34</f>
        <v>117147.20000000001</v>
      </c>
      <c r="S83" s="6">
        <f>+$C$53*Matriz_de_consumo!S34</f>
        <v>111317.6</v>
      </c>
      <c r="T83" s="6">
        <f>+$C$53*Matriz_de_consumo!T34</f>
        <v>116869.6</v>
      </c>
      <c r="U83" s="6">
        <f>+$C$53*Matriz_de_consumo!U34</f>
        <v>115481.60000000001</v>
      </c>
      <c r="V83" s="6">
        <f>+$C$53*Matriz_de_consumo!V34</f>
        <v>114926.40000000001</v>
      </c>
      <c r="W83" s="6">
        <f>+$C$53*Matriz_de_consumo!W34</f>
        <v>113816</v>
      </c>
      <c r="X83" s="6">
        <f>+$C$53*Matriz_de_consumo!X34</f>
        <v>118257.60000000001</v>
      </c>
      <c r="Y83" s="6">
        <f>+$C$53*Matriz_de_consumo!Y34</f>
        <v>115481.60000000001</v>
      </c>
      <c r="Z83" s="6">
        <f>+$C$53*Matriz_de_consumo!Z34</f>
        <v>117147.20000000001</v>
      </c>
    </row>
    <row r="84" spans="2:28" x14ac:dyDescent="0.2">
      <c r="B84" s="22">
        <f t="shared" si="1"/>
        <v>43980</v>
      </c>
      <c r="C84" s="6">
        <f>+$C$53*Matriz_de_consumo!C35</f>
        <v>114648.8</v>
      </c>
      <c r="D84" s="6">
        <f>+$C$53*Matriz_de_consumo!D35</f>
        <v>113538.40000000001</v>
      </c>
      <c r="E84" s="6">
        <f>+$C$53*Matriz_de_consumo!E35</f>
        <v>114093.6</v>
      </c>
      <c r="F84" s="6">
        <f>+$C$53*Matriz_de_consumo!F35</f>
        <v>117702.40000000001</v>
      </c>
      <c r="G84" s="6">
        <f>+$C$53*Matriz_de_consumo!G35</f>
        <v>114926.40000000001</v>
      </c>
      <c r="H84" s="6">
        <f>+$C$53*Matriz_de_consumo!H35</f>
        <v>118257.60000000001</v>
      </c>
      <c r="I84" s="6">
        <f>+$C$53*Matriz_de_consumo!I35</f>
        <v>114093.6</v>
      </c>
      <c r="J84" s="6">
        <f>+$C$53*Matriz_de_consumo!J35</f>
        <v>114093.6</v>
      </c>
      <c r="K84" s="6">
        <f>+$C$53*Matriz_de_consumo!K35</f>
        <v>115204</v>
      </c>
      <c r="L84" s="6">
        <f>+$C$53*Matriz_de_consumo!L35</f>
        <v>118257.60000000001</v>
      </c>
      <c r="M84" s="6">
        <f>+$C$53*Matriz_de_consumo!M35</f>
        <v>117147.20000000001</v>
      </c>
      <c r="N84" s="6">
        <f>+$C$53*Matriz_de_consumo!N35</f>
        <v>112705.60000000001</v>
      </c>
      <c r="O84" s="6">
        <f>+$C$53*Matriz_de_consumo!O35</f>
        <v>110762.40000000001</v>
      </c>
      <c r="P84" s="6">
        <f>+$C$53*Matriz_de_consumo!P35</f>
        <v>116314.40000000001</v>
      </c>
      <c r="Q84" s="6">
        <f>+$C$53*Matriz_de_consumo!Q35</f>
        <v>117424.8</v>
      </c>
      <c r="R84" s="6">
        <f>+$C$53*Matriz_de_consumo!R35</f>
        <v>112428</v>
      </c>
      <c r="S84" s="6">
        <f>+$C$53*Matriz_de_consumo!S35</f>
        <v>116314.40000000001</v>
      </c>
      <c r="T84" s="6">
        <f>+$C$53*Matriz_de_consumo!T35</f>
        <v>114648.8</v>
      </c>
      <c r="U84" s="6">
        <f>+$C$53*Matriz_de_consumo!U35</f>
        <v>114926.40000000001</v>
      </c>
      <c r="V84" s="6">
        <f>+$C$53*Matriz_de_consumo!V35</f>
        <v>117702.40000000001</v>
      </c>
      <c r="W84" s="6">
        <f>+$C$53*Matriz_de_consumo!W35</f>
        <v>118257.60000000001</v>
      </c>
      <c r="X84" s="6">
        <f>+$C$53*Matriz_de_consumo!X35</f>
        <v>117702.40000000001</v>
      </c>
      <c r="Y84" s="6">
        <f>+$C$53*Matriz_de_consumo!Y35</f>
        <v>118257.60000000001</v>
      </c>
      <c r="Z84" s="6">
        <f>+$C$53*Matriz_de_consumo!Z35</f>
        <v>111595.20000000001</v>
      </c>
    </row>
    <row r="85" spans="2:28" x14ac:dyDescent="0.2">
      <c r="B85" s="22">
        <f t="shared" si="1"/>
        <v>43981</v>
      </c>
      <c r="C85" s="6">
        <f>+$C$53*Matriz_de_consumo!C36</f>
        <v>114371.20000000001</v>
      </c>
      <c r="D85" s="6">
        <f>+$C$53*Matriz_de_consumo!D36</f>
        <v>117147.20000000001</v>
      </c>
      <c r="E85" s="6">
        <f>+$C$53*Matriz_de_consumo!E36</f>
        <v>118812.8</v>
      </c>
      <c r="F85" s="6">
        <f>+$C$53*Matriz_de_consumo!F36</f>
        <v>115204</v>
      </c>
      <c r="G85" s="6">
        <f>+$C$53*Matriz_de_consumo!G36</f>
        <v>115759.20000000001</v>
      </c>
      <c r="H85" s="6">
        <f>+$C$53*Matriz_de_consumo!H36</f>
        <v>115204</v>
      </c>
      <c r="I85" s="6">
        <f>+$C$53*Matriz_de_consumo!I36</f>
        <v>118812.8</v>
      </c>
      <c r="J85" s="6">
        <f>+$C$53*Matriz_de_consumo!J36</f>
        <v>117702.40000000001</v>
      </c>
      <c r="K85" s="6">
        <f>+$C$53*Matriz_de_consumo!K36</f>
        <v>117147.20000000001</v>
      </c>
      <c r="L85" s="6">
        <f>+$C$53*Matriz_de_consumo!L36</f>
        <v>115204</v>
      </c>
      <c r="M85" s="6">
        <f>+$C$53*Matriz_de_consumo!M36</f>
        <v>111872.8</v>
      </c>
      <c r="N85" s="6">
        <f>+$C$53*Matriz_de_consumo!N36</f>
        <v>112983.20000000001</v>
      </c>
      <c r="O85" s="6">
        <f>+$C$53*Matriz_de_consumo!O36</f>
        <v>117147.20000000001</v>
      </c>
      <c r="P85" s="6">
        <f>+$C$53*Matriz_de_consumo!P36</f>
        <v>115481.60000000001</v>
      </c>
      <c r="Q85" s="6">
        <f>+$C$53*Matriz_de_consumo!Q36</f>
        <v>118257.60000000001</v>
      </c>
      <c r="R85" s="6">
        <f>+$C$53*Matriz_de_consumo!R36</f>
        <v>114648.8</v>
      </c>
      <c r="S85" s="6">
        <f>+$C$53*Matriz_de_consumo!S36</f>
        <v>112428</v>
      </c>
      <c r="T85" s="6">
        <f>+$C$53*Matriz_de_consumo!T36</f>
        <v>116592</v>
      </c>
      <c r="U85" s="6">
        <f>+$C$53*Matriz_de_consumo!U36</f>
        <v>118535.20000000001</v>
      </c>
      <c r="V85" s="6">
        <f>+$C$53*Matriz_de_consumo!V36</f>
        <v>116314.40000000001</v>
      </c>
      <c r="W85" s="6">
        <f>+$C$53*Matriz_de_consumo!W36</f>
        <v>116036.8</v>
      </c>
      <c r="X85" s="6">
        <f>+$C$53*Matriz_de_consumo!X36</f>
        <v>109929.60000000001</v>
      </c>
      <c r="Y85" s="6">
        <f>+$C$53*Matriz_de_consumo!Y36</f>
        <v>114926.40000000001</v>
      </c>
      <c r="Z85" s="6">
        <f>+$C$53*Matriz_de_consumo!Z36</f>
        <v>115204</v>
      </c>
    </row>
    <row r="86" spans="2:28" x14ac:dyDescent="0.2">
      <c r="B86" s="22">
        <f t="shared" si="1"/>
        <v>43982</v>
      </c>
      <c r="C86" s="6">
        <f>+$C$53*Matriz_de_consumo!C37</f>
        <v>115204</v>
      </c>
      <c r="D86" s="6">
        <f>+$C$53*Matriz_de_consumo!D37</f>
        <v>114093.6</v>
      </c>
      <c r="E86" s="6">
        <f>+$C$53*Matriz_de_consumo!E37</f>
        <v>116036.8</v>
      </c>
      <c r="F86" s="6">
        <f>+$C$53*Matriz_de_consumo!F37</f>
        <v>117424.8</v>
      </c>
      <c r="G86" s="6">
        <f>+$C$53*Matriz_de_consumo!G37</f>
        <v>114926.40000000001</v>
      </c>
      <c r="H86" s="6">
        <f>+$C$53*Matriz_de_consumo!H37</f>
        <v>119090.40000000001</v>
      </c>
      <c r="I86" s="6">
        <f>+$C$53*Matriz_de_consumo!I37</f>
        <v>116869.6</v>
      </c>
      <c r="J86" s="6">
        <f>+$C$53*Matriz_de_consumo!J37</f>
        <v>116592</v>
      </c>
      <c r="K86" s="6">
        <f>+$C$53*Matriz_de_consumo!K37</f>
        <v>114648.8</v>
      </c>
      <c r="L86" s="6">
        <f>+$C$53*Matriz_de_consumo!L37</f>
        <v>116314.40000000001</v>
      </c>
      <c r="M86" s="6">
        <f>+$C$53*Matriz_de_consumo!M37</f>
        <v>118812.8</v>
      </c>
      <c r="N86" s="6">
        <f>+$C$53*Matriz_de_consumo!N37</f>
        <v>120200.8</v>
      </c>
      <c r="O86" s="6">
        <f>+$C$53*Matriz_de_consumo!O37</f>
        <v>119923.20000000001</v>
      </c>
      <c r="P86" s="6">
        <f>+$C$53*Matriz_de_consumo!P37</f>
        <v>113260.8</v>
      </c>
      <c r="Q86" s="6">
        <f>+$C$53*Matriz_de_consumo!Q37</f>
        <v>113260.8</v>
      </c>
      <c r="R86" s="6">
        <f>+$C$53*Matriz_de_consumo!R37</f>
        <v>120200.8</v>
      </c>
      <c r="S86" s="6">
        <f>+$C$53*Matriz_de_consumo!S37</f>
        <v>118257.60000000001</v>
      </c>
      <c r="T86" s="6">
        <f>+$C$53*Matriz_de_consumo!T37</f>
        <v>116592</v>
      </c>
      <c r="U86" s="6">
        <f>+$C$53*Matriz_de_consumo!U37</f>
        <v>113816</v>
      </c>
      <c r="V86" s="6">
        <f>+$C$53*Matriz_de_consumo!V37</f>
        <v>112428</v>
      </c>
      <c r="W86" s="6">
        <f>+$C$53*Matriz_de_consumo!W37</f>
        <v>118257.60000000001</v>
      </c>
      <c r="X86" s="6">
        <f>+$C$53*Matriz_de_consumo!X37</f>
        <v>117980</v>
      </c>
      <c r="Y86" s="6">
        <f>+$C$53*Matriz_de_consumo!Y37</f>
        <v>112150.40000000001</v>
      </c>
      <c r="Z86" s="6">
        <f>+$C$53*Matriz_de_consumo!Z37</f>
        <v>116592</v>
      </c>
    </row>
    <row r="88" spans="2:28" x14ac:dyDescent="0.2">
      <c r="B88" s="20" t="s">
        <v>27</v>
      </c>
      <c r="C88" s="15">
        <f>+SUM(C56:Z86)</f>
        <v>84923669.600000024</v>
      </c>
    </row>
    <row r="90" spans="2:28" x14ac:dyDescent="0.2">
      <c r="C90" s="1">
        <v>39.717199999999998</v>
      </c>
      <c r="D90" s="1">
        <v>39.717199999999998</v>
      </c>
      <c r="E90" s="8">
        <v>39.717199999999998</v>
      </c>
      <c r="F90" s="1">
        <v>39.717199999999998</v>
      </c>
      <c r="G90" s="1">
        <v>43.418599999999998</v>
      </c>
      <c r="H90" s="1">
        <v>43.418599999999998</v>
      </c>
      <c r="I90" s="1">
        <v>43.418599999999998</v>
      </c>
      <c r="J90" s="1">
        <v>43.418599999999998</v>
      </c>
      <c r="K90" s="1">
        <v>43.418599999999998</v>
      </c>
      <c r="L90" s="1">
        <v>47.876100000000001</v>
      </c>
      <c r="M90" s="1">
        <v>47.876100000000001</v>
      </c>
      <c r="N90" s="1">
        <v>47.876100000000001</v>
      </c>
      <c r="O90" s="1">
        <v>43.418599999999998</v>
      </c>
      <c r="P90" s="1">
        <v>43.418599999999998</v>
      </c>
      <c r="Q90" s="1">
        <v>43.418599999999998</v>
      </c>
      <c r="R90" s="1">
        <v>43.418599999999998</v>
      </c>
      <c r="S90" s="1">
        <v>43.418599999999998</v>
      </c>
      <c r="T90" s="1">
        <v>43.418599999999998</v>
      </c>
      <c r="U90" s="1">
        <v>47.876100000000001</v>
      </c>
      <c r="V90" s="1">
        <v>47.876100000000001</v>
      </c>
      <c r="W90" s="1">
        <v>47.876100000000001</v>
      </c>
      <c r="X90" s="1">
        <v>43.418599999999998</v>
      </c>
      <c r="Y90" s="1">
        <v>43.418599999999998</v>
      </c>
      <c r="Z90" s="1">
        <v>39.717199999999998</v>
      </c>
    </row>
    <row r="91" spans="2:28" s="16" customFormat="1" x14ac:dyDescent="0.2">
      <c r="B91" s="17" t="s">
        <v>40</v>
      </c>
    </row>
    <row r="93" spans="2:28" s="84" customFormat="1" x14ac:dyDescent="0.2">
      <c r="B93" s="83"/>
      <c r="C93" s="84">
        <v>1</v>
      </c>
      <c r="D93" s="84">
        <v>2</v>
      </c>
      <c r="E93" s="84">
        <v>3</v>
      </c>
      <c r="F93" s="84">
        <v>4</v>
      </c>
      <c r="G93" s="84">
        <v>5</v>
      </c>
      <c r="H93" s="84">
        <v>6</v>
      </c>
      <c r="I93" s="84">
        <v>7</v>
      </c>
      <c r="J93" s="84">
        <v>8</v>
      </c>
      <c r="K93" s="84">
        <v>9</v>
      </c>
      <c r="L93" s="84">
        <v>10</v>
      </c>
      <c r="M93" s="84">
        <v>11</v>
      </c>
      <c r="N93" s="84">
        <v>12</v>
      </c>
      <c r="O93" s="84">
        <v>13</v>
      </c>
      <c r="P93" s="84">
        <v>14</v>
      </c>
      <c r="Q93" s="84">
        <v>15</v>
      </c>
      <c r="R93" s="84">
        <v>16</v>
      </c>
      <c r="S93" s="84">
        <v>17</v>
      </c>
      <c r="T93" s="84">
        <v>18</v>
      </c>
      <c r="U93" s="84">
        <v>19</v>
      </c>
      <c r="V93" s="84">
        <v>20</v>
      </c>
      <c r="W93" s="84">
        <v>21</v>
      </c>
      <c r="X93" s="84">
        <v>22</v>
      </c>
      <c r="Y93" s="84">
        <v>23</v>
      </c>
      <c r="Z93" s="84">
        <v>24</v>
      </c>
    </row>
    <row r="94" spans="2:28" s="29" customFormat="1" ht="15.6" customHeight="1" x14ac:dyDescent="0.3">
      <c r="B94" s="25" t="s">
        <v>48</v>
      </c>
      <c r="C94" s="69">
        <f>+ROUND(AVERAGEIFS(In_cargos!$H:$H,In_cargos!$E:$E,Liquidación!C$93,In_cargos!$B:$B,Salida!$C$5),2)</f>
        <v>39.090000000000003</v>
      </c>
      <c r="D94" s="69">
        <f>+ROUND(AVERAGEIFS(In_cargos!$H:$H,In_cargos!$E:$E,Liquidación!D$93,In_cargos!$B:$B,Salida!$C$5),2)</f>
        <v>39.090000000000003</v>
      </c>
      <c r="E94" s="69">
        <f>+ROUND(AVERAGEIFS(In_cargos!$H:$H,In_cargos!$E:$E,Liquidación!E$93,In_cargos!$B:$B,Salida!$C$5),2)</f>
        <v>39.090000000000003</v>
      </c>
      <c r="F94" s="69">
        <f>+ROUND(AVERAGEIFS(In_cargos!$H:$H,In_cargos!$E:$E,Liquidación!F$93,In_cargos!$B:$B,Salida!$C$5),2)</f>
        <v>39.090000000000003</v>
      </c>
      <c r="G94" s="69">
        <f>+ROUND(AVERAGEIFS(In_cargos!$H:$H,In_cargos!$E:$E,Liquidación!G$93,In_cargos!$B:$B,Salida!$C$5),2)</f>
        <v>42.51</v>
      </c>
      <c r="H94" s="69">
        <f>+ROUND(AVERAGEIFS(In_cargos!$H:$H,In_cargos!$E:$E,Liquidación!H$93,In_cargos!$B:$B,Salida!$C$5),2)</f>
        <v>42.51</v>
      </c>
      <c r="I94" s="69">
        <f>+ROUND(AVERAGEIFS(In_cargos!$H:$H,In_cargos!$E:$E,Liquidación!I$93,In_cargos!$B:$B,Salida!$C$5),2)</f>
        <v>42.51</v>
      </c>
      <c r="J94" s="69">
        <f>+ROUND(AVERAGEIFS(In_cargos!$H:$H,In_cargos!$E:$E,Liquidación!J$93,In_cargos!$B:$B,Salida!$C$5),2)</f>
        <v>42.51</v>
      </c>
      <c r="K94" s="69">
        <f>+ROUND(AVERAGEIFS(In_cargos!$H:$H,In_cargos!$E:$E,Liquidación!K$93,In_cargos!$B:$B,Salida!$C$5),2)</f>
        <v>42.51</v>
      </c>
      <c r="L94" s="69">
        <f>+ROUND(AVERAGEIFS(In_cargos!$H:$H,In_cargos!$E:$E,Liquidación!L$93,In_cargos!$B:$B,Salida!$C$5),2)</f>
        <v>47.07</v>
      </c>
      <c r="M94" s="69">
        <f>+ROUND(AVERAGEIFS(In_cargos!$H:$H,In_cargos!$E:$E,Liquidación!M$93,In_cargos!$B:$B,Salida!$C$5),2)</f>
        <v>47.07</v>
      </c>
      <c r="N94" s="69">
        <f>+ROUND(AVERAGEIFS(In_cargos!$H:$H,In_cargos!$E:$E,Liquidación!N$93,In_cargos!$B:$B,Salida!$C$5),2)</f>
        <v>47.07</v>
      </c>
      <c r="O94" s="69">
        <f>+ROUND(AVERAGEIFS(In_cargos!$H:$H,In_cargos!$E:$E,Liquidación!O$93,In_cargos!$B:$B,Salida!$C$5),2)</f>
        <v>42.51</v>
      </c>
      <c r="P94" s="69">
        <f>+ROUND(AVERAGEIFS(In_cargos!$H:$H,In_cargos!$E:$E,Liquidación!P$93,In_cargos!$B:$B,Salida!$C$5),2)</f>
        <v>42.51</v>
      </c>
      <c r="Q94" s="69">
        <f>+ROUND(AVERAGEIFS(In_cargos!$H:$H,In_cargos!$E:$E,Liquidación!Q$93,In_cargos!$B:$B,Salida!$C$5),2)</f>
        <v>42.51</v>
      </c>
      <c r="R94" s="69">
        <f>+ROUND(AVERAGEIFS(In_cargos!$H:$H,In_cargos!$E:$E,Liquidación!R$93,In_cargos!$B:$B,Salida!$C$5),2)</f>
        <v>42.51</v>
      </c>
      <c r="S94" s="69">
        <f>+ROUND(AVERAGEIFS(In_cargos!$H:$H,In_cargos!$E:$E,Liquidación!S$93,In_cargos!$B:$B,Salida!$C$5),2)</f>
        <v>42.51</v>
      </c>
      <c r="T94" s="69">
        <f>+ROUND(AVERAGEIFS(In_cargos!$H:$H,In_cargos!$E:$E,Liquidación!T$93,In_cargos!$B:$B,Salida!$C$5),2)</f>
        <v>42.51</v>
      </c>
      <c r="U94" s="69">
        <f>+ROUND(AVERAGEIFS(In_cargos!$H:$H,In_cargos!$E:$E,Liquidación!U$93,In_cargos!$B:$B,Salida!$C$5),2)</f>
        <v>47.07</v>
      </c>
      <c r="V94" s="69">
        <f>+ROUND(AVERAGEIFS(In_cargos!$H:$H,In_cargos!$E:$E,Liquidación!V$93,In_cargos!$B:$B,Salida!$C$5),2)</f>
        <v>47.07</v>
      </c>
      <c r="W94" s="69">
        <f>+ROUND(AVERAGEIFS(In_cargos!$H:$H,In_cargos!$E:$E,Liquidación!W$93,In_cargos!$B:$B,Salida!$C$5),2)</f>
        <v>47.07</v>
      </c>
      <c r="X94" s="69">
        <f>+ROUND(AVERAGEIFS(In_cargos!$H:$H,In_cargos!$E:$E,Liquidación!X$93,In_cargos!$B:$B,Salida!$C$5),2)</f>
        <v>42.51</v>
      </c>
      <c r="Y94" s="69">
        <f>+ROUND(AVERAGEIFS(In_cargos!$H:$H,In_cargos!$E:$E,Liquidación!Y$93,In_cargos!$B:$B,Salida!$C$5),2)</f>
        <v>42.51</v>
      </c>
      <c r="Z94" s="69">
        <f>+ROUND(AVERAGEIFS(In_cargos!$H:$H,In_cargos!$E:$E,Liquidación!Z$93,In_cargos!$B:$B,Salida!$C$5),2)</f>
        <v>39.090000000000003</v>
      </c>
      <c r="AB94" s="70"/>
    </row>
    <row r="96" spans="2:28" x14ac:dyDescent="0.2">
      <c r="B96" s="21"/>
      <c r="C96" s="4" t="s">
        <v>0</v>
      </c>
      <c r="D96" s="4" t="s">
        <v>1</v>
      </c>
      <c r="E96" s="4" t="s">
        <v>2</v>
      </c>
      <c r="F96" s="4" t="s">
        <v>3</v>
      </c>
      <c r="G96" s="4" t="s">
        <v>4</v>
      </c>
      <c r="H96" s="4" t="s">
        <v>5</v>
      </c>
      <c r="I96" s="4" t="s">
        <v>6</v>
      </c>
      <c r="J96" s="4" t="s">
        <v>7</v>
      </c>
      <c r="K96" s="4" t="s">
        <v>8</v>
      </c>
      <c r="L96" s="4" t="s">
        <v>9</v>
      </c>
      <c r="M96" s="4" t="s">
        <v>10</v>
      </c>
      <c r="N96" s="4" t="s">
        <v>11</v>
      </c>
      <c r="O96" s="4" t="s">
        <v>12</v>
      </c>
      <c r="P96" s="4" t="s">
        <v>13</v>
      </c>
      <c r="Q96" s="4" t="s">
        <v>14</v>
      </c>
      <c r="R96" s="4" t="s">
        <v>15</v>
      </c>
      <c r="S96" s="4" t="s">
        <v>16</v>
      </c>
      <c r="T96" s="4" t="s">
        <v>17</v>
      </c>
      <c r="U96" s="4" t="s">
        <v>18</v>
      </c>
      <c r="V96" s="4" t="s">
        <v>19</v>
      </c>
      <c r="W96" s="4" t="s">
        <v>20</v>
      </c>
      <c r="X96" s="4" t="s">
        <v>21</v>
      </c>
      <c r="Y96" s="4" t="s">
        <v>22</v>
      </c>
      <c r="Z96" s="4" t="s">
        <v>23</v>
      </c>
      <c r="AB96" s="71"/>
    </row>
    <row r="97" spans="2:28" x14ac:dyDescent="0.2">
      <c r="B97" s="22">
        <f>+B56</f>
        <v>43952</v>
      </c>
      <c r="C97" s="6">
        <f>+C$94*Matriz_de_consumo!C7</f>
        <v>531624</v>
      </c>
      <c r="D97" s="6">
        <f>+D$94*Matriz_de_consumo!D7</f>
        <v>675475.20000000007</v>
      </c>
      <c r="E97" s="6">
        <f>+E$94*Matriz_de_consumo!E7</f>
        <v>645766.80000000005</v>
      </c>
      <c r="F97" s="6">
        <f>+F$94*Matriz_de_consumo!F7</f>
        <v>678602.4</v>
      </c>
      <c r="G97" s="6">
        <f>+G$94*Matriz_de_consumo!G7</f>
        <v>703965.6</v>
      </c>
      <c r="H97" s="6">
        <f>+H$94*Matriz_de_consumo!H7</f>
        <v>697164</v>
      </c>
      <c r="I97" s="6">
        <f>+I$94*Matriz_de_consumo!I7</f>
        <v>703965.6</v>
      </c>
      <c r="J97" s="6">
        <f>+J$94*Matriz_de_consumo!J7</f>
        <v>610443.6</v>
      </c>
      <c r="K97" s="6">
        <f>+K$94*Matriz_de_consumo!K7</f>
        <v>593439.6</v>
      </c>
      <c r="L97" s="6">
        <f>+L$94*Matriz_de_consumo!L7</f>
        <v>749354.4</v>
      </c>
      <c r="M97" s="6">
        <f>+M$94*Matriz_de_consumo!M7</f>
        <v>773830.8</v>
      </c>
      <c r="N97" s="6">
        <f>+N$94*Matriz_de_consumo!N7</f>
        <v>762534</v>
      </c>
      <c r="O97" s="6">
        <f>+O$94*Matriz_de_consumo!O7</f>
        <v>719269.2</v>
      </c>
      <c r="P97" s="6">
        <f>+P$94*Matriz_de_consumo!P7</f>
        <v>673358.4</v>
      </c>
      <c r="Q97" s="6">
        <f>+Q$94*Matriz_de_consumo!Q7</f>
        <v>712467.6</v>
      </c>
      <c r="R97" s="6">
        <f>+R$94*Matriz_de_consumo!R7</f>
        <v>720969.6</v>
      </c>
      <c r="S97" s="6">
        <f>+S$94*Matriz_de_consumo!S7</f>
        <v>726070.79999999993</v>
      </c>
      <c r="T97" s="6">
        <f>+T$94*Matriz_de_consumo!T7</f>
        <v>714168</v>
      </c>
      <c r="U97" s="6">
        <f>+U$94*Matriz_de_consumo!U7</f>
        <v>756885.6</v>
      </c>
      <c r="V97" s="6">
        <f>+V$94*Matriz_de_consumo!V7</f>
        <v>794541.6</v>
      </c>
      <c r="W97" s="6">
        <f>+W$94*Matriz_de_consumo!W7</f>
        <v>811486.8</v>
      </c>
      <c r="X97" s="6">
        <f>+X$94*Matriz_de_consumo!X7</f>
        <v>719269.2</v>
      </c>
      <c r="Y97" s="6">
        <f>+Y$94*Matriz_de_consumo!Y7</f>
        <v>720969.6</v>
      </c>
      <c r="Z97" s="6">
        <f>+Z$94*Matriz_de_consumo!Z7</f>
        <v>664530</v>
      </c>
      <c r="AB97" s="72"/>
    </row>
    <row r="98" spans="2:28" x14ac:dyDescent="0.2">
      <c r="B98" s="22">
        <f t="shared" ref="B98:B127" si="2">+B57</f>
        <v>43953</v>
      </c>
      <c r="C98" s="6">
        <f>+C$94*Matriz_de_consumo!C8</f>
        <v>617622</v>
      </c>
      <c r="D98" s="6">
        <f>+D$94*Matriz_de_consumo!D8</f>
        <v>664530</v>
      </c>
      <c r="E98" s="6">
        <f>+E$94*Matriz_de_consumo!E8</f>
        <v>659839.20000000007</v>
      </c>
      <c r="F98" s="6">
        <f>+F$94*Matriz_de_consumo!F8</f>
        <v>661402.80000000005</v>
      </c>
      <c r="G98" s="6">
        <f>+G$94*Matriz_de_consumo!G8</f>
        <v>734572.79999999993</v>
      </c>
      <c r="H98" s="6">
        <f>+H$94*Matriz_de_consumo!H8</f>
        <v>724370.4</v>
      </c>
      <c r="I98" s="6">
        <f>+I$94*Matriz_de_consumo!I8</f>
        <v>702265.2</v>
      </c>
      <c r="J98" s="6">
        <f>+J$94*Matriz_de_consumo!J8</f>
        <v>698864.4</v>
      </c>
      <c r="K98" s="6">
        <f>+K$94*Matriz_de_consumo!K8</f>
        <v>698864.4</v>
      </c>
      <c r="L98" s="6">
        <f>+L$94*Matriz_de_consumo!L8</f>
        <v>781362</v>
      </c>
      <c r="M98" s="6">
        <f>+M$94*Matriz_de_consumo!M8</f>
        <v>787010.4</v>
      </c>
      <c r="N98" s="6">
        <f>+N$94*Matriz_de_consumo!N8</f>
        <v>805838.4</v>
      </c>
      <c r="O98" s="6">
        <f>+O$94*Matriz_de_consumo!O8</f>
        <v>702265.2</v>
      </c>
      <c r="P98" s="6">
        <f>+P$94*Matriz_de_consumo!P8</f>
        <v>693763.2</v>
      </c>
      <c r="Q98" s="6">
        <f>+Q$94*Matriz_de_consumo!Q8</f>
        <v>664856.4</v>
      </c>
      <c r="R98" s="6">
        <f>+R$94*Matriz_de_consumo!R8</f>
        <v>717568.79999999993</v>
      </c>
      <c r="S98" s="6">
        <f>+S$94*Matriz_de_consumo!S8</f>
        <v>690362.4</v>
      </c>
      <c r="T98" s="6">
        <f>+T$94*Matriz_de_consumo!T8</f>
        <v>715868.4</v>
      </c>
      <c r="U98" s="6">
        <f>+U$94*Matriz_de_consumo!U8</f>
        <v>625089.6</v>
      </c>
      <c r="V98" s="6">
        <f>+V$94*Matriz_de_consumo!V8</f>
        <v>730526.4</v>
      </c>
      <c r="W98" s="6">
        <f>+W$94*Matriz_de_consumo!W8</f>
        <v>768182.4</v>
      </c>
      <c r="X98" s="6">
        <f>+X$94*Matriz_de_consumo!X8</f>
        <v>457407.6</v>
      </c>
      <c r="Y98" s="6">
        <f>+Y$94*Matriz_de_consumo!Y8</f>
        <v>712467.6</v>
      </c>
      <c r="Z98" s="6">
        <f>+Z$94*Matriz_de_consumo!Z8</f>
        <v>659839.20000000007</v>
      </c>
    </row>
    <row r="99" spans="2:28" x14ac:dyDescent="0.2">
      <c r="B99" s="22">
        <f t="shared" si="2"/>
        <v>43954</v>
      </c>
      <c r="C99" s="6">
        <f>+C$94*Matriz_de_consumo!C9</f>
        <v>642639.60000000009</v>
      </c>
      <c r="D99" s="6">
        <f>+D$94*Matriz_de_consumo!D9</f>
        <v>661402.80000000005</v>
      </c>
      <c r="E99" s="6">
        <f>+E$94*Matriz_de_consumo!E9</f>
        <v>636385.20000000007</v>
      </c>
      <c r="F99" s="6">
        <f>+F$94*Matriz_de_consumo!F9</f>
        <v>630130.80000000005</v>
      </c>
      <c r="G99" s="6">
        <f>+G$94*Matriz_de_consumo!G9</f>
        <v>712467.6</v>
      </c>
      <c r="H99" s="6">
        <f>+H$94*Matriz_de_consumo!H9</f>
        <v>720969.6</v>
      </c>
      <c r="I99" s="6">
        <f>+I$94*Matriz_de_consumo!I9</f>
        <v>707366.40000000002</v>
      </c>
      <c r="J99" s="6">
        <f>+J$94*Matriz_de_consumo!J9</f>
        <v>722670</v>
      </c>
      <c r="K99" s="6">
        <f>+K$94*Matriz_de_consumo!K9</f>
        <v>709066.79999999993</v>
      </c>
      <c r="L99" s="6">
        <f>+L$94*Matriz_de_consumo!L9</f>
        <v>770065.2</v>
      </c>
      <c r="M99" s="6">
        <f>+M$94*Matriz_de_consumo!M9</f>
        <v>764416.8</v>
      </c>
      <c r="N99" s="6">
        <f>+N$94*Matriz_de_consumo!N9</f>
        <v>768182.4</v>
      </c>
      <c r="O99" s="6">
        <f>+O$94*Matriz_de_consumo!O9</f>
        <v>717568.79999999993</v>
      </c>
      <c r="P99" s="6">
        <f>+P$94*Matriz_de_consumo!P9</f>
        <v>709066.79999999993</v>
      </c>
      <c r="Q99" s="6">
        <f>+Q$94*Matriz_de_consumo!Q9</f>
        <v>683560.79999999993</v>
      </c>
      <c r="R99" s="6">
        <f>+R$94*Matriz_de_consumo!R9</f>
        <v>714168</v>
      </c>
      <c r="S99" s="6">
        <f>+S$94*Matriz_de_consumo!S9</f>
        <v>702265.2</v>
      </c>
      <c r="T99" s="6">
        <f>+T$94*Matriz_de_consumo!T9</f>
        <v>700564.79999999993</v>
      </c>
      <c r="U99" s="6">
        <f>+U$94*Matriz_de_consumo!U9</f>
        <v>796424.4</v>
      </c>
      <c r="V99" s="6">
        <f>+V$94*Matriz_de_consumo!V9</f>
        <v>779479.2</v>
      </c>
      <c r="W99" s="6">
        <f>+W$94*Matriz_de_consumo!W9</f>
        <v>770065.2</v>
      </c>
      <c r="X99" s="6">
        <f>+X$94*Matriz_de_consumo!X9</f>
        <v>726070.79999999993</v>
      </c>
      <c r="Y99" s="6">
        <f>+Y$94*Matriz_de_consumo!Y9</f>
        <v>692062.79999999993</v>
      </c>
      <c r="Z99" s="6">
        <f>+Z$94*Matriz_de_consumo!Z9</f>
        <v>634821.60000000009</v>
      </c>
    </row>
    <row r="100" spans="2:28" x14ac:dyDescent="0.2">
      <c r="B100" s="22">
        <f t="shared" si="2"/>
        <v>43955</v>
      </c>
      <c r="C100" s="6">
        <f>+C$94*Matriz_de_consumo!C10</f>
        <v>648894</v>
      </c>
      <c r="D100" s="6">
        <f>+D$94*Matriz_de_consumo!D10</f>
        <v>672348.00000000012</v>
      </c>
      <c r="E100" s="6">
        <f>+E$94*Matriz_de_consumo!E10</f>
        <v>662966.4</v>
      </c>
      <c r="F100" s="6">
        <f>+F$94*Matriz_de_consumo!F10</f>
        <v>652021.20000000007</v>
      </c>
      <c r="G100" s="6">
        <f>+G$94*Matriz_de_consumo!G10</f>
        <v>556030.79999999993</v>
      </c>
      <c r="H100" s="6">
        <f>+H$94*Matriz_de_consumo!H10</f>
        <v>710767.2</v>
      </c>
      <c r="I100" s="6">
        <f>+I$94*Matriz_de_consumo!I10</f>
        <v>686961.6</v>
      </c>
      <c r="J100" s="6">
        <f>+J$94*Matriz_de_consumo!J10</f>
        <v>676759.2</v>
      </c>
      <c r="K100" s="6">
        <f>+K$94*Matriz_de_consumo!K10</f>
        <v>702265.2</v>
      </c>
      <c r="L100" s="6">
        <f>+L$94*Matriz_de_consumo!L10</f>
        <v>775713.6</v>
      </c>
      <c r="M100" s="6">
        <f>+M$94*Matriz_de_consumo!M10</f>
        <v>785127.6</v>
      </c>
      <c r="N100" s="6">
        <f>+N$94*Matriz_de_consumo!N10</f>
        <v>796424.4</v>
      </c>
      <c r="O100" s="6">
        <f>+O$94*Matriz_de_consumo!O10</f>
        <v>702265.2</v>
      </c>
      <c r="P100" s="6">
        <f>+P$94*Matriz_de_consumo!P10</f>
        <v>698864.4</v>
      </c>
      <c r="Q100" s="6">
        <f>+Q$94*Matriz_de_consumo!Q10</f>
        <v>688662</v>
      </c>
      <c r="R100" s="6">
        <f>+R$94*Matriz_de_consumo!R10</f>
        <v>698864.4</v>
      </c>
      <c r="S100" s="6">
        <f>+S$94*Matriz_de_consumo!S10</f>
        <v>722670</v>
      </c>
      <c r="T100" s="6">
        <f>+T$94*Matriz_de_consumo!T10</f>
        <v>719269.2</v>
      </c>
      <c r="U100" s="6">
        <f>+U$94*Matriz_de_consumo!U10</f>
        <v>798307.2</v>
      </c>
      <c r="V100" s="6">
        <f>+V$94*Matriz_de_consumo!V10</f>
        <v>777596.4</v>
      </c>
      <c r="W100" s="6">
        <f>+W$94*Matriz_de_consumo!W10</f>
        <v>738057.6</v>
      </c>
      <c r="X100" s="6">
        <f>+X$94*Matriz_de_consumo!X10</f>
        <v>685261.2</v>
      </c>
      <c r="Y100" s="6">
        <f>+Y$94*Matriz_de_consumo!Y10</f>
        <v>703965.6</v>
      </c>
      <c r="Z100" s="6">
        <f>+Z$94*Matriz_de_consumo!Z10</f>
        <v>639512.4</v>
      </c>
    </row>
    <row r="101" spans="2:28" x14ac:dyDescent="0.2">
      <c r="B101" s="22">
        <f t="shared" si="2"/>
        <v>43956</v>
      </c>
      <c r="C101" s="6">
        <f>+C$94*Matriz_de_consumo!C11</f>
        <v>628567.20000000007</v>
      </c>
      <c r="D101" s="6">
        <f>+D$94*Matriz_de_consumo!D11</f>
        <v>655148.4</v>
      </c>
      <c r="E101" s="6">
        <f>+E$94*Matriz_de_consumo!E11</f>
        <v>633258</v>
      </c>
      <c r="F101" s="6">
        <f>+F$94*Matriz_de_consumo!F11</f>
        <v>628567.20000000007</v>
      </c>
      <c r="G101" s="6">
        <f>+G$94*Matriz_de_consumo!G11</f>
        <v>686961.6</v>
      </c>
      <c r="H101" s="6">
        <f>+H$94*Matriz_de_consumo!H11</f>
        <v>703965.6</v>
      </c>
      <c r="I101" s="6">
        <f>+I$94*Matriz_de_consumo!I11</f>
        <v>700564.79999999993</v>
      </c>
      <c r="J101" s="6">
        <f>+J$94*Matriz_de_consumo!J11</f>
        <v>688662</v>
      </c>
      <c r="K101" s="6">
        <f>+K$94*Matriz_de_consumo!K11</f>
        <v>700564.79999999993</v>
      </c>
      <c r="L101" s="6">
        <f>+L$94*Matriz_de_consumo!L11</f>
        <v>749354.4</v>
      </c>
      <c r="M101" s="6">
        <f>+M$94*Matriz_de_consumo!M11</f>
        <v>777596.4</v>
      </c>
      <c r="N101" s="6">
        <f>+N$94*Matriz_de_consumo!N11</f>
        <v>785127.6</v>
      </c>
      <c r="O101" s="6">
        <f>+O$94*Matriz_de_consumo!O11</f>
        <v>695463.6</v>
      </c>
      <c r="P101" s="6">
        <f>+P$94*Matriz_de_consumo!P11</f>
        <v>710767.2</v>
      </c>
      <c r="Q101" s="6">
        <f>+Q$94*Matriz_de_consumo!Q11</f>
        <v>705666</v>
      </c>
      <c r="R101" s="6">
        <f>+R$94*Matriz_de_consumo!R11</f>
        <v>681860.4</v>
      </c>
      <c r="S101" s="6">
        <f>+S$94*Matriz_de_consumo!S11</f>
        <v>693763.2</v>
      </c>
      <c r="T101" s="6">
        <f>+T$94*Matriz_de_consumo!T11</f>
        <v>712467.6</v>
      </c>
      <c r="U101" s="6">
        <f>+U$94*Matriz_de_consumo!U11</f>
        <v>781362</v>
      </c>
      <c r="V101" s="6">
        <f>+V$94*Matriz_de_consumo!V11</f>
        <v>783244.80000000005</v>
      </c>
      <c r="W101" s="6">
        <f>+W$94*Matriz_de_consumo!W11</f>
        <v>796424.4</v>
      </c>
      <c r="X101" s="6">
        <f>+X$94*Matriz_de_consumo!X11</f>
        <v>710767.2</v>
      </c>
      <c r="Y101" s="6">
        <f>+Y$94*Matriz_de_consumo!Y11</f>
        <v>697164</v>
      </c>
      <c r="Z101" s="6">
        <f>+Z$94*Matriz_de_consumo!Z11</f>
        <v>647330.4</v>
      </c>
    </row>
    <row r="102" spans="2:28" x14ac:dyDescent="0.2">
      <c r="B102" s="22">
        <f t="shared" si="2"/>
        <v>43957</v>
      </c>
      <c r="C102" s="6">
        <f>+C$94*Matriz_de_consumo!C12</f>
        <v>655148.4</v>
      </c>
      <c r="D102" s="6">
        <f>+D$94*Matriz_de_consumo!D12</f>
        <v>647330.4</v>
      </c>
      <c r="E102" s="6">
        <f>+E$94*Matriz_de_consumo!E12</f>
        <v>658275.60000000009</v>
      </c>
      <c r="F102" s="6">
        <f>+F$94*Matriz_de_consumo!F12</f>
        <v>662966.4</v>
      </c>
      <c r="G102" s="6">
        <f>+G$94*Matriz_de_consumo!G12</f>
        <v>705666</v>
      </c>
      <c r="H102" s="6">
        <f>+H$94*Matriz_de_consumo!H12</f>
        <v>669957.6</v>
      </c>
      <c r="I102" s="6">
        <f>+I$94*Matriz_de_consumo!I12</f>
        <v>729471.6</v>
      </c>
      <c r="J102" s="6">
        <f>+J$94*Matriz_de_consumo!J12</f>
        <v>717568.79999999993</v>
      </c>
      <c r="K102" s="6">
        <f>+K$94*Matriz_de_consumo!K12</f>
        <v>726070.79999999993</v>
      </c>
      <c r="L102" s="6">
        <f>+L$94*Matriz_de_consumo!L12</f>
        <v>815252.4</v>
      </c>
      <c r="M102" s="6">
        <f>+M$94*Matriz_de_consumo!M12</f>
        <v>756885.6</v>
      </c>
      <c r="N102" s="6">
        <f>+N$94*Matriz_de_consumo!N12</f>
        <v>792658.8</v>
      </c>
      <c r="O102" s="6">
        <f>+O$94*Matriz_de_consumo!O12</f>
        <v>710767.2</v>
      </c>
      <c r="P102" s="6">
        <f>+P$94*Matriz_de_consumo!P12</f>
        <v>697164</v>
      </c>
      <c r="Q102" s="6">
        <f>+Q$94*Matriz_de_consumo!Q12</f>
        <v>717568.79999999993</v>
      </c>
      <c r="R102" s="6">
        <f>+R$94*Matriz_de_consumo!R12</f>
        <v>680160</v>
      </c>
      <c r="S102" s="6">
        <f>+S$94*Matriz_de_consumo!S12</f>
        <v>695463.6</v>
      </c>
      <c r="T102" s="6">
        <f>+T$94*Matriz_de_consumo!T12</f>
        <v>722670</v>
      </c>
      <c r="U102" s="6">
        <f>+U$94*Matriz_de_consumo!U12</f>
        <v>800190</v>
      </c>
      <c r="V102" s="6">
        <f>+V$94*Matriz_de_consumo!V12</f>
        <v>777596.4</v>
      </c>
      <c r="W102" s="6">
        <f>+W$94*Matriz_de_consumo!W12</f>
        <v>775713.6</v>
      </c>
      <c r="X102" s="6">
        <f>+X$94*Matriz_de_consumo!X12</f>
        <v>676759.2</v>
      </c>
      <c r="Y102" s="6">
        <f>+Y$94*Matriz_de_consumo!Y12</f>
        <v>710767.2</v>
      </c>
      <c r="Z102" s="6">
        <f>+Z$94*Matriz_de_consumo!Z12</f>
        <v>659839.20000000007</v>
      </c>
    </row>
    <row r="103" spans="2:28" x14ac:dyDescent="0.2">
      <c r="B103" s="22">
        <f t="shared" si="2"/>
        <v>43958</v>
      </c>
      <c r="C103" s="6">
        <f>+C$94*Matriz_de_consumo!C13</f>
        <v>666093.60000000009</v>
      </c>
      <c r="D103" s="6">
        <f>+D$94*Matriz_de_consumo!D13</f>
        <v>658275.60000000009</v>
      </c>
      <c r="E103" s="6">
        <f>+E$94*Matriz_de_consumo!E13</f>
        <v>655148.4</v>
      </c>
      <c r="F103" s="6">
        <f>+F$94*Matriz_de_consumo!F13</f>
        <v>642639.60000000009</v>
      </c>
      <c r="G103" s="6">
        <f>+G$94*Matriz_de_consumo!G13</f>
        <v>511820.39999999997</v>
      </c>
      <c r="H103" s="6">
        <f>+H$94*Matriz_de_consumo!H13</f>
        <v>647852.4</v>
      </c>
      <c r="I103" s="6">
        <f>+I$94*Matriz_de_consumo!I13</f>
        <v>720969.6</v>
      </c>
      <c r="J103" s="6">
        <f>+J$94*Matriz_de_consumo!J13</f>
        <v>722670</v>
      </c>
      <c r="K103" s="6">
        <f>+K$94*Matriz_de_consumo!K13</f>
        <v>680160</v>
      </c>
      <c r="L103" s="6">
        <f>+L$94*Matriz_de_consumo!L13</f>
        <v>790776</v>
      </c>
      <c r="M103" s="6">
        <f>+M$94*Matriz_de_consumo!M13</f>
        <v>794541.6</v>
      </c>
      <c r="N103" s="6">
        <f>+N$94*Matriz_de_consumo!N13</f>
        <v>787010.4</v>
      </c>
      <c r="O103" s="6">
        <f>+O$94*Matriz_de_consumo!O13</f>
        <v>726070.79999999993</v>
      </c>
      <c r="P103" s="6">
        <f>+P$94*Matriz_de_consumo!P13</f>
        <v>705666</v>
      </c>
      <c r="Q103" s="6">
        <f>+Q$94*Matriz_de_consumo!Q13</f>
        <v>703965.6</v>
      </c>
      <c r="R103" s="6">
        <f>+R$94*Matriz_de_consumo!R13</f>
        <v>722670</v>
      </c>
      <c r="S103" s="6">
        <f>+S$94*Matriz_de_consumo!S13</f>
        <v>686961.6</v>
      </c>
      <c r="T103" s="6">
        <f>+T$94*Matriz_de_consumo!T13</f>
        <v>714168</v>
      </c>
      <c r="U103" s="6">
        <f>+U$94*Matriz_de_consumo!U13</f>
        <v>813369.6</v>
      </c>
      <c r="V103" s="6">
        <f>+V$94*Matriz_de_consumo!V13</f>
        <v>777596.4</v>
      </c>
      <c r="W103" s="6">
        <f>+W$94*Matriz_de_consumo!W13</f>
        <v>788893.2</v>
      </c>
      <c r="X103" s="6">
        <f>+X$94*Matriz_de_consumo!X13</f>
        <v>705666</v>
      </c>
      <c r="Y103" s="6">
        <f>+Y$94*Matriz_de_consumo!Y13</f>
        <v>698864.4</v>
      </c>
      <c r="Z103" s="6">
        <f>+Z$94*Matriz_de_consumo!Z13</f>
        <v>653584.80000000005</v>
      </c>
    </row>
    <row r="104" spans="2:28" x14ac:dyDescent="0.2">
      <c r="B104" s="22">
        <f t="shared" si="2"/>
        <v>43959</v>
      </c>
      <c r="C104" s="6">
        <f>+C$94*Matriz_de_consumo!C14</f>
        <v>641076</v>
      </c>
      <c r="D104" s="6">
        <f>+D$94*Matriz_de_consumo!D14</f>
        <v>511297.20000000007</v>
      </c>
      <c r="E104" s="6">
        <f>+E$94*Matriz_de_consumo!E14</f>
        <v>642639.60000000009</v>
      </c>
      <c r="F104" s="6">
        <f>+F$94*Matriz_de_consumo!F14</f>
        <v>652021.20000000007</v>
      </c>
      <c r="G104" s="6">
        <f>+G$94*Matriz_de_consumo!G14</f>
        <v>727771.2</v>
      </c>
      <c r="H104" s="6">
        <f>+H$94*Matriz_de_consumo!H14</f>
        <v>683560.79999999993</v>
      </c>
      <c r="I104" s="6">
        <f>+I$94*Matriz_de_consumo!I14</f>
        <v>698864.4</v>
      </c>
      <c r="J104" s="6">
        <f>+J$94*Matriz_de_consumo!J14</f>
        <v>671658</v>
      </c>
      <c r="K104" s="6">
        <f>+K$94*Matriz_de_consumo!K14</f>
        <v>686961.6</v>
      </c>
      <c r="L104" s="6">
        <f>+L$94*Matriz_de_consumo!L14</f>
        <v>803955.6</v>
      </c>
      <c r="M104" s="6">
        <f>+M$94*Matriz_de_consumo!M14</f>
        <v>788893.2</v>
      </c>
      <c r="N104" s="6">
        <f>+N$94*Matriz_de_consumo!N14</f>
        <v>777596.4</v>
      </c>
      <c r="O104" s="6">
        <f>+O$94*Matriz_de_consumo!O14</f>
        <v>669957.6</v>
      </c>
      <c r="P104" s="6">
        <f>+P$94*Matriz_de_consumo!P14</f>
        <v>700564.79999999993</v>
      </c>
      <c r="Q104" s="6">
        <f>+Q$94*Matriz_de_consumo!Q14</f>
        <v>652953.59999999998</v>
      </c>
      <c r="R104" s="6">
        <f>+R$94*Matriz_de_consumo!R14</f>
        <v>726070.79999999993</v>
      </c>
      <c r="S104" s="6">
        <f>+S$94*Matriz_de_consumo!S14</f>
        <v>700564.79999999993</v>
      </c>
      <c r="T104" s="6">
        <f>+T$94*Matriz_de_consumo!T14</f>
        <v>712467.6</v>
      </c>
      <c r="U104" s="6">
        <f>+U$94*Matriz_de_consumo!U14</f>
        <v>781362</v>
      </c>
      <c r="V104" s="6">
        <f>+V$94*Matriz_de_consumo!V14</f>
        <v>785127.6</v>
      </c>
      <c r="W104" s="6">
        <f>+W$94*Matriz_de_consumo!W14</f>
        <v>771948</v>
      </c>
      <c r="X104" s="6">
        <f>+X$94*Matriz_de_consumo!X14</f>
        <v>710767.2</v>
      </c>
      <c r="Y104" s="6">
        <f>+Y$94*Matriz_de_consumo!Y14</f>
        <v>715868.4</v>
      </c>
      <c r="Z104" s="6">
        <f>+Z$94*Matriz_de_consumo!Z14</f>
        <v>639512.4</v>
      </c>
    </row>
    <row r="105" spans="2:28" x14ac:dyDescent="0.2">
      <c r="B105" s="22">
        <f t="shared" si="2"/>
        <v>43960</v>
      </c>
      <c r="C105" s="6">
        <f>+C$94*Matriz_de_consumo!C15</f>
        <v>645766.80000000005</v>
      </c>
      <c r="D105" s="6">
        <f>+D$94*Matriz_de_consumo!D15</f>
        <v>650457.60000000009</v>
      </c>
      <c r="E105" s="6">
        <f>+E$94*Matriz_de_consumo!E15</f>
        <v>687984.00000000012</v>
      </c>
      <c r="F105" s="6">
        <f>+F$94*Matriz_de_consumo!F15</f>
        <v>689547.60000000009</v>
      </c>
      <c r="G105" s="6">
        <f>+G$94*Matriz_de_consumo!G15</f>
        <v>731172</v>
      </c>
      <c r="H105" s="6">
        <f>+H$94*Matriz_de_consumo!H15</f>
        <v>710767.2</v>
      </c>
      <c r="I105" s="6">
        <f>+I$94*Matriz_de_consumo!I15</f>
        <v>692062.79999999993</v>
      </c>
      <c r="J105" s="6">
        <f>+J$94*Matriz_de_consumo!J15</f>
        <v>539026.79999999993</v>
      </c>
      <c r="K105" s="6">
        <f>+K$94*Matriz_de_consumo!K15</f>
        <v>392792.39999999997</v>
      </c>
      <c r="L105" s="6">
        <f>+L$94*Matriz_de_consumo!L15</f>
        <v>421747.20000000001</v>
      </c>
      <c r="M105" s="6">
        <f>+M$94*Matriz_de_consumo!M15</f>
        <v>436809.6</v>
      </c>
      <c r="N105" s="6">
        <f>+N$94*Matriz_de_consumo!N15</f>
        <v>564840</v>
      </c>
      <c r="O105" s="6">
        <f>+O$94*Matriz_de_consumo!O15</f>
        <v>659755.19999999995</v>
      </c>
      <c r="P105" s="6">
        <f>+P$94*Matriz_de_consumo!P15</f>
        <v>705666</v>
      </c>
      <c r="Q105" s="6">
        <f>+Q$94*Matriz_de_consumo!Q15</f>
        <v>659755.19999999995</v>
      </c>
      <c r="R105" s="6">
        <f>+R$94*Matriz_de_consumo!R15</f>
        <v>722670</v>
      </c>
      <c r="S105" s="6">
        <f>+S$94*Matriz_de_consumo!S15</f>
        <v>720969.6</v>
      </c>
      <c r="T105" s="6">
        <f>+T$94*Matriz_de_consumo!T15</f>
        <v>722670</v>
      </c>
      <c r="U105" s="6">
        <f>+U$94*Matriz_de_consumo!U15</f>
        <v>788893.2</v>
      </c>
      <c r="V105" s="6">
        <f>+V$94*Matriz_de_consumo!V15</f>
        <v>792658.8</v>
      </c>
      <c r="W105" s="6">
        <f>+W$94*Matriz_de_consumo!W15</f>
        <v>739940.4</v>
      </c>
      <c r="X105" s="6">
        <f>+X$94*Matriz_de_consumo!X15</f>
        <v>715868.4</v>
      </c>
      <c r="Y105" s="6">
        <f>+Y$94*Matriz_de_consumo!Y15</f>
        <v>715868.4</v>
      </c>
      <c r="Z105" s="6">
        <f>+Z$94*Matriz_de_consumo!Z15</f>
        <v>666093.60000000009</v>
      </c>
    </row>
    <row r="106" spans="2:28" x14ac:dyDescent="0.2">
      <c r="B106" s="22">
        <f t="shared" si="2"/>
        <v>43961</v>
      </c>
      <c r="C106" s="6">
        <f>+C$94*Matriz_de_consumo!C16</f>
        <v>537878.4</v>
      </c>
      <c r="D106" s="6">
        <f>+D$94*Matriz_de_consumo!D16</f>
        <v>539442</v>
      </c>
      <c r="E106" s="6">
        <f>+E$94*Matriz_de_consumo!E16</f>
        <v>592604.4</v>
      </c>
      <c r="F106" s="6">
        <f>+F$94*Matriz_de_consumo!F16</f>
        <v>639512.4</v>
      </c>
      <c r="G106" s="6">
        <f>+G$94*Matriz_de_consumo!G16</f>
        <v>719269.2</v>
      </c>
      <c r="H106" s="6">
        <f>+H$94*Matriz_de_consumo!H16</f>
        <v>712467.6</v>
      </c>
      <c r="I106" s="6">
        <f>+I$94*Matriz_de_consumo!I16</f>
        <v>693763.2</v>
      </c>
      <c r="J106" s="6">
        <f>+J$94*Matriz_de_consumo!J16</f>
        <v>717568.79999999993</v>
      </c>
      <c r="K106" s="6">
        <f>+K$94*Matriz_de_consumo!K16</f>
        <v>712467.6</v>
      </c>
      <c r="L106" s="6">
        <f>+L$94*Matriz_de_consumo!L16</f>
        <v>800190</v>
      </c>
      <c r="M106" s="6">
        <f>+M$94*Matriz_de_consumo!M16</f>
        <v>811486.8</v>
      </c>
      <c r="N106" s="6">
        <f>+N$94*Matriz_de_consumo!N16</f>
        <v>783244.80000000005</v>
      </c>
      <c r="O106" s="6">
        <f>+O$94*Matriz_de_consumo!O16</f>
        <v>720969.6</v>
      </c>
      <c r="P106" s="6">
        <f>+P$94*Matriz_de_consumo!P16</f>
        <v>710767.2</v>
      </c>
      <c r="Q106" s="6">
        <f>+Q$94*Matriz_de_consumo!Q16</f>
        <v>715868.4</v>
      </c>
      <c r="R106" s="6">
        <f>+R$94*Matriz_de_consumo!R16</f>
        <v>715868.4</v>
      </c>
      <c r="S106" s="6">
        <f>+S$94*Matriz_de_consumo!S16</f>
        <v>705666</v>
      </c>
      <c r="T106" s="6">
        <f>+T$94*Matriz_de_consumo!T16</f>
        <v>695463.6</v>
      </c>
      <c r="U106" s="6">
        <f>+U$94*Matriz_de_consumo!U16</f>
        <v>792658.8</v>
      </c>
      <c r="V106" s="6">
        <f>+V$94*Matriz_de_consumo!V16</f>
        <v>803955.6</v>
      </c>
      <c r="W106" s="6">
        <f>+W$94*Matriz_de_consumo!W16</f>
        <v>807721.2</v>
      </c>
      <c r="X106" s="6">
        <f>+X$94*Matriz_de_consumo!X16</f>
        <v>726070.79999999993</v>
      </c>
      <c r="Y106" s="6">
        <f>+Y$94*Matriz_de_consumo!Y16</f>
        <v>673358.4</v>
      </c>
      <c r="Z106" s="6">
        <f>+Z$94*Matriz_de_consumo!Z16</f>
        <v>664530</v>
      </c>
    </row>
    <row r="107" spans="2:28" x14ac:dyDescent="0.2">
      <c r="B107" s="22">
        <f t="shared" si="2"/>
        <v>43962</v>
      </c>
      <c r="C107" s="6">
        <f>+C$94*Matriz_de_consumo!C17</f>
        <v>641076</v>
      </c>
      <c r="D107" s="6">
        <f>+D$94*Matriz_de_consumo!D17</f>
        <v>645766.80000000005</v>
      </c>
      <c r="E107" s="6">
        <f>+E$94*Matriz_de_consumo!E17</f>
        <v>670784.4</v>
      </c>
      <c r="F107" s="6">
        <f>+F$94*Matriz_de_consumo!F17</f>
        <v>664530</v>
      </c>
      <c r="G107" s="6">
        <f>+G$94*Matriz_de_consumo!G17</f>
        <v>705666</v>
      </c>
      <c r="H107" s="6">
        <f>+H$94*Matriz_de_consumo!H17</f>
        <v>722670</v>
      </c>
      <c r="I107" s="6">
        <f>+I$94*Matriz_de_consumo!I17</f>
        <v>724370.4</v>
      </c>
      <c r="J107" s="6">
        <f>+J$94*Matriz_de_consumo!J17</f>
        <v>709066.79999999993</v>
      </c>
      <c r="K107" s="6">
        <f>+K$94*Matriz_de_consumo!K17</f>
        <v>737973.6</v>
      </c>
      <c r="L107" s="6">
        <f>+L$94*Matriz_de_consumo!L17</f>
        <v>796424.4</v>
      </c>
      <c r="M107" s="6">
        <f>+M$94*Matriz_de_consumo!M17</f>
        <v>770065.2</v>
      </c>
      <c r="N107" s="6">
        <f>+N$94*Matriz_de_consumo!N17</f>
        <v>811486.8</v>
      </c>
      <c r="O107" s="6">
        <f>+O$94*Matriz_de_consumo!O17</f>
        <v>719269.2</v>
      </c>
      <c r="P107" s="6">
        <f>+P$94*Matriz_de_consumo!P17</f>
        <v>702265.2</v>
      </c>
      <c r="Q107" s="6">
        <f>+Q$94*Matriz_de_consumo!Q17</f>
        <v>717568.79999999993</v>
      </c>
      <c r="R107" s="6">
        <f>+R$94*Matriz_de_consumo!R17</f>
        <v>715868.4</v>
      </c>
      <c r="S107" s="6">
        <f>+S$94*Matriz_de_consumo!S17</f>
        <v>688662</v>
      </c>
      <c r="T107" s="6">
        <f>+T$94*Matriz_de_consumo!T17</f>
        <v>707366.40000000002</v>
      </c>
      <c r="U107" s="6">
        <f>+U$94*Matriz_de_consumo!U17</f>
        <v>753120</v>
      </c>
      <c r="V107" s="6">
        <f>+V$94*Matriz_de_consumo!V17</f>
        <v>764416.8</v>
      </c>
      <c r="W107" s="6">
        <f>+W$94*Matriz_de_consumo!W17</f>
        <v>773830.8</v>
      </c>
      <c r="X107" s="6">
        <f>+X$94*Matriz_de_consumo!X17</f>
        <v>710767.2</v>
      </c>
      <c r="Y107" s="6">
        <f>+Y$94*Matriz_de_consumo!Y17</f>
        <v>717568.79999999993</v>
      </c>
      <c r="Z107" s="6">
        <f>+Z$94*Matriz_de_consumo!Z17</f>
        <v>625440</v>
      </c>
    </row>
    <row r="108" spans="2:28" x14ac:dyDescent="0.2">
      <c r="B108" s="22">
        <f t="shared" si="2"/>
        <v>43963</v>
      </c>
      <c r="C108" s="6">
        <f>+C$94*Matriz_de_consumo!C18</f>
        <v>656712</v>
      </c>
      <c r="D108" s="6">
        <f>+D$94*Matriz_de_consumo!D18</f>
        <v>644203.20000000007</v>
      </c>
      <c r="E108" s="6">
        <f>+E$94*Matriz_de_consumo!E18</f>
        <v>666093.60000000009</v>
      </c>
      <c r="F108" s="6">
        <f>+F$94*Matriz_de_consumo!F18</f>
        <v>672348.00000000012</v>
      </c>
      <c r="G108" s="6">
        <f>+G$94*Matriz_de_consumo!G18</f>
        <v>715868.4</v>
      </c>
      <c r="H108" s="6">
        <f>+H$94*Matriz_de_consumo!H18</f>
        <v>695463.6</v>
      </c>
      <c r="I108" s="6">
        <f>+I$94*Matriz_de_consumo!I18</f>
        <v>705666</v>
      </c>
      <c r="J108" s="6">
        <f>+J$94*Matriz_de_consumo!J18</f>
        <v>715868.4</v>
      </c>
      <c r="K108" s="6">
        <f>+K$94*Matriz_de_consumo!K18</f>
        <v>724370.4</v>
      </c>
      <c r="L108" s="6">
        <f>+L$94*Matriz_de_consumo!L18</f>
        <v>817135.2</v>
      </c>
      <c r="M108" s="6">
        <f>+M$94*Matriz_de_consumo!M18</f>
        <v>809604</v>
      </c>
      <c r="N108" s="6">
        <f>+N$94*Matriz_de_consumo!N18</f>
        <v>771948</v>
      </c>
      <c r="O108" s="6">
        <f>+O$94*Matriz_de_consumo!O18</f>
        <v>688662</v>
      </c>
      <c r="P108" s="6">
        <f>+P$94*Matriz_de_consumo!P18</f>
        <v>722670</v>
      </c>
      <c r="Q108" s="6">
        <f>+Q$94*Matriz_de_consumo!Q18</f>
        <v>710767.2</v>
      </c>
      <c r="R108" s="6">
        <f>+R$94*Matriz_de_consumo!R18</f>
        <v>700564.79999999993</v>
      </c>
      <c r="S108" s="6">
        <f>+S$94*Matriz_de_consumo!S18</f>
        <v>727771.2</v>
      </c>
      <c r="T108" s="6">
        <f>+T$94*Matriz_de_consumo!T18</f>
        <v>719269.2</v>
      </c>
      <c r="U108" s="6">
        <f>+U$94*Matriz_de_consumo!U18</f>
        <v>775713.6</v>
      </c>
      <c r="V108" s="6">
        <f>+V$94*Matriz_de_consumo!V18</f>
        <v>798307.2</v>
      </c>
      <c r="W108" s="6">
        <f>+W$94*Matriz_de_consumo!W18</f>
        <v>779479.2</v>
      </c>
      <c r="X108" s="6">
        <f>+X$94*Matriz_de_consumo!X18</f>
        <v>726070.79999999993</v>
      </c>
      <c r="Y108" s="6">
        <f>+Y$94*Matriz_de_consumo!Y18</f>
        <v>707366.40000000002</v>
      </c>
      <c r="Z108" s="6">
        <f>+Z$94*Matriz_de_consumo!Z18</f>
        <v>661402.80000000005</v>
      </c>
    </row>
    <row r="109" spans="2:28" x14ac:dyDescent="0.2">
      <c r="B109" s="22">
        <f t="shared" si="2"/>
        <v>43964</v>
      </c>
      <c r="C109" s="6">
        <f>+C$94*Matriz_de_consumo!C19</f>
        <v>661402.80000000005</v>
      </c>
      <c r="D109" s="6">
        <f>+D$94*Matriz_de_consumo!D19</f>
        <v>600422.40000000002</v>
      </c>
      <c r="E109" s="6">
        <f>+E$94*Matriz_de_consumo!E19</f>
        <v>658275.60000000009</v>
      </c>
      <c r="F109" s="6">
        <f>+F$94*Matriz_de_consumo!F19</f>
        <v>669220.80000000005</v>
      </c>
      <c r="G109" s="6">
        <f>+G$94*Matriz_de_consumo!G19</f>
        <v>729471.6</v>
      </c>
      <c r="H109" s="6">
        <f>+H$94*Matriz_de_consumo!H19</f>
        <v>654654</v>
      </c>
      <c r="I109" s="6">
        <f>+I$94*Matriz_de_consumo!I19</f>
        <v>715868.4</v>
      </c>
      <c r="J109" s="6">
        <f>+J$94*Matriz_de_consumo!J19</f>
        <v>695463.6</v>
      </c>
      <c r="K109" s="6">
        <f>+K$94*Matriz_de_consumo!K19</f>
        <v>700564.79999999993</v>
      </c>
      <c r="L109" s="6">
        <f>+L$94*Matriz_de_consumo!L19</f>
        <v>788893.2</v>
      </c>
      <c r="M109" s="6">
        <f>+M$94*Matriz_de_consumo!M19</f>
        <v>785127.6</v>
      </c>
      <c r="N109" s="6">
        <f>+N$94*Matriz_de_consumo!N19</f>
        <v>775713.6</v>
      </c>
      <c r="O109" s="6">
        <f>+O$94*Matriz_de_consumo!O19</f>
        <v>692062.79999999993</v>
      </c>
      <c r="P109" s="6">
        <f>+P$94*Matriz_de_consumo!P19</f>
        <v>709066.79999999993</v>
      </c>
      <c r="Q109" s="6">
        <f>+Q$94*Matriz_de_consumo!Q19</f>
        <v>698864.4</v>
      </c>
      <c r="R109" s="6">
        <f>+R$94*Matriz_de_consumo!R19</f>
        <v>693763.2</v>
      </c>
      <c r="S109" s="6">
        <f>+S$94*Matriz_de_consumo!S19</f>
        <v>727771.2</v>
      </c>
      <c r="T109" s="6">
        <f>+T$94*Matriz_de_consumo!T19</f>
        <v>719269.2</v>
      </c>
      <c r="U109" s="6">
        <f>+U$94*Matriz_de_consumo!U19</f>
        <v>794541.6</v>
      </c>
      <c r="V109" s="6">
        <f>+V$94*Matriz_de_consumo!V19</f>
        <v>805838.4</v>
      </c>
      <c r="W109" s="6">
        <f>+W$94*Matriz_de_consumo!W19</f>
        <v>758768.4</v>
      </c>
      <c r="X109" s="6">
        <f>+X$94*Matriz_de_consumo!X19</f>
        <v>692062.79999999993</v>
      </c>
      <c r="Y109" s="6">
        <f>+Y$94*Matriz_de_consumo!Y19</f>
        <v>719269.2</v>
      </c>
      <c r="Z109" s="6">
        <f>+Z$94*Matriz_de_consumo!Z19</f>
        <v>662966.4</v>
      </c>
    </row>
    <row r="110" spans="2:28" x14ac:dyDescent="0.2">
      <c r="B110" s="22">
        <f t="shared" si="2"/>
        <v>43965</v>
      </c>
      <c r="C110" s="6">
        <f>+C$94*Matriz_de_consumo!C20</f>
        <v>664530</v>
      </c>
      <c r="D110" s="6">
        <f>+D$94*Matriz_de_consumo!D20</f>
        <v>650457.60000000009</v>
      </c>
      <c r="E110" s="6">
        <f>+E$94*Matriz_de_consumo!E20</f>
        <v>658275.60000000009</v>
      </c>
      <c r="F110" s="6">
        <f>+F$94*Matriz_de_consumo!F20</f>
        <v>634821.60000000009</v>
      </c>
      <c r="G110" s="6">
        <f>+G$94*Matriz_de_consumo!G20</f>
        <v>731172</v>
      </c>
      <c r="H110" s="6">
        <f>+H$94*Matriz_de_consumo!H20</f>
        <v>724370.4</v>
      </c>
      <c r="I110" s="6">
        <f>+I$94*Matriz_de_consumo!I20</f>
        <v>734572.79999999993</v>
      </c>
      <c r="J110" s="6">
        <f>+J$94*Matriz_de_consumo!J20</f>
        <v>724370.4</v>
      </c>
      <c r="K110" s="6">
        <f>+K$94*Matriz_de_consumo!K20</f>
        <v>700564.79999999993</v>
      </c>
      <c r="L110" s="6">
        <f>+L$94*Matriz_de_consumo!L20</f>
        <v>775713.6</v>
      </c>
      <c r="M110" s="6">
        <f>+M$94*Matriz_de_consumo!M20</f>
        <v>775713.6</v>
      </c>
      <c r="N110" s="6">
        <f>+N$94*Matriz_de_consumo!N20</f>
        <v>747471.6</v>
      </c>
      <c r="O110" s="6">
        <f>+O$94*Matriz_de_consumo!O20</f>
        <v>737973.6</v>
      </c>
      <c r="P110" s="6">
        <f>+P$94*Matriz_de_consumo!P20</f>
        <v>722670</v>
      </c>
      <c r="Q110" s="6">
        <f>+Q$94*Matriz_de_consumo!Q20</f>
        <v>720969.6</v>
      </c>
      <c r="R110" s="6">
        <f>+R$94*Matriz_de_consumo!R20</f>
        <v>714168</v>
      </c>
      <c r="S110" s="6">
        <f>+S$94*Matriz_de_consumo!S20</f>
        <v>542427.6</v>
      </c>
      <c r="T110" s="6">
        <f>+T$94*Matriz_de_consumo!T20</f>
        <v>624046.79999999993</v>
      </c>
      <c r="U110" s="6">
        <f>+U$94*Matriz_de_consumo!U20</f>
        <v>785127.6</v>
      </c>
      <c r="V110" s="6">
        <f>+V$94*Matriz_de_consumo!V20</f>
        <v>777596.4</v>
      </c>
      <c r="W110" s="6">
        <f>+W$94*Matriz_de_consumo!W20</f>
        <v>790776</v>
      </c>
      <c r="X110" s="6">
        <f>+X$94*Matriz_de_consumo!X20</f>
        <v>590038.79999999993</v>
      </c>
      <c r="Y110" s="6">
        <f>+Y$94*Matriz_de_consumo!Y20</f>
        <v>642751.19999999995</v>
      </c>
      <c r="Z110" s="6">
        <f>+Z$94*Matriz_de_consumo!Z20</f>
        <v>517551.60000000003</v>
      </c>
    </row>
    <row r="111" spans="2:28" x14ac:dyDescent="0.2">
      <c r="B111" s="22">
        <f t="shared" si="2"/>
        <v>43966</v>
      </c>
      <c r="C111" s="6">
        <f>+C$94*Matriz_de_consumo!C21</f>
        <v>616058.4</v>
      </c>
      <c r="D111" s="6">
        <f>+D$94*Matriz_de_consumo!D21</f>
        <v>652021.20000000007</v>
      </c>
      <c r="E111" s="6">
        <f>+E$94*Matriz_de_consumo!E21</f>
        <v>666093.60000000009</v>
      </c>
      <c r="F111" s="6">
        <f>+F$94*Matriz_de_consumo!F21</f>
        <v>544132.80000000005</v>
      </c>
      <c r="G111" s="6">
        <f>+G$94*Matriz_de_consumo!G21</f>
        <v>659755.19999999995</v>
      </c>
      <c r="H111" s="6">
        <f>+H$94*Matriz_de_consumo!H21</f>
        <v>688662</v>
      </c>
      <c r="I111" s="6">
        <f>+I$94*Matriz_de_consumo!I21</f>
        <v>727771.2</v>
      </c>
      <c r="J111" s="6">
        <f>+J$94*Matriz_de_consumo!J21</f>
        <v>719269.2</v>
      </c>
      <c r="K111" s="6">
        <f>+K$94*Matriz_de_consumo!K21</f>
        <v>688662</v>
      </c>
      <c r="L111" s="6">
        <f>+L$94*Matriz_de_consumo!L21</f>
        <v>807721.2</v>
      </c>
      <c r="M111" s="6">
        <f>+M$94*Matriz_de_consumo!M21</f>
        <v>775713.6</v>
      </c>
      <c r="N111" s="6">
        <f>+N$94*Matriz_de_consumo!N21</f>
        <v>777596.4</v>
      </c>
      <c r="O111" s="6">
        <f>+O$94*Matriz_de_consumo!O21</f>
        <v>715868.4</v>
      </c>
      <c r="P111" s="6">
        <f>+P$94*Matriz_de_consumo!P21</f>
        <v>715868.4</v>
      </c>
      <c r="Q111" s="6">
        <f>+Q$94*Matriz_de_consumo!Q21</f>
        <v>678459.6</v>
      </c>
      <c r="R111" s="6">
        <f>+R$94*Matriz_de_consumo!R21</f>
        <v>685261.2</v>
      </c>
      <c r="S111" s="6">
        <f>+S$94*Matriz_de_consumo!S21</f>
        <v>680160</v>
      </c>
      <c r="T111" s="6">
        <f>+T$94*Matriz_de_consumo!T21</f>
        <v>686961.6</v>
      </c>
      <c r="U111" s="6">
        <f>+U$94*Matriz_de_consumo!U21</f>
        <v>792658.8</v>
      </c>
      <c r="V111" s="6">
        <f>+V$94*Matriz_de_consumo!V21</f>
        <v>817135.2</v>
      </c>
      <c r="W111" s="6">
        <f>+W$94*Matriz_de_consumo!W21</f>
        <v>787010.4</v>
      </c>
      <c r="X111" s="6">
        <f>+X$94*Matriz_de_consumo!X21</f>
        <v>736273.2</v>
      </c>
      <c r="Y111" s="6">
        <f>+Y$94*Matriz_de_consumo!Y21</f>
        <v>729471.6</v>
      </c>
      <c r="Z111" s="6">
        <f>+Z$94*Matriz_de_consumo!Z21</f>
        <v>637948.80000000005</v>
      </c>
    </row>
    <row r="112" spans="2:28" x14ac:dyDescent="0.2">
      <c r="B112" s="22">
        <f t="shared" si="2"/>
        <v>43967</v>
      </c>
      <c r="C112" s="6">
        <f>+C$94*Matriz_de_consumo!C22</f>
        <v>622312.80000000005</v>
      </c>
      <c r="D112" s="6">
        <f>+D$94*Matriz_de_consumo!D22</f>
        <v>656712</v>
      </c>
      <c r="E112" s="6">
        <f>+E$94*Matriz_de_consumo!E22</f>
        <v>662966.4</v>
      </c>
      <c r="F112" s="6">
        <f>+F$94*Matriz_de_consumo!F22</f>
        <v>659839.20000000007</v>
      </c>
      <c r="G112" s="6">
        <f>+G$94*Matriz_de_consumo!G22</f>
        <v>709066.79999999993</v>
      </c>
      <c r="H112" s="6">
        <f>+H$94*Matriz_de_consumo!H22</f>
        <v>705666</v>
      </c>
      <c r="I112" s="6">
        <f>+I$94*Matriz_de_consumo!I22</f>
        <v>669957.6</v>
      </c>
      <c r="J112" s="6">
        <f>+J$94*Matriz_de_consumo!J22</f>
        <v>719269.2</v>
      </c>
      <c r="K112" s="6">
        <f>+K$94*Matriz_de_consumo!K22</f>
        <v>720969.6</v>
      </c>
      <c r="L112" s="6">
        <f>+L$94*Matriz_de_consumo!L22</f>
        <v>822783.6</v>
      </c>
      <c r="M112" s="6">
        <f>+M$94*Matriz_de_consumo!M22</f>
        <v>798307.2</v>
      </c>
      <c r="N112" s="6">
        <f>+N$94*Matriz_de_consumo!N22</f>
        <v>771948</v>
      </c>
      <c r="O112" s="6">
        <f>+O$94*Matriz_de_consumo!O22</f>
        <v>707366.40000000002</v>
      </c>
      <c r="P112" s="6">
        <f>+P$94*Matriz_de_consumo!P22</f>
        <v>688662</v>
      </c>
      <c r="Q112" s="6">
        <f>+Q$94*Matriz_de_consumo!Q22</f>
        <v>714168</v>
      </c>
      <c r="R112" s="6">
        <f>+R$94*Matriz_de_consumo!R22</f>
        <v>732872.4</v>
      </c>
      <c r="S112" s="6">
        <f>+S$94*Matriz_de_consumo!S22</f>
        <v>710767.2</v>
      </c>
      <c r="T112" s="6">
        <f>+T$94*Matriz_de_consumo!T22</f>
        <v>698864.4</v>
      </c>
      <c r="U112" s="6">
        <f>+U$94*Matriz_de_consumo!U22</f>
        <v>803955.6</v>
      </c>
      <c r="V112" s="6">
        <f>+V$94*Matriz_de_consumo!V22</f>
        <v>755002.8</v>
      </c>
      <c r="W112" s="6">
        <f>+W$94*Matriz_de_consumo!W22</f>
        <v>788893.2</v>
      </c>
      <c r="X112" s="6">
        <f>+X$94*Matriz_de_consumo!X22</f>
        <v>697164</v>
      </c>
      <c r="Y112" s="6">
        <f>+Y$94*Matriz_de_consumo!Y22</f>
        <v>719269.2</v>
      </c>
      <c r="Z112" s="6">
        <f>+Z$94*Matriz_de_consumo!Z22</f>
        <v>655148.4</v>
      </c>
    </row>
    <row r="113" spans="2:26" x14ac:dyDescent="0.2">
      <c r="B113" s="22">
        <f t="shared" si="2"/>
        <v>43968</v>
      </c>
      <c r="C113" s="6">
        <f>+C$94*Matriz_de_consumo!C23</f>
        <v>650457.60000000009</v>
      </c>
      <c r="D113" s="6">
        <f>+D$94*Matriz_de_consumo!D23</f>
        <v>633258</v>
      </c>
      <c r="E113" s="6">
        <f>+E$94*Matriz_de_consumo!E23</f>
        <v>648894</v>
      </c>
      <c r="F113" s="6">
        <f>+F$94*Matriz_de_consumo!F23</f>
        <v>645766.80000000005</v>
      </c>
      <c r="G113" s="6">
        <f>+G$94*Matriz_de_consumo!G23</f>
        <v>724370.4</v>
      </c>
      <c r="H113" s="6">
        <f>+H$94*Matriz_de_consumo!H23</f>
        <v>714168</v>
      </c>
      <c r="I113" s="6">
        <f>+I$94*Matriz_de_consumo!I23</f>
        <v>707366.40000000002</v>
      </c>
      <c r="J113" s="6">
        <f>+J$94*Matriz_de_consumo!J23</f>
        <v>700564.79999999993</v>
      </c>
      <c r="K113" s="6">
        <f>+K$94*Matriz_de_consumo!K23</f>
        <v>676759.2</v>
      </c>
      <c r="L113" s="6">
        <f>+L$94*Matriz_de_consumo!L23</f>
        <v>758768.4</v>
      </c>
      <c r="M113" s="6">
        <f>+M$94*Matriz_de_consumo!M23</f>
        <v>803955.6</v>
      </c>
      <c r="N113" s="6">
        <f>+N$94*Matriz_de_consumo!N23</f>
        <v>738057.6</v>
      </c>
      <c r="O113" s="6">
        <f>+O$94*Matriz_de_consumo!O23</f>
        <v>567933.6</v>
      </c>
      <c r="P113" s="6">
        <f>+P$94*Matriz_de_consumo!P23</f>
        <v>686961.6</v>
      </c>
      <c r="Q113" s="6">
        <f>+Q$94*Matriz_de_consumo!Q23</f>
        <v>522022.8</v>
      </c>
      <c r="R113" s="6">
        <f>+R$94*Matriz_de_consumo!R23</f>
        <v>678459.6</v>
      </c>
      <c r="S113" s="6">
        <f>+S$94*Matriz_de_consumo!S23</f>
        <v>685261.2</v>
      </c>
      <c r="T113" s="6">
        <f>+T$94*Matriz_de_consumo!T23</f>
        <v>695463.6</v>
      </c>
      <c r="U113" s="6">
        <f>+U$94*Matriz_de_consumo!U23</f>
        <v>794541.6</v>
      </c>
      <c r="V113" s="6">
        <f>+V$94*Matriz_de_consumo!V23</f>
        <v>792658.8</v>
      </c>
      <c r="W113" s="6">
        <f>+W$94*Matriz_de_consumo!W23</f>
        <v>775713.6</v>
      </c>
      <c r="X113" s="6">
        <f>+X$94*Matriz_de_consumo!X23</f>
        <v>666556.79999999993</v>
      </c>
      <c r="Y113" s="6">
        <f>+Y$94*Matriz_de_consumo!Y23</f>
        <v>707366.40000000002</v>
      </c>
      <c r="Z113" s="6">
        <f>+Z$94*Matriz_de_consumo!Z23</f>
        <v>633258</v>
      </c>
    </row>
    <row r="114" spans="2:26" x14ac:dyDescent="0.2">
      <c r="B114" s="22">
        <f t="shared" si="2"/>
        <v>43969</v>
      </c>
      <c r="C114" s="6">
        <f>+C$94*Matriz_de_consumo!C24</f>
        <v>670784.4</v>
      </c>
      <c r="D114" s="6">
        <f>+D$94*Matriz_de_consumo!D24</f>
        <v>659839.20000000007</v>
      </c>
      <c r="E114" s="6">
        <f>+E$94*Matriz_de_consumo!E24</f>
        <v>653584.80000000005</v>
      </c>
      <c r="F114" s="6">
        <f>+F$94*Matriz_de_consumo!F24</f>
        <v>622312.80000000005</v>
      </c>
      <c r="G114" s="6">
        <f>+G$94*Matriz_de_consumo!G24</f>
        <v>683560.79999999993</v>
      </c>
      <c r="H114" s="6">
        <f>+H$94*Matriz_de_consumo!H24</f>
        <v>719269.2</v>
      </c>
      <c r="I114" s="6">
        <f>+I$94*Matriz_de_consumo!I24</f>
        <v>722670</v>
      </c>
      <c r="J114" s="6">
        <f>+J$94*Matriz_de_consumo!J24</f>
        <v>712467.6</v>
      </c>
      <c r="K114" s="6">
        <f>+K$94*Matriz_de_consumo!K24</f>
        <v>705666</v>
      </c>
      <c r="L114" s="6">
        <f>+L$94*Matriz_de_consumo!L24</f>
        <v>773830.8</v>
      </c>
      <c r="M114" s="6">
        <f>+M$94*Matriz_de_consumo!M24</f>
        <v>775713.6</v>
      </c>
      <c r="N114" s="6">
        <f>+N$94*Matriz_de_consumo!N24</f>
        <v>790776</v>
      </c>
      <c r="O114" s="6">
        <f>+O$94*Matriz_de_consumo!O24</f>
        <v>727771.2</v>
      </c>
      <c r="P114" s="6">
        <f>+P$94*Matriz_de_consumo!P24</f>
        <v>702265.2</v>
      </c>
      <c r="Q114" s="6">
        <f>+Q$94*Matriz_de_consumo!Q24</f>
        <v>722670</v>
      </c>
      <c r="R114" s="6">
        <f>+R$94*Matriz_de_consumo!R24</f>
        <v>705666</v>
      </c>
      <c r="S114" s="6">
        <f>+S$94*Matriz_de_consumo!S24</f>
        <v>695463.6</v>
      </c>
      <c r="T114" s="6">
        <f>+T$94*Matriz_de_consumo!T24</f>
        <v>683560.79999999993</v>
      </c>
      <c r="U114" s="6">
        <f>+U$94*Matriz_de_consumo!U24</f>
        <v>788893.2</v>
      </c>
      <c r="V114" s="6">
        <f>+V$94*Matriz_de_consumo!V24</f>
        <v>781362</v>
      </c>
      <c r="W114" s="6">
        <f>+W$94*Matriz_de_consumo!W24</f>
        <v>807721.2</v>
      </c>
      <c r="X114" s="6">
        <f>+X$94*Matriz_de_consumo!X24</f>
        <v>719269.2</v>
      </c>
      <c r="Y114" s="6">
        <f>+Y$94*Matriz_de_consumo!Y24</f>
        <v>705666</v>
      </c>
      <c r="Z114" s="6">
        <f>+Z$94*Matriz_de_consumo!Z24</f>
        <v>650457.60000000009</v>
      </c>
    </row>
    <row r="115" spans="2:26" x14ac:dyDescent="0.2">
      <c r="B115" s="22">
        <f t="shared" si="2"/>
        <v>43970</v>
      </c>
      <c r="C115" s="6">
        <f>+C$94*Matriz_de_consumo!C25</f>
        <v>644203.20000000007</v>
      </c>
      <c r="D115" s="6">
        <f>+D$94*Matriz_de_consumo!D25</f>
        <v>628567.20000000007</v>
      </c>
      <c r="E115" s="6">
        <f>+E$94*Matriz_de_consumo!E25</f>
        <v>641076</v>
      </c>
      <c r="F115" s="6">
        <f>+F$94*Matriz_de_consumo!F25</f>
        <v>642639.60000000009</v>
      </c>
      <c r="G115" s="6">
        <f>+G$94*Matriz_de_consumo!G25</f>
        <v>724370.4</v>
      </c>
      <c r="H115" s="6">
        <f>+H$94*Matriz_de_consumo!H25</f>
        <v>727771.2</v>
      </c>
      <c r="I115" s="6">
        <f>+I$94*Matriz_de_consumo!I25</f>
        <v>715868.4</v>
      </c>
      <c r="J115" s="6">
        <f>+J$94*Matriz_de_consumo!J25</f>
        <v>703965.6</v>
      </c>
      <c r="K115" s="6">
        <f>+K$94*Matriz_de_consumo!K25</f>
        <v>680160</v>
      </c>
      <c r="L115" s="6">
        <f>+L$94*Matriz_de_consumo!L25</f>
        <v>785127.6</v>
      </c>
      <c r="M115" s="6">
        <f>+M$94*Matriz_de_consumo!M25</f>
        <v>790776</v>
      </c>
      <c r="N115" s="6">
        <f>+N$94*Matriz_de_consumo!N25</f>
        <v>803955.6</v>
      </c>
      <c r="O115" s="6">
        <f>+O$94*Matriz_de_consumo!O25</f>
        <v>705666</v>
      </c>
      <c r="P115" s="6">
        <f>+P$94*Matriz_de_consumo!P25</f>
        <v>697164</v>
      </c>
      <c r="Q115" s="6">
        <f>+Q$94*Matriz_de_consumo!Q25</f>
        <v>703965.6</v>
      </c>
      <c r="R115" s="6">
        <f>+R$94*Matriz_de_consumo!R25</f>
        <v>683560.79999999993</v>
      </c>
      <c r="S115" s="6">
        <f>+S$94*Matriz_de_consumo!S25</f>
        <v>705666</v>
      </c>
      <c r="T115" s="6">
        <f>+T$94*Matriz_de_consumo!T25</f>
        <v>726070.79999999993</v>
      </c>
      <c r="U115" s="6">
        <f>+U$94*Matriz_de_consumo!U25</f>
        <v>794541.6</v>
      </c>
      <c r="V115" s="6">
        <f>+V$94*Matriz_de_consumo!V25</f>
        <v>773830.8</v>
      </c>
      <c r="W115" s="6">
        <f>+W$94*Matriz_de_consumo!W25</f>
        <v>760651.2</v>
      </c>
      <c r="X115" s="6">
        <f>+X$94*Matriz_de_consumo!X25</f>
        <v>675058.79999999993</v>
      </c>
      <c r="Y115" s="6">
        <f>+Y$94*Matriz_de_consumo!Y25</f>
        <v>702265.2</v>
      </c>
      <c r="Z115" s="6">
        <f>+Z$94*Matriz_de_consumo!Z25</f>
        <v>645766.80000000005</v>
      </c>
    </row>
    <row r="116" spans="2:26" x14ac:dyDescent="0.2">
      <c r="B116" s="22">
        <f t="shared" si="2"/>
        <v>43971</v>
      </c>
      <c r="C116" s="6">
        <f>+C$94*Matriz_de_consumo!C26</f>
        <v>662966.4</v>
      </c>
      <c r="D116" s="6">
        <f>+D$94*Matriz_de_consumo!D26</f>
        <v>625440</v>
      </c>
      <c r="E116" s="6">
        <f>+E$94*Matriz_de_consumo!E26</f>
        <v>666093.60000000009</v>
      </c>
      <c r="F116" s="6">
        <f>+F$94*Matriz_de_consumo!F26</f>
        <v>647330.4</v>
      </c>
      <c r="G116" s="6">
        <f>+G$94*Matriz_de_consumo!G26</f>
        <v>683560.79999999993</v>
      </c>
      <c r="H116" s="6">
        <f>+H$94*Matriz_de_consumo!H26</f>
        <v>720969.6</v>
      </c>
      <c r="I116" s="6">
        <f>+I$94*Matriz_de_consumo!I26</f>
        <v>703965.6</v>
      </c>
      <c r="J116" s="6">
        <f>+J$94*Matriz_de_consumo!J26</f>
        <v>698864.4</v>
      </c>
      <c r="K116" s="6">
        <f>+K$94*Matriz_de_consumo!K26</f>
        <v>717568.79999999993</v>
      </c>
      <c r="L116" s="6">
        <f>+L$94*Matriz_de_consumo!L26</f>
        <v>785127.6</v>
      </c>
      <c r="M116" s="6">
        <f>+M$94*Matriz_de_consumo!M26</f>
        <v>787010.4</v>
      </c>
      <c r="N116" s="6">
        <f>+N$94*Matriz_de_consumo!N26</f>
        <v>771948</v>
      </c>
      <c r="O116" s="6">
        <f>+O$94*Matriz_de_consumo!O26</f>
        <v>709066.79999999993</v>
      </c>
      <c r="P116" s="6">
        <f>+P$94*Matriz_de_consumo!P26</f>
        <v>720969.6</v>
      </c>
      <c r="Q116" s="6">
        <f>+Q$94*Matriz_de_consumo!Q26</f>
        <v>714168</v>
      </c>
      <c r="R116" s="6">
        <f>+R$94*Matriz_de_consumo!R26</f>
        <v>686961.6</v>
      </c>
      <c r="S116" s="6">
        <f>+S$94*Matriz_de_consumo!S26</f>
        <v>703965.6</v>
      </c>
      <c r="T116" s="6">
        <f>+T$94*Matriz_de_consumo!T26</f>
        <v>697164</v>
      </c>
      <c r="U116" s="6">
        <f>+U$94*Matriz_de_consumo!U26</f>
        <v>773830.8</v>
      </c>
      <c r="V116" s="6">
        <f>+V$94*Matriz_de_consumo!V26</f>
        <v>787010.4</v>
      </c>
      <c r="W116" s="6">
        <f>+W$94*Matriz_de_consumo!W26</f>
        <v>758768.4</v>
      </c>
      <c r="X116" s="6">
        <f>+X$94*Matriz_de_consumo!X26</f>
        <v>700564.79999999993</v>
      </c>
      <c r="Y116" s="6">
        <f>+Y$94*Matriz_de_consumo!Y26</f>
        <v>722670</v>
      </c>
      <c r="Z116" s="6">
        <f>+Z$94*Matriz_de_consumo!Z26</f>
        <v>661402.80000000005</v>
      </c>
    </row>
    <row r="117" spans="2:26" x14ac:dyDescent="0.2">
      <c r="B117" s="22">
        <f t="shared" si="2"/>
        <v>43972</v>
      </c>
      <c r="C117" s="6">
        <f>+C$94*Matriz_de_consumo!C27</f>
        <v>659839.20000000007</v>
      </c>
      <c r="D117" s="6">
        <f>+D$94*Matriz_de_consumo!D27</f>
        <v>661402.80000000005</v>
      </c>
      <c r="E117" s="6">
        <f>+E$94*Matriz_de_consumo!E27</f>
        <v>605113.20000000007</v>
      </c>
      <c r="F117" s="6">
        <f>+F$94*Matriz_de_consumo!F27</f>
        <v>666093.60000000009</v>
      </c>
      <c r="G117" s="6">
        <f>+G$94*Matriz_de_consumo!G27</f>
        <v>719269.2</v>
      </c>
      <c r="H117" s="6">
        <f>+H$94*Matriz_de_consumo!H27</f>
        <v>726070.79999999993</v>
      </c>
      <c r="I117" s="6">
        <f>+I$94*Matriz_de_consumo!I27</f>
        <v>717568.79999999993</v>
      </c>
      <c r="J117" s="6">
        <f>+J$94*Matriz_de_consumo!J27</f>
        <v>702265.2</v>
      </c>
      <c r="K117" s="6">
        <f>+K$94*Matriz_de_consumo!K27</f>
        <v>700564.79999999993</v>
      </c>
      <c r="L117" s="6">
        <f>+L$94*Matriz_de_consumo!L27</f>
        <v>807721.2</v>
      </c>
      <c r="M117" s="6">
        <f>+M$94*Matriz_de_consumo!M27</f>
        <v>794541.6</v>
      </c>
      <c r="N117" s="6">
        <f>+N$94*Matriz_de_consumo!N27</f>
        <v>790776</v>
      </c>
      <c r="O117" s="6">
        <f>+O$94*Matriz_de_consumo!O27</f>
        <v>709066.79999999993</v>
      </c>
      <c r="P117" s="6">
        <f>+P$94*Matriz_de_consumo!P27</f>
        <v>686961.6</v>
      </c>
      <c r="Q117" s="6">
        <f>+Q$94*Matriz_de_consumo!Q27</f>
        <v>685261.2</v>
      </c>
      <c r="R117" s="6">
        <f>+R$94*Matriz_de_consumo!R27</f>
        <v>717568.79999999993</v>
      </c>
      <c r="S117" s="6">
        <f>+S$94*Matriz_de_consumo!S27</f>
        <v>717568.79999999993</v>
      </c>
      <c r="T117" s="6">
        <f>+T$94*Matriz_de_consumo!T27</f>
        <v>714168</v>
      </c>
      <c r="U117" s="6">
        <f>+U$94*Matriz_de_consumo!U27</f>
        <v>766299.6</v>
      </c>
      <c r="V117" s="6">
        <f>+V$94*Matriz_de_consumo!V27</f>
        <v>779479.2</v>
      </c>
      <c r="W117" s="6">
        <f>+W$94*Matriz_de_consumo!W27</f>
        <v>645800.4</v>
      </c>
      <c r="X117" s="6">
        <f>+X$94*Matriz_de_consumo!X27</f>
        <v>698864.4</v>
      </c>
      <c r="Y117" s="6">
        <f>+Y$94*Matriz_de_consumo!Y27</f>
        <v>680160</v>
      </c>
      <c r="Z117" s="6">
        <f>+Z$94*Matriz_de_consumo!Z27</f>
        <v>634821.60000000009</v>
      </c>
    </row>
    <row r="118" spans="2:26" x14ac:dyDescent="0.2">
      <c r="B118" s="22">
        <f t="shared" si="2"/>
        <v>43973</v>
      </c>
      <c r="C118" s="6">
        <f>+C$94*Matriz_de_consumo!C28</f>
        <v>611367.60000000009</v>
      </c>
      <c r="D118" s="6">
        <f>+D$94*Matriz_de_consumo!D28</f>
        <v>656712</v>
      </c>
      <c r="E118" s="6">
        <f>+E$94*Matriz_de_consumo!E28</f>
        <v>656712</v>
      </c>
      <c r="F118" s="6">
        <f>+F$94*Matriz_de_consumo!F28</f>
        <v>661402.80000000005</v>
      </c>
      <c r="G118" s="6">
        <f>+G$94*Matriz_de_consumo!G28</f>
        <v>698864.4</v>
      </c>
      <c r="H118" s="6">
        <f>+H$94*Matriz_de_consumo!H28</f>
        <v>698864.4</v>
      </c>
      <c r="I118" s="6">
        <f>+I$94*Matriz_de_consumo!I28</f>
        <v>703965.6</v>
      </c>
      <c r="J118" s="6">
        <f>+J$94*Matriz_de_consumo!J28</f>
        <v>727771.2</v>
      </c>
      <c r="K118" s="6">
        <f>+K$94*Matriz_de_consumo!K28</f>
        <v>722670</v>
      </c>
      <c r="L118" s="6">
        <f>+L$94*Matriz_de_consumo!L28</f>
        <v>798307.2</v>
      </c>
      <c r="M118" s="6">
        <f>+M$94*Matriz_de_consumo!M28</f>
        <v>794541.6</v>
      </c>
      <c r="N118" s="6">
        <f>+N$94*Matriz_de_consumo!N28</f>
        <v>736174.8</v>
      </c>
      <c r="O118" s="6">
        <f>+O$94*Matriz_de_consumo!O28</f>
        <v>690362.4</v>
      </c>
      <c r="P118" s="6">
        <f>+P$94*Matriz_de_consumo!P28</f>
        <v>215950.8</v>
      </c>
      <c r="Q118" s="6">
        <f>+Q$94*Matriz_de_consumo!Q28</f>
        <v>321375.59999999998</v>
      </c>
      <c r="R118" s="6">
        <f>+R$94*Matriz_de_consumo!R28</f>
        <v>579836.4</v>
      </c>
      <c r="S118" s="6">
        <f>+S$94*Matriz_de_consumo!S28</f>
        <v>698864.4</v>
      </c>
      <c r="T118" s="6">
        <f>+T$94*Matriz_de_consumo!T28</f>
        <v>678459.6</v>
      </c>
      <c r="U118" s="6">
        <f>+U$94*Matriz_de_consumo!U28</f>
        <v>736174.8</v>
      </c>
      <c r="V118" s="6">
        <f>+V$94*Matriz_de_consumo!V28</f>
        <v>796424.4</v>
      </c>
      <c r="W118" s="6">
        <f>+W$94*Matriz_de_consumo!W28</f>
        <v>796424.4</v>
      </c>
      <c r="X118" s="6">
        <f>+X$94*Matriz_de_consumo!X28</f>
        <v>726070.79999999993</v>
      </c>
      <c r="Y118" s="6">
        <f>+Y$94*Matriz_de_consumo!Y28</f>
        <v>726070.79999999993</v>
      </c>
      <c r="Z118" s="6">
        <f>+Z$94*Matriz_de_consumo!Z28</f>
        <v>644203.20000000007</v>
      </c>
    </row>
    <row r="119" spans="2:26" x14ac:dyDescent="0.2">
      <c r="B119" s="22">
        <f t="shared" si="2"/>
        <v>43974</v>
      </c>
      <c r="C119" s="6">
        <f>+C$94*Matriz_de_consumo!C29</f>
        <v>636385.20000000007</v>
      </c>
      <c r="D119" s="6">
        <f>+D$94*Matriz_de_consumo!D29</f>
        <v>639512.4</v>
      </c>
      <c r="E119" s="6">
        <f>+E$94*Matriz_de_consumo!E29</f>
        <v>645766.80000000005</v>
      </c>
      <c r="F119" s="6">
        <f>+F$94*Matriz_de_consumo!F29</f>
        <v>664530</v>
      </c>
      <c r="G119" s="6">
        <f>+G$94*Matriz_de_consumo!G29</f>
        <v>727771.2</v>
      </c>
      <c r="H119" s="6">
        <f>+H$94*Matriz_de_consumo!H29</f>
        <v>695463.6</v>
      </c>
      <c r="I119" s="6">
        <f>+I$94*Matriz_de_consumo!I29</f>
        <v>717568.79999999993</v>
      </c>
      <c r="J119" s="6">
        <f>+J$94*Matriz_de_consumo!J29</f>
        <v>719269.2</v>
      </c>
      <c r="K119" s="6">
        <f>+K$94*Matriz_de_consumo!K29</f>
        <v>717568.79999999993</v>
      </c>
      <c r="L119" s="6">
        <f>+L$94*Matriz_de_consumo!L29</f>
        <v>768182.4</v>
      </c>
      <c r="M119" s="6">
        <f>+M$94*Matriz_de_consumo!M29</f>
        <v>755002.8</v>
      </c>
      <c r="N119" s="6">
        <f>+N$94*Matriz_de_consumo!N29</f>
        <v>768182.4</v>
      </c>
      <c r="O119" s="6">
        <f>+O$94*Matriz_de_consumo!O29</f>
        <v>714168</v>
      </c>
      <c r="P119" s="6">
        <f>+P$94*Matriz_de_consumo!P29</f>
        <v>703965.6</v>
      </c>
      <c r="Q119" s="6">
        <f>+Q$94*Matriz_de_consumo!Q29</f>
        <v>724370.4</v>
      </c>
      <c r="R119" s="6">
        <f>+R$94*Matriz_de_consumo!R29</f>
        <v>715868.4</v>
      </c>
      <c r="S119" s="6">
        <f>+S$94*Matriz_de_consumo!S29</f>
        <v>698864.4</v>
      </c>
      <c r="T119" s="6">
        <f>+T$94*Matriz_de_consumo!T29</f>
        <v>688662</v>
      </c>
      <c r="U119" s="6">
        <f>+U$94*Matriz_de_consumo!U29</f>
        <v>785127.6</v>
      </c>
      <c r="V119" s="6">
        <f>+V$94*Matriz_de_consumo!V29</f>
        <v>792658.8</v>
      </c>
      <c r="W119" s="6">
        <f>+W$94*Matriz_de_consumo!W29</f>
        <v>802072.8</v>
      </c>
      <c r="X119" s="6">
        <f>+X$94*Matriz_de_consumo!X29</f>
        <v>697164</v>
      </c>
      <c r="Y119" s="6">
        <f>+Y$94*Matriz_de_consumo!Y29</f>
        <v>724370.4</v>
      </c>
      <c r="Z119" s="6">
        <f>+Z$94*Matriz_de_consumo!Z29</f>
        <v>512860.80000000005</v>
      </c>
    </row>
    <row r="120" spans="2:26" x14ac:dyDescent="0.2">
      <c r="B120" s="22">
        <f t="shared" si="2"/>
        <v>43975</v>
      </c>
      <c r="C120" s="6">
        <f>+C$94*Matriz_de_consumo!C30</f>
        <v>633258</v>
      </c>
      <c r="D120" s="6">
        <f>+D$94*Matriz_de_consumo!D30</f>
        <v>637948.80000000005</v>
      </c>
      <c r="E120" s="6">
        <f>+E$94*Matriz_de_consumo!E30</f>
        <v>648894</v>
      </c>
      <c r="F120" s="6">
        <f>+F$94*Matriz_de_consumo!F30</f>
        <v>622312.80000000005</v>
      </c>
      <c r="G120" s="6">
        <f>+G$94*Matriz_de_consumo!G30</f>
        <v>697164</v>
      </c>
      <c r="H120" s="6">
        <f>+H$94*Matriz_de_consumo!H30</f>
        <v>726070.79999999993</v>
      </c>
      <c r="I120" s="6">
        <f>+I$94*Matriz_de_consumo!I30</f>
        <v>715868.4</v>
      </c>
      <c r="J120" s="6">
        <f>+J$94*Matriz_de_consumo!J30</f>
        <v>726070.79999999993</v>
      </c>
      <c r="K120" s="6">
        <f>+K$94*Matriz_de_consumo!K30</f>
        <v>681860.4</v>
      </c>
      <c r="L120" s="6">
        <f>+L$94*Matriz_de_consumo!L30</f>
        <v>779479.2</v>
      </c>
      <c r="M120" s="6">
        <f>+M$94*Matriz_de_consumo!M30</f>
        <v>803955.6</v>
      </c>
      <c r="N120" s="6">
        <f>+N$94*Matriz_de_consumo!N30</f>
        <v>805838.4</v>
      </c>
      <c r="O120" s="6">
        <f>+O$94*Matriz_de_consumo!O30</f>
        <v>726070.79999999993</v>
      </c>
      <c r="P120" s="6">
        <f>+P$94*Matriz_de_consumo!P30</f>
        <v>736273.2</v>
      </c>
      <c r="Q120" s="6">
        <f>+Q$94*Matriz_de_consumo!Q30</f>
        <v>715868.4</v>
      </c>
      <c r="R120" s="6">
        <f>+R$94*Matriz_de_consumo!R30</f>
        <v>724370.4</v>
      </c>
      <c r="S120" s="6">
        <f>+S$94*Matriz_de_consumo!S30</f>
        <v>698864.4</v>
      </c>
      <c r="T120" s="6">
        <f>+T$94*Matriz_de_consumo!T30</f>
        <v>714168</v>
      </c>
      <c r="U120" s="6">
        <f>+U$94*Matriz_de_consumo!U30</f>
        <v>770065.2</v>
      </c>
      <c r="V120" s="6">
        <f>+V$94*Matriz_de_consumo!V30</f>
        <v>790776</v>
      </c>
      <c r="W120" s="6">
        <f>+W$94*Matriz_de_consumo!W30</f>
        <v>779479.2</v>
      </c>
      <c r="X120" s="6">
        <f>+X$94*Matriz_de_consumo!X30</f>
        <v>702265.2</v>
      </c>
      <c r="Y120" s="6">
        <f>+Y$94*Matriz_de_consumo!Y30</f>
        <v>703965.6</v>
      </c>
      <c r="Z120" s="6">
        <f>+Z$94*Matriz_de_consumo!Z30</f>
        <v>656712</v>
      </c>
    </row>
    <row r="121" spans="2:26" x14ac:dyDescent="0.2">
      <c r="B121" s="22">
        <f t="shared" si="2"/>
        <v>43976</v>
      </c>
      <c r="C121" s="6">
        <f>+C$94*Matriz_de_consumo!C31</f>
        <v>666093.60000000009</v>
      </c>
      <c r="D121" s="6">
        <f>+D$94*Matriz_de_consumo!D31</f>
        <v>656712</v>
      </c>
      <c r="E121" s="6">
        <f>+E$94*Matriz_de_consumo!E31</f>
        <v>659839.20000000007</v>
      </c>
      <c r="F121" s="6">
        <f>+F$94*Matriz_de_consumo!F31</f>
        <v>631694.4</v>
      </c>
      <c r="G121" s="6">
        <f>+G$94*Matriz_de_consumo!G31</f>
        <v>690362.4</v>
      </c>
      <c r="H121" s="6">
        <f>+H$94*Matriz_de_consumo!H31</f>
        <v>700564.79999999993</v>
      </c>
      <c r="I121" s="6">
        <f>+I$94*Matriz_de_consumo!I31</f>
        <v>722670</v>
      </c>
      <c r="J121" s="6">
        <f>+J$94*Matriz_de_consumo!J31</f>
        <v>715868.4</v>
      </c>
      <c r="K121" s="6">
        <f>+K$94*Matriz_de_consumo!K31</f>
        <v>690362.4</v>
      </c>
      <c r="L121" s="6">
        <f>+L$94*Matriz_de_consumo!L31</f>
        <v>803955.6</v>
      </c>
      <c r="M121" s="6">
        <f>+M$94*Matriz_de_consumo!M31</f>
        <v>802072.8</v>
      </c>
      <c r="N121" s="6">
        <f>+N$94*Matriz_de_consumo!N31</f>
        <v>798307.2</v>
      </c>
      <c r="O121" s="6">
        <f>+O$94*Matriz_de_consumo!O31</f>
        <v>700564.79999999993</v>
      </c>
      <c r="P121" s="6">
        <f>+P$94*Matriz_de_consumo!P31</f>
        <v>683560.79999999993</v>
      </c>
      <c r="Q121" s="6">
        <f>+Q$94*Matriz_de_consumo!Q31</f>
        <v>680160</v>
      </c>
      <c r="R121" s="6">
        <f>+R$94*Matriz_de_consumo!R31</f>
        <v>705666</v>
      </c>
      <c r="S121" s="6">
        <f>+S$94*Matriz_de_consumo!S31</f>
        <v>715868.4</v>
      </c>
      <c r="T121" s="6">
        <f>+T$94*Matriz_de_consumo!T31</f>
        <v>710767.2</v>
      </c>
      <c r="U121" s="6">
        <f>+U$94*Matriz_de_consumo!U31</f>
        <v>794541.6</v>
      </c>
      <c r="V121" s="6">
        <f>+V$94*Matriz_de_consumo!V31</f>
        <v>764416.8</v>
      </c>
      <c r="W121" s="6">
        <f>+W$94*Matriz_de_consumo!W31</f>
        <v>781362</v>
      </c>
      <c r="X121" s="6">
        <f>+X$94*Matriz_de_consumo!X31</f>
        <v>683560.79999999993</v>
      </c>
      <c r="Y121" s="6">
        <f>+Y$94*Matriz_de_consumo!Y31</f>
        <v>442104</v>
      </c>
      <c r="Z121" s="6">
        <f>+Z$94*Matriz_de_consumo!Z31</f>
        <v>561332.4</v>
      </c>
    </row>
    <row r="122" spans="2:26" x14ac:dyDescent="0.2">
      <c r="B122" s="22">
        <f t="shared" si="2"/>
        <v>43977</v>
      </c>
      <c r="C122" s="6">
        <f>+C$94*Matriz_de_consumo!C32</f>
        <v>627003.60000000009</v>
      </c>
      <c r="D122" s="6">
        <f>+D$94*Matriz_de_consumo!D32</f>
        <v>645766.80000000005</v>
      </c>
      <c r="E122" s="6">
        <f>+E$94*Matriz_de_consumo!E32</f>
        <v>652021.20000000007</v>
      </c>
      <c r="F122" s="6">
        <f>+F$94*Matriz_de_consumo!F32</f>
        <v>645766.80000000005</v>
      </c>
      <c r="G122" s="6">
        <f>+G$94*Matriz_de_consumo!G32</f>
        <v>700564.79999999993</v>
      </c>
      <c r="H122" s="6">
        <f>+H$94*Matriz_de_consumo!H32</f>
        <v>690362.4</v>
      </c>
      <c r="I122" s="6">
        <f>+I$94*Matriz_de_consumo!I32</f>
        <v>710767.2</v>
      </c>
      <c r="J122" s="6">
        <f>+J$94*Matriz_de_consumo!J32</f>
        <v>688662</v>
      </c>
      <c r="K122" s="6">
        <f>+K$94*Matriz_de_consumo!K32</f>
        <v>686961.6</v>
      </c>
      <c r="L122" s="6">
        <f>+L$94*Matriz_de_consumo!L32</f>
        <v>777596.4</v>
      </c>
      <c r="M122" s="6">
        <f>+M$94*Matriz_de_consumo!M32</f>
        <v>770065.2</v>
      </c>
      <c r="N122" s="6">
        <f>+N$94*Matriz_de_consumo!N32</f>
        <v>771948</v>
      </c>
      <c r="O122" s="6">
        <f>+O$94*Matriz_de_consumo!O32</f>
        <v>669957.6</v>
      </c>
      <c r="P122" s="6">
        <f>+P$94*Matriz_de_consumo!P32</f>
        <v>675058.79999999993</v>
      </c>
      <c r="Q122" s="6">
        <f>+Q$94*Matriz_de_consumo!Q32</f>
        <v>700564.79999999993</v>
      </c>
      <c r="R122" s="6">
        <f>+R$94*Matriz_de_consumo!R32</f>
        <v>715868.4</v>
      </c>
      <c r="S122" s="6">
        <f>+S$94*Matriz_de_consumo!S32</f>
        <v>710767.2</v>
      </c>
      <c r="T122" s="6">
        <f>+T$94*Matriz_de_consumo!T32</f>
        <v>697164</v>
      </c>
      <c r="U122" s="6">
        <f>+U$94*Matriz_de_consumo!U32</f>
        <v>766299.6</v>
      </c>
      <c r="V122" s="6">
        <f>+V$94*Matriz_de_consumo!V32</f>
        <v>790776</v>
      </c>
      <c r="W122" s="6">
        <f>+W$94*Matriz_de_consumo!W32</f>
        <v>803955.6</v>
      </c>
      <c r="X122" s="6">
        <f>+X$94*Matriz_de_consumo!X32</f>
        <v>576435.6</v>
      </c>
      <c r="Y122" s="6">
        <f>+Y$94*Matriz_de_consumo!Y32</f>
        <v>680160</v>
      </c>
      <c r="Z122" s="6">
        <f>+Z$94*Matriz_de_consumo!Z32</f>
        <v>609804</v>
      </c>
    </row>
    <row r="123" spans="2:26" x14ac:dyDescent="0.2">
      <c r="B123" s="22">
        <f t="shared" si="2"/>
        <v>43978</v>
      </c>
      <c r="C123" s="6">
        <f>+C$94*Matriz_de_consumo!C33</f>
        <v>603549.60000000009</v>
      </c>
      <c r="D123" s="6">
        <f>+D$94*Matriz_de_consumo!D33</f>
        <v>653584.80000000005</v>
      </c>
      <c r="E123" s="6">
        <f>+E$94*Matriz_de_consumo!E33</f>
        <v>659839.20000000007</v>
      </c>
      <c r="F123" s="6">
        <f>+F$94*Matriz_de_consumo!F33</f>
        <v>639512.4</v>
      </c>
      <c r="G123" s="6">
        <f>+G$94*Matriz_de_consumo!G33</f>
        <v>719269.2</v>
      </c>
      <c r="H123" s="6">
        <f>+H$94*Matriz_de_consumo!H33</f>
        <v>695463.6</v>
      </c>
      <c r="I123" s="6">
        <f>+I$94*Matriz_de_consumo!I33</f>
        <v>720969.6</v>
      </c>
      <c r="J123" s="6">
        <f>+J$94*Matriz_de_consumo!J33</f>
        <v>710767.2</v>
      </c>
      <c r="K123" s="6">
        <f>+K$94*Matriz_de_consumo!K33</f>
        <v>719269.2</v>
      </c>
      <c r="L123" s="6">
        <f>+L$94*Matriz_de_consumo!L33</f>
        <v>753120</v>
      </c>
      <c r="M123" s="6">
        <f>+M$94*Matriz_de_consumo!M33</f>
        <v>768182.4</v>
      </c>
      <c r="N123" s="6">
        <f>+N$94*Matriz_de_consumo!N33</f>
        <v>766299.6</v>
      </c>
      <c r="O123" s="6">
        <f>+O$94*Matriz_de_consumo!O33</f>
        <v>715868.4</v>
      </c>
      <c r="P123" s="6">
        <f>+P$94*Matriz_de_consumo!P33</f>
        <v>715868.4</v>
      </c>
      <c r="Q123" s="6">
        <f>+Q$94*Matriz_de_consumo!Q33</f>
        <v>710767.2</v>
      </c>
      <c r="R123" s="6">
        <f>+R$94*Matriz_de_consumo!R33</f>
        <v>720969.6</v>
      </c>
      <c r="S123" s="6">
        <f>+S$94*Matriz_de_consumo!S33</f>
        <v>686961.6</v>
      </c>
      <c r="T123" s="6">
        <f>+T$94*Matriz_de_consumo!T33</f>
        <v>717568.79999999993</v>
      </c>
      <c r="U123" s="6">
        <f>+U$94*Matriz_de_consumo!U33</f>
        <v>758768.4</v>
      </c>
      <c r="V123" s="6">
        <f>+V$94*Matriz_de_consumo!V33</f>
        <v>798307.2</v>
      </c>
      <c r="W123" s="6">
        <f>+W$94*Matriz_de_consumo!W33</f>
        <v>805838.4</v>
      </c>
      <c r="X123" s="6">
        <f>+X$94*Matriz_de_consumo!X33</f>
        <v>697164</v>
      </c>
      <c r="Y123" s="6">
        <f>+Y$94*Matriz_de_consumo!Y33</f>
        <v>676759.2</v>
      </c>
      <c r="Z123" s="6">
        <f>+Z$94*Matriz_de_consumo!Z33</f>
        <v>655148.4</v>
      </c>
    </row>
    <row r="124" spans="2:26" x14ac:dyDescent="0.2">
      <c r="B124" s="22">
        <f t="shared" si="2"/>
        <v>43979</v>
      </c>
      <c r="C124" s="6">
        <f>+C$94*Matriz_de_consumo!C34</f>
        <v>672348.00000000012</v>
      </c>
      <c r="D124" s="6">
        <f>+D$94*Matriz_de_consumo!D34</f>
        <v>673911.60000000009</v>
      </c>
      <c r="E124" s="6">
        <f>+E$94*Matriz_de_consumo!E34</f>
        <v>664530</v>
      </c>
      <c r="F124" s="6">
        <f>+F$94*Matriz_de_consumo!F34</f>
        <v>645766.80000000005</v>
      </c>
      <c r="G124" s="6">
        <f>+G$94*Matriz_de_consumo!G34</f>
        <v>722670</v>
      </c>
      <c r="H124" s="6">
        <f>+H$94*Matriz_de_consumo!H34</f>
        <v>714168</v>
      </c>
      <c r="I124" s="6">
        <f>+I$94*Matriz_de_consumo!I34</f>
        <v>717568.79999999993</v>
      </c>
      <c r="J124" s="6">
        <f>+J$94*Matriz_de_consumo!J34</f>
        <v>736273.2</v>
      </c>
      <c r="K124" s="6">
        <f>+K$94*Matriz_de_consumo!K34</f>
        <v>710767.2</v>
      </c>
      <c r="L124" s="6">
        <f>+L$94*Matriz_de_consumo!L34</f>
        <v>794541.6</v>
      </c>
      <c r="M124" s="6">
        <f>+M$94*Matriz_de_consumo!M34</f>
        <v>790776</v>
      </c>
      <c r="N124" s="6">
        <f>+N$94*Matriz_de_consumo!N34</f>
        <v>803955.6</v>
      </c>
      <c r="O124" s="6">
        <f>+O$94*Matriz_de_consumo!O34</f>
        <v>727771.2</v>
      </c>
      <c r="P124" s="6">
        <f>+P$94*Matriz_de_consumo!P34</f>
        <v>724370.4</v>
      </c>
      <c r="Q124" s="6">
        <f>+Q$94*Matriz_de_consumo!Q34</f>
        <v>681860.4</v>
      </c>
      <c r="R124" s="6">
        <f>+R$94*Matriz_de_consumo!R34</f>
        <v>717568.79999999993</v>
      </c>
      <c r="S124" s="6">
        <f>+S$94*Matriz_de_consumo!S34</f>
        <v>681860.4</v>
      </c>
      <c r="T124" s="6">
        <f>+T$94*Matriz_de_consumo!T34</f>
        <v>715868.4</v>
      </c>
      <c r="U124" s="6">
        <f>+U$94*Matriz_de_consumo!U34</f>
        <v>783244.80000000005</v>
      </c>
      <c r="V124" s="6">
        <f>+V$94*Matriz_de_consumo!V34</f>
        <v>779479.2</v>
      </c>
      <c r="W124" s="6">
        <f>+W$94*Matriz_de_consumo!W34</f>
        <v>771948</v>
      </c>
      <c r="X124" s="6">
        <f>+X$94*Matriz_de_consumo!X34</f>
        <v>724370.4</v>
      </c>
      <c r="Y124" s="6">
        <f>+Y$94*Matriz_de_consumo!Y34</f>
        <v>707366.40000000002</v>
      </c>
      <c r="Z124" s="6">
        <f>+Z$94*Matriz_de_consumo!Z34</f>
        <v>659839.20000000007</v>
      </c>
    </row>
    <row r="125" spans="2:26" x14ac:dyDescent="0.2">
      <c r="B125" s="22">
        <f t="shared" si="2"/>
        <v>43980</v>
      </c>
      <c r="C125" s="6">
        <f>+C$94*Matriz_de_consumo!C35</f>
        <v>645766.80000000005</v>
      </c>
      <c r="D125" s="6">
        <f>+D$94*Matriz_de_consumo!D35</f>
        <v>639512.4</v>
      </c>
      <c r="E125" s="6">
        <f>+E$94*Matriz_de_consumo!E35</f>
        <v>642639.60000000009</v>
      </c>
      <c r="F125" s="6">
        <f>+F$94*Matriz_de_consumo!F35</f>
        <v>662966.4</v>
      </c>
      <c r="G125" s="6">
        <f>+G$94*Matriz_de_consumo!G35</f>
        <v>703965.6</v>
      </c>
      <c r="H125" s="6">
        <f>+H$94*Matriz_de_consumo!H35</f>
        <v>724370.4</v>
      </c>
      <c r="I125" s="6">
        <f>+I$94*Matriz_de_consumo!I35</f>
        <v>698864.4</v>
      </c>
      <c r="J125" s="6">
        <f>+J$94*Matriz_de_consumo!J35</f>
        <v>698864.4</v>
      </c>
      <c r="K125" s="6">
        <f>+K$94*Matriz_de_consumo!K35</f>
        <v>705666</v>
      </c>
      <c r="L125" s="6">
        <f>+L$94*Matriz_de_consumo!L35</f>
        <v>802072.8</v>
      </c>
      <c r="M125" s="6">
        <f>+M$94*Matriz_de_consumo!M35</f>
        <v>794541.6</v>
      </c>
      <c r="N125" s="6">
        <f>+N$94*Matriz_de_consumo!N35</f>
        <v>764416.8</v>
      </c>
      <c r="O125" s="6">
        <f>+O$94*Matriz_de_consumo!O35</f>
        <v>678459.6</v>
      </c>
      <c r="P125" s="6">
        <f>+P$94*Matriz_de_consumo!P35</f>
        <v>712467.6</v>
      </c>
      <c r="Q125" s="6">
        <f>+Q$94*Matriz_de_consumo!Q35</f>
        <v>719269.2</v>
      </c>
      <c r="R125" s="6">
        <f>+R$94*Matriz_de_consumo!R35</f>
        <v>688662</v>
      </c>
      <c r="S125" s="6">
        <f>+S$94*Matriz_de_consumo!S35</f>
        <v>712467.6</v>
      </c>
      <c r="T125" s="6">
        <f>+T$94*Matriz_de_consumo!T35</f>
        <v>702265.2</v>
      </c>
      <c r="U125" s="6">
        <f>+U$94*Matriz_de_consumo!U35</f>
        <v>779479.2</v>
      </c>
      <c r="V125" s="6">
        <f>+V$94*Matriz_de_consumo!V35</f>
        <v>798307.2</v>
      </c>
      <c r="W125" s="6">
        <f>+W$94*Matriz_de_consumo!W35</f>
        <v>802072.8</v>
      </c>
      <c r="X125" s="6">
        <f>+X$94*Matriz_de_consumo!X35</f>
        <v>720969.6</v>
      </c>
      <c r="Y125" s="6">
        <f>+Y$94*Matriz_de_consumo!Y35</f>
        <v>724370.4</v>
      </c>
      <c r="Z125" s="6">
        <f>+Z$94*Matriz_de_consumo!Z35</f>
        <v>628567.20000000007</v>
      </c>
    </row>
    <row r="126" spans="2:26" x14ac:dyDescent="0.2">
      <c r="B126" s="22">
        <f t="shared" si="2"/>
        <v>43981</v>
      </c>
      <c r="C126" s="6">
        <f>+C$94*Matriz_de_consumo!C36</f>
        <v>644203.20000000007</v>
      </c>
      <c r="D126" s="6">
        <f>+D$94*Matriz_de_consumo!D36</f>
        <v>659839.20000000007</v>
      </c>
      <c r="E126" s="6">
        <f>+E$94*Matriz_de_consumo!E36</f>
        <v>669220.80000000005</v>
      </c>
      <c r="F126" s="6">
        <f>+F$94*Matriz_de_consumo!F36</f>
        <v>648894</v>
      </c>
      <c r="G126" s="6">
        <f>+G$94*Matriz_de_consumo!G36</f>
        <v>709066.79999999993</v>
      </c>
      <c r="H126" s="6">
        <f>+H$94*Matriz_de_consumo!H36</f>
        <v>705666</v>
      </c>
      <c r="I126" s="6">
        <f>+I$94*Matriz_de_consumo!I36</f>
        <v>727771.2</v>
      </c>
      <c r="J126" s="6">
        <f>+J$94*Matriz_de_consumo!J36</f>
        <v>720969.6</v>
      </c>
      <c r="K126" s="6">
        <f>+K$94*Matriz_de_consumo!K36</f>
        <v>717568.79999999993</v>
      </c>
      <c r="L126" s="6">
        <f>+L$94*Matriz_de_consumo!L36</f>
        <v>781362</v>
      </c>
      <c r="M126" s="6">
        <f>+M$94*Matriz_de_consumo!M36</f>
        <v>758768.4</v>
      </c>
      <c r="N126" s="6">
        <f>+N$94*Matriz_de_consumo!N36</f>
        <v>766299.6</v>
      </c>
      <c r="O126" s="6">
        <f>+O$94*Matriz_de_consumo!O36</f>
        <v>717568.79999999993</v>
      </c>
      <c r="P126" s="6">
        <f>+P$94*Matriz_de_consumo!P36</f>
        <v>707366.40000000002</v>
      </c>
      <c r="Q126" s="6">
        <f>+Q$94*Matriz_de_consumo!Q36</f>
        <v>724370.4</v>
      </c>
      <c r="R126" s="6">
        <f>+R$94*Matriz_de_consumo!R36</f>
        <v>702265.2</v>
      </c>
      <c r="S126" s="6">
        <f>+S$94*Matriz_de_consumo!S36</f>
        <v>688662</v>
      </c>
      <c r="T126" s="6">
        <f>+T$94*Matriz_de_consumo!T36</f>
        <v>714168</v>
      </c>
      <c r="U126" s="6">
        <f>+U$94*Matriz_de_consumo!U36</f>
        <v>803955.6</v>
      </c>
      <c r="V126" s="6">
        <f>+V$94*Matriz_de_consumo!V36</f>
        <v>788893.2</v>
      </c>
      <c r="W126" s="6">
        <f>+W$94*Matriz_de_consumo!W36</f>
        <v>787010.4</v>
      </c>
      <c r="X126" s="6">
        <f>+X$94*Matriz_de_consumo!X36</f>
        <v>673358.4</v>
      </c>
      <c r="Y126" s="6">
        <f>+Y$94*Matriz_de_consumo!Y36</f>
        <v>703965.6</v>
      </c>
      <c r="Z126" s="6">
        <f>+Z$94*Matriz_de_consumo!Z36</f>
        <v>648894</v>
      </c>
    </row>
    <row r="127" spans="2:26" x14ac:dyDescent="0.2">
      <c r="B127" s="22">
        <f t="shared" si="2"/>
        <v>43982</v>
      </c>
      <c r="C127" s="6">
        <f>+C$94*Matriz_de_consumo!C37</f>
        <v>648894</v>
      </c>
      <c r="D127" s="6">
        <f>+D$94*Matriz_de_consumo!D37</f>
        <v>642639.60000000009</v>
      </c>
      <c r="E127" s="6">
        <f>+E$94*Matriz_de_consumo!E37</f>
        <v>653584.80000000005</v>
      </c>
      <c r="F127" s="6">
        <f>+F$94*Matriz_de_consumo!F37</f>
        <v>661402.80000000005</v>
      </c>
      <c r="G127" s="6">
        <f>+G$94*Matriz_de_consumo!G37</f>
        <v>703965.6</v>
      </c>
      <c r="H127" s="6">
        <f>+H$94*Matriz_de_consumo!H37</f>
        <v>729471.6</v>
      </c>
      <c r="I127" s="6">
        <f>+I$94*Matriz_de_consumo!I37</f>
        <v>715868.4</v>
      </c>
      <c r="J127" s="6">
        <f>+J$94*Matriz_de_consumo!J37</f>
        <v>714168</v>
      </c>
      <c r="K127" s="6">
        <f>+K$94*Matriz_de_consumo!K37</f>
        <v>702265.2</v>
      </c>
      <c r="L127" s="6">
        <f>+L$94*Matriz_de_consumo!L37</f>
        <v>788893.2</v>
      </c>
      <c r="M127" s="6">
        <f>+M$94*Matriz_de_consumo!M37</f>
        <v>805838.4</v>
      </c>
      <c r="N127" s="6">
        <f>+N$94*Matriz_de_consumo!N37</f>
        <v>815252.4</v>
      </c>
      <c r="O127" s="6">
        <f>+O$94*Matriz_de_consumo!O37</f>
        <v>734572.79999999993</v>
      </c>
      <c r="P127" s="6">
        <f>+P$94*Matriz_de_consumo!P37</f>
        <v>693763.2</v>
      </c>
      <c r="Q127" s="6">
        <f>+Q$94*Matriz_de_consumo!Q37</f>
        <v>693763.2</v>
      </c>
      <c r="R127" s="6">
        <f>+R$94*Matriz_de_consumo!R37</f>
        <v>736273.2</v>
      </c>
      <c r="S127" s="6">
        <f>+S$94*Matriz_de_consumo!S37</f>
        <v>724370.4</v>
      </c>
      <c r="T127" s="6">
        <f>+T$94*Matriz_de_consumo!T37</f>
        <v>714168</v>
      </c>
      <c r="U127" s="6">
        <f>+U$94*Matriz_de_consumo!U37</f>
        <v>771948</v>
      </c>
      <c r="V127" s="6">
        <f>+V$94*Matriz_de_consumo!V37</f>
        <v>762534</v>
      </c>
      <c r="W127" s="6">
        <f>+W$94*Matriz_de_consumo!W37</f>
        <v>802072.8</v>
      </c>
      <c r="X127" s="6">
        <f>+X$94*Matriz_de_consumo!X37</f>
        <v>722670</v>
      </c>
      <c r="Y127" s="6">
        <f>+Y$94*Matriz_de_consumo!Y37</f>
        <v>686961.6</v>
      </c>
      <c r="Z127" s="6">
        <f>+Z$94*Matriz_de_consumo!Z37</f>
        <v>656712</v>
      </c>
    </row>
    <row r="128" spans="2:26" x14ac:dyDescent="0.2"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2:26" x14ac:dyDescent="0.2">
      <c r="B129" s="20" t="s">
        <v>27</v>
      </c>
      <c r="C129" s="15">
        <f>+(SUM(C97:Z127))</f>
        <v>525463806.00000006</v>
      </c>
      <c r="D129" s="76"/>
      <c r="E129" s="73"/>
      <c r="F129" s="77"/>
      <c r="G129" s="74"/>
    </row>
    <row r="130" spans="2:26" x14ac:dyDescent="0.2">
      <c r="D130" s="75"/>
      <c r="E130" s="72"/>
    </row>
    <row r="132" spans="2:26" s="16" customFormat="1" x14ac:dyDescent="0.2">
      <c r="B132" s="17" t="s">
        <v>41</v>
      </c>
    </row>
    <row r="134" spans="2:26" s="23" customFormat="1" x14ac:dyDescent="0.2">
      <c r="C134" s="24" t="s">
        <v>24</v>
      </c>
      <c r="D134" s="1"/>
    </row>
    <row r="135" spans="2:26" ht="15" customHeight="1" x14ac:dyDescent="0.2">
      <c r="B135" s="25" t="s">
        <v>42</v>
      </c>
      <c r="C135" s="26">
        <f>+ROUND(AVERAGEIFS(In_cargos!$J:$J,In_cargos!$B:$B,Salida!$C$5),2)</f>
        <v>25.03</v>
      </c>
    </row>
    <row r="137" spans="2:26" x14ac:dyDescent="0.2">
      <c r="B137" s="21"/>
      <c r="C137" s="4" t="s">
        <v>0</v>
      </c>
      <c r="D137" s="4" t="s">
        <v>1</v>
      </c>
      <c r="E137" s="4" t="s">
        <v>2</v>
      </c>
      <c r="F137" s="4" t="s">
        <v>3</v>
      </c>
      <c r="G137" s="4" t="s">
        <v>4</v>
      </c>
      <c r="H137" s="4" t="s">
        <v>5</v>
      </c>
      <c r="I137" s="4" t="s">
        <v>6</v>
      </c>
      <c r="J137" s="4" t="s">
        <v>7</v>
      </c>
      <c r="K137" s="4" t="s">
        <v>8</v>
      </c>
      <c r="L137" s="4" t="s">
        <v>9</v>
      </c>
      <c r="M137" s="4" t="s">
        <v>10</v>
      </c>
      <c r="N137" s="4" t="s">
        <v>11</v>
      </c>
      <c r="O137" s="4" t="s">
        <v>12</v>
      </c>
      <c r="P137" s="4" t="s">
        <v>13</v>
      </c>
      <c r="Q137" s="4" t="s">
        <v>14</v>
      </c>
      <c r="R137" s="4" t="s">
        <v>15</v>
      </c>
      <c r="S137" s="4" t="s">
        <v>16</v>
      </c>
      <c r="T137" s="4" t="s">
        <v>17</v>
      </c>
      <c r="U137" s="4" t="s">
        <v>18</v>
      </c>
      <c r="V137" s="4" t="s">
        <v>19</v>
      </c>
      <c r="W137" s="4" t="s">
        <v>20</v>
      </c>
      <c r="X137" s="4" t="s">
        <v>21</v>
      </c>
      <c r="Y137" s="4" t="s">
        <v>22</v>
      </c>
      <c r="Z137" s="4" t="s">
        <v>23</v>
      </c>
    </row>
    <row r="138" spans="2:26" x14ac:dyDescent="0.2">
      <c r="B138" s="22">
        <f>+B56</f>
        <v>43952</v>
      </c>
      <c r="C138" s="6">
        <f>+$C$135*Matriz_de_consumo!C7</f>
        <v>340408</v>
      </c>
      <c r="D138" s="6">
        <f>+$C$135*Matriz_de_consumo!D7</f>
        <v>432518.40000000002</v>
      </c>
      <c r="E138" s="6">
        <f>+$C$135*Matriz_de_consumo!E7</f>
        <v>413495.60000000003</v>
      </c>
      <c r="F138" s="6">
        <f>+$C$135*Matriz_de_consumo!F7</f>
        <v>434520.80000000005</v>
      </c>
      <c r="G138" s="6">
        <f>+$C$135*Matriz_de_consumo!G7</f>
        <v>414496.80000000005</v>
      </c>
      <c r="H138" s="6">
        <f>+$C$135*Matriz_de_consumo!H7</f>
        <v>410492</v>
      </c>
      <c r="I138" s="6">
        <f>+$C$135*Matriz_de_consumo!I7</f>
        <v>414496.80000000005</v>
      </c>
      <c r="J138" s="6">
        <f>+$C$135*Matriz_de_consumo!J7</f>
        <v>359430.8</v>
      </c>
      <c r="K138" s="6">
        <f>+$C$135*Matriz_de_consumo!K7</f>
        <v>349418.8</v>
      </c>
      <c r="L138" s="6">
        <f>+$C$135*Matriz_de_consumo!L7</f>
        <v>398477.60000000003</v>
      </c>
      <c r="M138" s="6">
        <f>+$C$135*Matriz_de_consumo!M7</f>
        <v>411493.2</v>
      </c>
      <c r="N138" s="6">
        <f>+$C$135*Matriz_de_consumo!N7</f>
        <v>405486</v>
      </c>
      <c r="O138" s="6">
        <f>+$C$135*Matriz_de_consumo!O7</f>
        <v>423507.60000000003</v>
      </c>
      <c r="P138" s="6">
        <f>+$C$135*Matriz_de_consumo!P7</f>
        <v>396475.2</v>
      </c>
      <c r="Q138" s="6">
        <f>+$C$135*Matriz_de_consumo!Q7</f>
        <v>419502.80000000005</v>
      </c>
      <c r="R138" s="6">
        <f>+$C$135*Matriz_de_consumo!R7</f>
        <v>424508.80000000005</v>
      </c>
      <c r="S138" s="6">
        <f>+$C$135*Matriz_de_consumo!S7</f>
        <v>427512.4</v>
      </c>
      <c r="T138" s="6">
        <f>+$C$135*Matriz_de_consumo!T7</f>
        <v>420504</v>
      </c>
      <c r="U138" s="6">
        <f>+$C$135*Matriz_de_consumo!U7</f>
        <v>402482.4</v>
      </c>
      <c r="V138" s="6">
        <f>+$C$135*Matriz_de_consumo!V7</f>
        <v>422506.4</v>
      </c>
      <c r="W138" s="6">
        <f>+$C$135*Matriz_de_consumo!W7</f>
        <v>431517.2</v>
      </c>
      <c r="X138" s="6">
        <f>+$C$135*Matriz_de_consumo!X7</f>
        <v>423507.60000000003</v>
      </c>
      <c r="Y138" s="6">
        <f>+$C$135*Matriz_de_consumo!Y7</f>
        <v>424508.80000000005</v>
      </c>
      <c r="Z138" s="6">
        <f>+$C$135*Matriz_de_consumo!Z7</f>
        <v>425510</v>
      </c>
    </row>
    <row r="139" spans="2:26" x14ac:dyDescent="0.2">
      <c r="B139" s="22">
        <f t="shared" ref="B139:B168" si="3">+B57</f>
        <v>43953</v>
      </c>
      <c r="C139" s="6">
        <f>+$C$135*Matriz_de_consumo!C8</f>
        <v>395474</v>
      </c>
      <c r="D139" s="6">
        <f>+$C$135*Matriz_de_consumo!D8</f>
        <v>425510</v>
      </c>
      <c r="E139" s="6">
        <f>+$C$135*Matriz_de_consumo!E8</f>
        <v>422506.4</v>
      </c>
      <c r="F139" s="6">
        <f>+$C$135*Matriz_de_consumo!F8</f>
        <v>423507.60000000003</v>
      </c>
      <c r="G139" s="6">
        <f>+$C$135*Matriz_de_consumo!G8</f>
        <v>432518.40000000002</v>
      </c>
      <c r="H139" s="6">
        <f>+$C$135*Matriz_de_consumo!H8</f>
        <v>426511.2</v>
      </c>
      <c r="I139" s="6">
        <f>+$C$135*Matriz_de_consumo!I8</f>
        <v>413495.60000000003</v>
      </c>
      <c r="J139" s="6">
        <f>+$C$135*Matriz_de_consumo!J8</f>
        <v>411493.2</v>
      </c>
      <c r="K139" s="6">
        <f>+$C$135*Matriz_de_consumo!K8</f>
        <v>411493.2</v>
      </c>
      <c r="L139" s="6">
        <f>+$C$135*Matriz_de_consumo!L8</f>
        <v>415498</v>
      </c>
      <c r="M139" s="6">
        <f>+$C$135*Matriz_de_consumo!M8</f>
        <v>418501.60000000003</v>
      </c>
      <c r="N139" s="6">
        <f>+$C$135*Matriz_de_consumo!N8</f>
        <v>428513.60000000003</v>
      </c>
      <c r="O139" s="6">
        <f>+$C$135*Matriz_de_consumo!O8</f>
        <v>413495.60000000003</v>
      </c>
      <c r="P139" s="6">
        <f>+$C$135*Matriz_de_consumo!P8</f>
        <v>408489.60000000003</v>
      </c>
      <c r="Q139" s="6">
        <f>+$C$135*Matriz_de_consumo!Q8</f>
        <v>391469.2</v>
      </c>
      <c r="R139" s="6">
        <f>+$C$135*Matriz_de_consumo!R8</f>
        <v>422506.4</v>
      </c>
      <c r="S139" s="6">
        <f>+$C$135*Matriz_de_consumo!S8</f>
        <v>406487.2</v>
      </c>
      <c r="T139" s="6">
        <f>+$C$135*Matriz_de_consumo!T8</f>
        <v>421505.2</v>
      </c>
      <c r="U139" s="6">
        <f>+$C$135*Matriz_de_consumo!U8</f>
        <v>332398.40000000002</v>
      </c>
      <c r="V139" s="6">
        <f>+$C$135*Matriz_de_consumo!V8</f>
        <v>388465.60000000003</v>
      </c>
      <c r="W139" s="6">
        <f>+$C$135*Matriz_de_consumo!W8</f>
        <v>408489.60000000003</v>
      </c>
      <c r="X139" s="6">
        <f>+$C$135*Matriz_de_consumo!X8</f>
        <v>269322.8</v>
      </c>
      <c r="Y139" s="6">
        <f>+$C$135*Matriz_de_consumo!Y8</f>
        <v>419502.80000000005</v>
      </c>
      <c r="Z139" s="6">
        <f>+$C$135*Matriz_de_consumo!Z8</f>
        <v>422506.4</v>
      </c>
    </row>
    <row r="140" spans="2:26" x14ac:dyDescent="0.2">
      <c r="B140" s="22">
        <f t="shared" si="3"/>
        <v>43954</v>
      </c>
      <c r="C140" s="6">
        <f>+$C$135*Matriz_de_consumo!C9</f>
        <v>411493.2</v>
      </c>
      <c r="D140" s="6">
        <f>+$C$135*Matriz_de_consumo!D9</f>
        <v>423507.60000000003</v>
      </c>
      <c r="E140" s="6">
        <f>+$C$135*Matriz_de_consumo!E9</f>
        <v>407488.4</v>
      </c>
      <c r="F140" s="6">
        <f>+$C$135*Matriz_de_consumo!F9</f>
        <v>403483.60000000003</v>
      </c>
      <c r="G140" s="6">
        <f>+$C$135*Matriz_de_consumo!G9</f>
        <v>419502.80000000005</v>
      </c>
      <c r="H140" s="6">
        <f>+$C$135*Matriz_de_consumo!H9</f>
        <v>424508.80000000005</v>
      </c>
      <c r="I140" s="6">
        <f>+$C$135*Matriz_de_consumo!I9</f>
        <v>416499.20000000001</v>
      </c>
      <c r="J140" s="6">
        <f>+$C$135*Matriz_de_consumo!J9</f>
        <v>425510</v>
      </c>
      <c r="K140" s="6">
        <f>+$C$135*Matriz_de_consumo!K9</f>
        <v>417500.4</v>
      </c>
      <c r="L140" s="6">
        <f>+$C$135*Matriz_de_consumo!L9</f>
        <v>409490.80000000005</v>
      </c>
      <c r="M140" s="6">
        <f>+$C$135*Matriz_de_consumo!M9</f>
        <v>406487.2</v>
      </c>
      <c r="N140" s="6">
        <f>+$C$135*Matriz_de_consumo!N9</f>
        <v>408489.60000000003</v>
      </c>
      <c r="O140" s="6">
        <f>+$C$135*Matriz_de_consumo!O9</f>
        <v>422506.4</v>
      </c>
      <c r="P140" s="6">
        <f>+$C$135*Matriz_de_consumo!P9</f>
        <v>417500.4</v>
      </c>
      <c r="Q140" s="6">
        <f>+$C$135*Matriz_de_consumo!Q9</f>
        <v>402482.4</v>
      </c>
      <c r="R140" s="6">
        <f>+$C$135*Matriz_de_consumo!R9</f>
        <v>420504</v>
      </c>
      <c r="S140" s="6">
        <f>+$C$135*Matriz_de_consumo!S9</f>
        <v>413495.60000000003</v>
      </c>
      <c r="T140" s="6">
        <f>+$C$135*Matriz_de_consumo!T9</f>
        <v>412494.4</v>
      </c>
      <c r="U140" s="6">
        <f>+$C$135*Matriz_de_consumo!U9</f>
        <v>423507.60000000003</v>
      </c>
      <c r="V140" s="6">
        <f>+$C$135*Matriz_de_consumo!V9</f>
        <v>414496.80000000005</v>
      </c>
      <c r="W140" s="6">
        <f>+$C$135*Matriz_de_consumo!W9</f>
        <v>409490.80000000005</v>
      </c>
      <c r="X140" s="6">
        <f>+$C$135*Matriz_de_consumo!X9</f>
        <v>427512.4</v>
      </c>
      <c r="Y140" s="6">
        <f>+$C$135*Matriz_de_consumo!Y9</f>
        <v>407488.4</v>
      </c>
      <c r="Z140" s="6">
        <f>+$C$135*Matriz_de_consumo!Z9</f>
        <v>406487.2</v>
      </c>
    </row>
    <row r="141" spans="2:26" x14ac:dyDescent="0.2">
      <c r="B141" s="22">
        <f t="shared" si="3"/>
        <v>43955</v>
      </c>
      <c r="C141" s="6">
        <f>+$C$135*Matriz_de_consumo!C10</f>
        <v>415498</v>
      </c>
      <c r="D141" s="6">
        <f>+$C$135*Matriz_de_consumo!D10</f>
        <v>430516</v>
      </c>
      <c r="E141" s="6">
        <f>+$C$135*Matriz_de_consumo!E10</f>
        <v>424508.80000000005</v>
      </c>
      <c r="F141" s="6">
        <f>+$C$135*Matriz_de_consumo!F10</f>
        <v>417500.4</v>
      </c>
      <c r="G141" s="6">
        <f>+$C$135*Matriz_de_consumo!G10</f>
        <v>327392.40000000002</v>
      </c>
      <c r="H141" s="6">
        <f>+$C$135*Matriz_de_consumo!H10</f>
        <v>418501.60000000003</v>
      </c>
      <c r="I141" s="6">
        <f>+$C$135*Matriz_de_consumo!I10</f>
        <v>404484.80000000005</v>
      </c>
      <c r="J141" s="6">
        <f>+$C$135*Matriz_de_consumo!J10</f>
        <v>398477.60000000003</v>
      </c>
      <c r="K141" s="6">
        <f>+$C$135*Matriz_de_consumo!K10</f>
        <v>413495.60000000003</v>
      </c>
      <c r="L141" s="6">
        <f>+$C$135*Matriz_de_consumo!L10</f>
        <v>412494.4</v>
      </c>
      <c r="M141" s="6">
        <f>+$C$135*Matriz_de_consumo!M10</f>
        <v>417500.4</v>
      </c>
      <c r="N141" s="6">
        <f>+$C$135*Matriz_de_consumo!N10</f>
        <v>423507.60000000003</v>
      </c>
      <c r="O141" s="6">
        <f>+$C$135*Matriz_de_consumo!O10</f>
        <v>413495.60000000003</v>
      </c>
      <c r="P141" s="6">
        <f>+$C$135*Matriz_de_consumo!P10</f>
        <v>411493.2</v>
      </c>
      <c r="Q141" s="6">
        <f>+$C$135*Matriz_de_consumo!Q10</f>
        <v>405486</v>
      </c>
      <c r="R141" s="6">
        <f>+$C$135*Matriz_de_consumo!R10</f>
        <v>411493.2</v>
      </c>
      <c r="S141" s="6">
        <f>+$C$135*Matriz_de_consumo!S10</f>
        <v>425510</v>
      </c>
      <c r="T141" s="6">
        <f>+$C$135*Matriz_de_consumo!T10</f>
        <v>423507.60000000003</v>
      </c>
      <c r="U141" s="6">
        <f>+$C$135*Matriz_de_consumo!U10</f>
        <v>424508.80000000005</v>
      </c>
      <c r="V141" s="6">
        <f>+$C$135*Matriz_de_consumo!V10</f>
        <v>413495.60000000003</v>
      </c>
      <c r="W141" s="6">
        <f>+$C$135*Matriz_de_consumo!W10</f>
        <v>392470.4</v>
      </c>
      <c r="X141" s="6">
        <f>+$C$135*Matriz_de_consumo!X10</f>
        <v>403483.60000000003</v>
      </c>
      <c r="Y141" s="6">
        <f>+$C$135*Matriz_de_consumo!Y10</f>
        <v>414496.80000000005</v>
      </c>
      <c r="Z141" s="6">
        <f>+$C$135*Matriz_de_consumo!Z10</f>
        <v>409490.80000000005</v>
      </c>
    </row>
    <row r="142" spans="2:26" x14ac:dyDescent="0.2">
      <c r="B142" s="22">
        <f t="shared" si="3"/>
        <v>43956</v>
      </c>
      <c r="C142" s="6">
        <f>+$C$135*Matriz_de_consumo!C11</f>
        <v>402482.4</v>
      </c>
      <c r="D142" s="6">
        <f>+$C$135*Matriz_de_consumo!D11</f>
        <v>419502.80000000005</v>
      </c>
      <c r="E142" s="6">
        <f>+$C$135*Matriz_de_consumo!E11</f>
        <v>405486</v>
      </c>
      <c r="F142" s="6">
        <f>+$C$135*Matriz_de_consumo!F11</f>
        <v>402482.4</v>
      </c>
      <c r="G142" s="6">
        <f>+$C$135*Matriz_de_consumo!G11</f>
        <v>404484.80000000005</v>
      </c>
      <c r="H142" s="6">
        <f>+$C$135*Matriz_de_consumo!H11</f>
        <v>414496.80000000005</v>
      </c>
      <c r="I142" s="6">
        <f>+$C$135*Matriz_de_consumo!I11</f>
        <v>412494.4</v>
      </c>
      <c r="J142" s="6">
        <f>+$C$135*Matriz_de_consumo!J11</f>
        <v>405486</v>
      </c>
      <c r="K142" s="6">
        <f>+$C$135*Matriz_de_consumo!K11</f>
        <v>412494.4</v>
      </c>
      <c r="L142" s="6">
        <f>+$C$135*Matriz_de_consumo!L11</f>
        <v>398477.60000000003</v>
      </c>
      <c r="M142" s="6">
        <f>+$C$135*Matriz_de_consumo!M11</f>
        <v>413495.60000000003</v>
      </c>
      <c r="N142" s="6">
        <f>+$C$135*Matriz_de_consumo!N11</f>
        <v>417500.4</v>
      </c>
      <c r="O142" s="6">
        <f>+$C$135*Matriz_de_consumo!O11</f>
        <v>409490.80000000005</v>
      </c>
      <c r="P142" s="6">
        <f>+$C$135*Matriz_de_consumo!P11</f>
        <v>418501.60000000003</v>
      </c>
      <c r="Q142" s="6">
        <f>+$C$135*Matriz_de_consumo!Q11</f>
        <v>415498</v>
      </c>
      <c r="R142" s="6">
        <f>+$C$135*Matriz_de_consumo!R11</f>
        <v>401481.2</v>
      </c>
      <c r="S142" s="6">
        <f>+$C$135*Matriz_de_consumo!S11</f>
        <v>408489.60000000003</v>
      </c>
      <c r="T142" s="6">
        <f>+$C$135*Matriz_de_consumo!T11</f>
        <v>419502.80000000005</v>
      </c>
      <c r="U142" s="6">
        <f>+$C$135*Matriz_de_consumo!U11</f>
        <v>415498</v>
      </c>
      <c r="V142" s="6">
        <f>+$C$135*Matriz_de_consumo!V11</f>
        <v>416499.20000000001</v>
      </c>
      <c r="W142" s="6">
        <f>+$C$135*Matriz_de_consumo!W11</f>
        <v>423507.60000000003</v>
      </c>
      <c r="X142" s="6">
        <f>+$C$135*Matriz_de_consumo!X11</f>
        <v>418501.60000000003</v>
      </c>
      <c r="Y142" s="6">
        <f>+$C$135*Matriz_de_consumo!Y11</f>
        <v>410492</v>
      </c>
      <c r="Z142" s="6">
        <f>+$C$135*Matriz_de_consumo!Z11</f>
        <v>414496.80000000005</v>
      </c>
    </row>
    <row r="143" spans="2:26" x14ac:dyDescent="0.2">
      <c r="B143" s="22">
        <f t="shared" si="3"/>
        <v>43957</v>
      </c>
      <c r="C143" s="6">
        <f>+$C$135*Matriz_de_consumo!C12</f>
        <v>419502.80000000005</v>
      </c>
      <c r="D143" s="6">
        <f>+$C$135*Matriz_de_consumo!D12</f>
        <v>414496.80000000005</v>
      </c>
      <c r="E143" s="6">
        <f>+$C$135*Matriz_de_consumo!E12</f>
        <v>421505.2</v>
      </c>
      <c r="F143" s="6">
        <f>+$C$135*Matriz_de_consumo!F12</f>
        <v>424508.80000000005</v>
      </c>
      <c r="G143" s="6">
        <f>+$C$135*Matriz_de_consumo!G12</f>
        <v>415498</v>
      </c>
      <c r="H143" s="6">
        <f>+$C$135*Matriz_de_consumo!H12</f>
        <v>394472.80000000005</v>
      </c>
      <c r="I143" s="6">
        <f>+$C$135*Matriz_de_consumo!I12</f>
        <v>429514.80000000005</v>
      </c>
      <c r="J143" s="6">
        <f>+$C$135*Matriz_de_consumo!J12</f>
        <v>422506.4</v>
      </c>
      <c r="K143" s="6">
        <f>+$C$135*Matriz_de_consumo!K12</f>
        <v>427512.4</v>
      </c>
      <c r="L143" s="6">
        <f>+$C$135*Matriz_de_consumo!L12</f>
        <v>433519.60000000003</v>
      </c>
      <c r="M143" s="6">
        <f>+$C$135*Matriz_de_consumo!M12</f>
        <v>402482.4</v>
      </c>
      <c r="N143" s="6">
        <f>+$C$135*Matriz_de_consumo!N12</f>
        <v>421505.2</v>
      </c>
      <c r="O143" s="6">
        <f>+$C$135*Matriz_de_consumo!O12</f>
        <v>418501.60000000003</v>
      </c>
      <c r="P143" s="6">
        <f>+$C$135*Matriz_de_consumo!P12</f>
        <v>410492</v>
      </c>
      <c r="Q143" s="6">
        <f>+$C$135*Matriz_de_consumo!Q12</f>
        <v>422506.4</v>
      </c>
      <c r="R143" s="6">
        <f>+$C$135*Matriz_de_consumo!R12</f>
        <v>400480</v>
      </c>
      <c r="S143" s="6">
        <f>+$C$135*Matriz_de_consumo!S12</f>
        <v>409490.80000000005</v>
      </c>
      <c r="T143" s="6">
        <f>+$C$135*Matriz_de_consumo!T12</f>
        <v>425510</v>
      </c>
      <c r="U143" s="6">
        <f>+$C$135*Matriz_de_consumo!U12</f>
        <v>425510</v>
      </c>
      <c r="V143" s="6">
        <f>+$C$135*Matriz_de_consumo!V12</f>
        <v>413495.60000000003</v>
      </c>
      <c r="W143" s="6">
        <f>+$C$135*Matriz_de_consumo!W12</f>
        <v>412494.4</v>
      </c>
      <c r="X143" s="6">
        <f>+$C$135*Matriz_de_consumo!X12</f>
        <v>398477.60000000003</v>
      </c>
      <c r="Y143" s="6">
        <f>+$C$135*Matriz_de_consumo!Y12</f>
        <v>418501.60000000003</v>
      </c>
      <c r="Z143" s="6">
        <f>+$C$135*Matriz_de_consumo!Z12</f>
        <v>422506.4</v>
      </c>
    </row>
    <row r="144" spans="2:26" x14ac:dyDescent="0.2">
      <c r="B144" s="22">
        <f t="shared" si="3"/>
        <v>43958</v>
      </c>
      <c r="C144" s="6">
        <f>+$C$135*Matriz_de_consumo!C13</f>
        <v>426511.2</v>
      </c>
      <c r="D144" s="6">
        <f>+$C$135*Matriz_de_consumo!D13</f>
        <v>421505.2</v>
      </c>
      <c r="E144" s="6">
        <f>+$C$135*Matriz_de_consumo!E13</f>
        <v>419502.80000000005</v>
      </c>
      <c r="F144" s="6">
        <f>+$C$135*Matriz_de_consumo!F13</f>
        <v>411493.2</v>
      </c>
      <c r="G144" s="6">
        <f>+$C$135*Matriz_de_consumo!G13</f>
        <v>301361.2</v>
      </c>
      <c r="H144" s="6">
        <f>+$C$135*Matriz_de_consumo!H13</f>
        <v>381457.2</v>
      </c>
      <c r="I144" s="6">
        <f>+$C$135*Matriz_de_consumo!I13</f>
        <v>424508.80000000005</v>
      </c>
      <c r="J144" s="6">
        <f>+$C$135*Matriz_de_consumo!J13</f>
        <v>425510</v>
      </c>
      <c r="K144" s="6">
        <f>+$C$135*Matriz_de_consumo!K13</f>
        <v>400480</v>
      </c>
      <c r="L144" s="6">
        <f>+$C$135*Matriz_de_consumo!L13</f>
        <v>420504</v>
      </c>
      <c r="M144" s="6">
        <f>+$C$135*Matriz_de_consumo!M13</f>
        <v>422506.4</v>
      </c>
      <c r="N144" s="6">
        <f>+$C$135*Matriz_de_consumo!N13</f>
        <v>418501.60000000003</v>
      </c>
      <c r="O144" s="6">
        <f>+$C$135*Matriz_de_consumo!O13</f>
        <v>427512.4</v>
      </c>
      <c r="P144" s="6">
        <f>+$C$135*Matriz_de_consumo!P13</f>
        <v>415498</v>
      </c>
      <c r="Q144" s="6">
        <f>+$C$135*Matriz_de_consumo!Q13</f>
        <v>414496.80000000005</v>
      </c>
      <c r="R144" s="6">
        <f>+$C$135*Matriz_de_consumo!R13</f>
        <v>425510</v>
      </c>
      <c r="S144" s="6">
        <f>+$C$135*Matriz_de_consumo!S13</f>
        <v>404484.80000000005</v>
      </c>
      <c r="T144" s="6">
        <f>+$C$135*Matriz_de_consumo!T13</f>
        <v>420504</v>
      </c>
      <c r="U144" s="6">
        <f>+$C$135*Matriz_de_consumo!U13</f>
        <v>432518.40000000002</v>
      </c>
      <c r="V144" s="6">
        <f>+$C$135*Matriz_de_consumo!V13</f>
        <v>413495.60000000003</v>
      </c>
      <c r="W144" s="6">
        <f>+$C$135*Matriz_de_consumo!W13</f>
        <v>419502.80000000005</v>
      </c>
      <c r="X144" s="6">
        <f>+$C$135*Matriz_de_consumo!X13</f>
        <v>415498</v>
      </c>
      <c r="Y144" s="6">
        <f>+$C$135*Matriz_de_consumo!Y13</f>
        <v>411493.2</v>
      </c>
      <c r="Z144" s="6">
        <f>+$C$135*Matriz_de_consumo!Z13</f>
        <v>418501.60000000003</v>
      </c>
    </row>
    <row r="145" spans="2:26" x14ac:dyDescent="0.2">
      <c r="B145" s="22">
        <f t="shared" si="3"/>
        <v>43959</v>
      </c>
      <c r="C145" s="6">
        <f>+$C$135*Matriz_de_consumo!C14</f>
        <v>410492</v>
      </c>
      <c r="D145" s="6">
        <f>+$C$135*Matriz_de_consumo!D14</f>
        <v>327392.40000000002</v>
      </c>
      <c r="E145" s="6">
        <f>+$C$135*Matriz_de_consumo!E14</f>
        <v>411493.2</v>
      </c>
      <c r="F145" s="6">
        <f>+$C$135*Matriz_de_consumo!F14</f>
        <v>417500.4</v>
      </c>
      <c r="G145" s="6">
        <f>+$C$135*Matriz_de_consumo!G14</f>
        <v>428513.60000000003</v>
      </c>
      <c r="H145" s="6">
        <f>+$C$135*Matriz_de_consumo!H14</f>
        <v>402482.4</v>
      </c>
      <c r="I145" s="6">
        <f>+$C$135*Matriz_de_consumo!I14</f>
        <v>411493.2</v>
      </c>
      <c r="J145" s="6">
        <f>+$C$135*Matriz_de_consumo!J14</f>
        <v>395474</v>
      </c>
      <c r="K145" s="6">
        <f>+$C$135*Matriz_de_consumo!K14</f>
        <v>404484.80000000005</v>
      </c>
      <c r="L145" s="6">
        <f>+$C$135*Matriz_de_consumo!L14</f>
        <v>427512.4</v>
      </c>
      <c r="M145" s="6">
        <f>+$C$135*Matriz_de_consumo!M14</f>
        <v>419502.80000000005</v>
      </c>
      <c r="N145" s="6">
        <f>+$C$135*Matriz_de_consumo!N14</f>
        <v>413495.60000000003</v>
      </c>
      <c r="O145" s="6">
        <f>+$C$135*Matriz_de_consumo!O14</f>
        <v>394472.80000000005</v>
      </c>
      <c r="P145" s="6">
        <f>+$C$135*Matriz_de_consumo!P14</f>
        <v>412494.4</v>
      </c>
      <c r="Q145" s="6">
        <f>+$C$135*Matriz_de_consumo!Q14</f>
        <v>384460.80000000005</v>
      </c>
      <c r="R145" s="6">
        <f>+$C$135*Matriz_de_consumo!R14</f>
        <v>427512.4</v>
      </c>
      <c r="S145" s="6">
        <f>+$C$135*Matriz_de_consumo!S14</f>
        <v>412494.4</v>
      </c>
      <c r="T145" s="6">
        <f>+$C$135*Matriz_de_consumo!T14</f>
        <v>419502.80000000005</v>
      </c>
      <c r="U145" s="6">
        <f>+$C$135*Matriz_de_consumo!U14</f>
        <v>415498</v>
      </c>
      <c r="V145" s="6">
        <f>+$C$135*Matriz_de_consumo!V14</f>
        <v>417500.4</v>
      </c>
      <c r="W145" s="6">
        <f>+$C$135*Matriz_de_consumo!W14</f>
        <v>410492</v>
      </c>
      <c r="X145" s="6">
        <f>+$C$135*Matriz_de_consumo!X14</f>
        <v>418501.60000000003</v>
      </c>
      <c r="Y145" s="6">
        <f>+$C$135*Matriz_de_consumo!Y14</f>
        <v>421505.2</v>
      </c>
      <c r="Z145" s="6">
        <f>+$C$135*Matriz_de_consumo!Z14</f>
        <v>409490.80000000005</v>
      </c>
    </row>
    <row r="146" spans="2:26" x14ac:dyDescent="0.2">
      <c r="B146" s="22">
        <f t="shared" si="3"/>
        <v>43960</v>
      </c>
      <c r="C146" s="6">
        <f>+$C$135*Matriz_de_consumo!C15</f>
        <v>413495.60000000003</v>
      </c>
      <c r="D146" s="6">
        <f>+$C$135*Matriz_de_consumo!D15</f>
        <v>416499.20000000001</v>
      </c>
      <c r="E146" s="6">
        <f>+$C$135*Matriz_de_consumo!E15</f>
        <v>440528</v>
      </c>
      <c r="F146" s="6">
        <f>+$C$135*Matriz_de_consumo!F15</f>
        <v>441529.2</v>
      </c>
      <c r="G146" s="6">
        <f>+$C$135*Matriz_de_consumo!G15</f>
        <v>430516</v>
      </c>
      <c r="H146" s="6">
        <f>+$C$135*Matriz_de_consumo!H15</f>
        <v>418501.60000000003</v>
      </c>
      <c r="I146" s="6">
        <f>+$C$135*Matriz_de_consumo!I15</f>
        <v>407488.4</v>
      </c>
      <c r="J146" s="6">
        <f>+$C$135*Matriz_de_consumo!J15</f>
        <v>317380.40000000002</v>
      </c>
      <c r="K146" s="6">
        <f>+$C$135*Matriz_de_consumo!K15</f>
        <v>231277.2</v>
      </c>
      <c r="L146" s="6">
        <f>+$C$135*Matriz_de_consumo!L15</f>
        <v>224268.80000000002</v>
      </c>
      <c r="M146" s="6">
        <f>+$C$135*Matriz_de_consumo!M15</f>
        <v>232278.40000000002</v>
      </c>
      <c r="N146" s="6">
        <f>+$C$135*Matriz_de_consumo!N15</f>
        <v>300360</v>
      </c>
      <c r="O146" s="6">
        <f>+$C$135*Matriz_de_consumo!O15</f>
        <v>388465.60000000003</v>
      </c>
      <c r="P146" s="6">
        <f>+$C$135*Matriz_de_consumo!P15</f>
        <v>415498</v>
      </c>
      <c r="Q146" s="6">
        <f>+$C$135*Matriz_de_consumo!Q15</f>
        <v>388465.60000000003</v>
      </c>
      <c r="R146" s="6">
        <f>+$C$135*Matriz_de_consumo!R15</f>
        <v>425510</v>
      </c>
      <c r="S146" s="6">
        <f>+$C$135*Matriz_de_consumo!S15</f>
        <v>424508.80000000005</v>
      </c>
      <c r="T146" s="6">
        <f>+$C$135*Matriz_de_consumo!T15</f>
        <v>425510</v>
      </c>
      <c r="U146" s="6">
        <f>+$C$135*Matriz_de_consumo!U15</f>
        <v>419502.80000000005</v>
      </c>
      <c r="V146" s="6">
        <f>+$C$135*Matriz_de_consumo!V15</f>
        <v>421505.2</v>
      </c>
      <c r="W146" s="6">
        <f>+$C$135*Matriz_de_consumo!W15</f>
        <v>393471.60000000003</v>
      </c>
      <c r="X146" s="6">
        <f>+$C$135*Matriz_de_consumo!X15</f>
        <v>421505.2</v>
      </c>
      <c r="Y146" s="6">
        <f>+$C$135*Matriz_de_consumo!Y15</f>
        <v>421505.2</v>
      </c>
      <c r="Z146" s="6">
        <f>+$C$135*Matriz_de_consumo!Z15</f>
        <v>426511.2</v>
      </c>
    </row>
    <row r="147" spans="2:26" x14ac:dyDescent="0.2">
      <c r="B147" s="22">
        <f t="shared" si="3"/>
        <v>43961</v>
      </c>
      <c r="C147" s="6">
        <f>+$C$135*Matriz_de_consumo!C16</f>
        <v>344412.8</v>
      </c>
      <c r="D147" s="6">
        <f>+$C$135*Matriz_de_consumo!D16</f>
        <v>345414</v>
      </c>
      <c r="E147" s="6">
        <f>+$C$135*Matriz_de_consumo!E16</f>
        <v>379454.8</v>
      </c>
      <c r="F147" s="6">
        <f>+$C$135*Matriz_de_consumo!F16</f>
        <v>409490.80000000005</v>
      </c>
      <c r="G147" s="6">
        <f>+$C$135*Matriz_de_consumo!G16</f>
        <v>423507.60000000003</v>
      </c>
      <c r="H147" s="6">
        <f>+$C$135*Matriz_de_consumo!H16</f>
        <v>419502.80000000005</v>
      </c>
      <c r="I147" s="6">
        <f>+$C$135*Matriz_de_consumo!I16</f>
        <v>408489.60000000003</v>
      </c>
      <c r="J147" s="6">
        <f>+$C$135*Matriz_de_consumo!J16</f>
        <v>422506.4</v>
      </c>
      <c r="K147" s="6">
        <f>+$C$135*Matriz_de_consumo!K16</f>
        <v>419502.80000000005</v>
      </c>
      <c r="L147" s="6">
        <f>+$C$135*Matriz_de_consumo!L16</f>
        <v>425510</v>
      </c>
      <c r="M147" s="6">
        <f>+$C$135*Matriz_de_consumo!M16</f>
        <v>431517.2</v>
      </c>
      <c r="N147" s="6">
        <f>+$C$135*Matriz_de_consumo!N16</f>
        <v>416499.20000000001</v>
      </c>
      <c r="O147" s="6">
        <f>+$C$135*Matriz_de_consumo!O16</f>
        <v>424508.80000000005</v>
      </c>
      <c r="P147" s="6">
        <f>+$C$135*Matriz_de_consumo!P16</f>
        <v>418501.60000000003</v>
      </c>
      <c r="Q147" s="6">
        <f>+$C$135*Matriz_de_consumo!Q16</f>
        <v>421505.2</v>
      </c>
      <c r="R147" s="6">
        <f>+$C$135*Matriz_de_consumo!R16</f>
        <v>421505.2</v>
      </c>
      <c r="S147" s="6">
        <f>+$C$135*Matriz_de_consumo!S16</f>
        <v>415498</v>
      </c>
      <c r="T147" s="6">
        <f>+$C$135*Matriz_de_consumo!T16</f>
        <v>409490.80000000005</v>
      </c>
      <c r="U147" s="6">
        <f>+$C$135*Matriz_de_consumo!U16</f>
        <v>421505.2</v>
      </c>
      <c r="V147" s="6">
        <f>+$C$135*Matriz_de_consumo!V16</f>
        <v>427512.4</v>
      </c>
      <c r="W147" s="6">
        <f>+$C$135*Matriz_de_consumo!W16</f>
        <v>429514.80000000005</v>
      </c>
      <c r="X147" s="6">
        <f>+$C$135*Matriz_de_consumo!X16</f>
        <v>427512.4</v>
      </c>
      <c r="Y147" s="6">
        <f>+$C$135*Matriz_de_consumo!Y16</f>
        <v>396475.2</v>
      </c>
      <c r="Z147" s="6">
        <f>+$C$135*Matriz_de_consumo!Z16</f>
        <v>425510</v>
      </c>
    </row>
    <row r="148" spans="2:26" x14ac:dyDescent="0.2">
      <c r="B148" s="22">
        <f t="shared" si="3"/>
        <v>43962</v>
      </c>
      <c r="C148" s="6">
        <f>+$C$135*Matriz_de_consumo!C17</f>
        <v>410492</v>
      </c>
      <c r="D148" s="6">
        <f>+$C$135*Matriz_de_consumo!D17</f>
        <v>413495.60000000003</v>
      </c>
      <c r="E148" s="6">
        <f>+$C$135*Matriz_de_consumo!E17</f>
        <v>429514.80000000005</v>
      </c>
      <c r="F148" s="6">
        <f>+$C$135*Matriz_de_consumo!F17</f>
        <v>425510</v>
      </c>
      <c r="G148" s="6">
        <f>+$C$135*Matriz_de_consumo!G17</f>
        <v>415498</v>
      </c>
      <c r="H148" s="6">
        <f>+$C$135*Matriz_de_consumo!H17</f>
        <v>425510</v>
      </c>
      <c r="I148" s="6">
        <f>+$C$135*Matriz_de_consumo!I17</f>
        <v>426511.2</v>
      </c>
      <c r="J148" s="6">
        <f>+$C$135*Matriz_de_consumo!J17</f>
        <v>417500.4</v>
      </c>
      <c r="K148" s="6">
        <f>+$C$135*Matriz_de_consumo!K17</f>
        <v>434520.80000000005</v>
      </c>
      <c r="L148" s="6">
        <f>+$C$135*Matriz_de_consumo!L17</f>
        <v>423507.60000000003</v>
      </c>
      <c r="M148" s="6">
        <f>+$C$135*Matriz_de_consumo!M17</f>
        <v>409490.80000000005</v>
      </c>
      <c r="N148" s="6">
        <f>+$C$135*Matriz_de_consumo!N17</f>
        <v>431517.2</v>
      </c>
      <c r="O148" s="6">
        <f>+$C$135*Matriz_de_consumo!O17</f>
        <v>423507.60000000003</v>
      </c>
      <c r="P148" s="6">
        <f>+$C$135*Matriz_de_consumo!P17</f>
        <v>413495.60000000003</v>
      </c>
      <c r="Q148" s="6">
        <f>+$C$135*Matriz_de_consumo!Q17</f>
        <v>422506.4</v>
      </c>
      <c r="R148" s="6">
        <f>+$C$135*Matriz_de_consumo!R17</f>
        <v>421505.2</v>
      </c>
      <c r="S148" s="6">
        <f>+$C$135*Matriz_de_consumo!S17</f>
        <v>405486</v>
      </c>
      <c r="T148" s="6">
        <f>+$C$135*Matriz_de_consumo!T17</f>
        <v>416499.20000000001</v>
      </c>
      <c r="U148" s="6">
        <f>+$C$135*Matriz_de_consumo!U17</f>
        <v>400480</v>
      </c>
      <c r="V148" s="6">
        <f>+$C$135*Matriz_de_consumo!V17</f>
        <v>406487.2</v>
      </c>
      <c r="W148" s="6">
        <f>+$C$135*Matriz_de_consumo!W17</f>
        <v>411493.2</v>
      </c>
      <c r="X148" s="6">
        <f>+$C$135*Matriz_de_consumo!X17</f>
        <v>418501.60000000003</v>
      </c>
      <c r="Y148" s="6">
        <f>+$C$135*Matriz_de_consumo!Y17</f>
        <v>422506.4</v>
      </c>
      <c r="Z148" s="6">
        <f>+$C$135*Matriz_de_consumo!Z17</f>
        <v>400480</v>
      </c>
    </row>
    <row r="149" spans="2:26" x14ac:dyDescent="0.2">
      <c r="B149" s="22">
        <f t="shared" si="3"/>
        <v>43963</v>
      </c>
      <c r="C149" s="6">
        <f>+$C$135*Matriz_de_consumo!C18</f>
        <v>420504</v>
      </c>
      <c r="D149" s="6">
        <f>+$C$135*Matriz_de_consumo!D18</f>
        <v>412494.4</v>
      </c>
      <c r="E149" s="6">
        <f>+$C$135*Matriz_de_consumo!E18</f>
        <v>426511.2</v>
      </c>
      <c r="F149" s="6">
        <f>+$C$135*Matriz_de_consumo!F18</f>
        <v>430516</v>
      </c>
      <c r="G149" s="6">
        <f>+$C$135*Matriz_de_consumo!G18</f>
        <v>421505.2</v>
      </c>
      <c r="H149" s="6">
        <f>+$C$135*Matriz_de_consumo!H18</f>
        <v>409490.80000000005</v>
      </c>
      <c r="I149" s="6">
        <f>+$C$135*Matriz_de_consumo!I18</f>
        <v>415498</v>
      </c>
      <c r="J149" s="6">
        <f>+$C$135*Matriz_de_consumo!J18</f>
        <v>421505.2</v>
      </c>
      <c r="K149" s="6">
        <f>+$C$135*Matriz_de_consumo!K18</f>
        <v>426511.2</v>
      </c>
      <c r="L149" s="6">
        <f>+$C$135*Matriz_de_consumo!L18</f>
        <v>434520.80000000005</v>
      </c>
      <c r="M149" s="6">
        <f>+$C$135*Matriz_de_consumo!M18</f>
        <v>430516</v>
      </c>
      <c r="N149" s="6">
        <f>+$C$135*Matriz_de_consumo!N18</f>
        <v>410492</v>
      </c>
      <c r="O149" s="6">
        <f>+$C$135*Matriz_de_consumo!O18</f>
        <v>405486</v>
      </c>
      <c r="P149" s="6">
        <f>+$C$135*Matriz_de_consumo!P18</f>
        <v>425510</v>
      </c>
      <c r="Q149" s="6">
        <f>+$C$135*Matriz_de_consumo!Q18</f>
        <v>418501.60000000003</v>
      </c>
      <c r="R149" s="6">
        <f>+$C$135*Matriz_de_consumo!R18</f>
        <v>412494.4</v>
      </c>
      <c r="S149" s="6">
        <f>+$C$135*Matriz_de_consumo!S18</f>
        <v>428513.60000000003</v>
      </c>
      <c r="T149" s="6">
        <f>+$C$135*Matriz_de_consumo!T18</f>
        <v>423507.60000000003</v>
      </c>
      <c r="U149" s="6">
        <f>+$C$135*Matriz_de_consumo!U18</f>
        <v>412494.4</v>
      </c>
      <c r="V149" s="6">
        <f>+$C$135*Matriz_de_consumo!V18</f>
        <v>424508.80000000005</v>
      </c>
      <c r="W149" s="6">
        <f>+$C$135*Matriz_de_consumo!W18</f>
        <v>414496.80000000005</v>
      </c>
      <c r="X149" s="6">
        <f>+$C$135*Matriz_de_consumo!X18</f>
        <v>427512.4</v>
      </c>
      <c r="Y149" s="6">
        <f>+$C$135*Matriz_de_consumo!Y18</f>
        <v>416499.20000000001</v>
      </c>
      <c r="Z149" s="6">
        <f>+$C$135*Matriz_de_consumo!Z18</f>
        <v>423507.60000000003</v>
      </c>
    </row>
    <row r="150" spans="2:26" x14ac:dyDescent="0.2">
      <c r="B150" s="22">
        <f t="shared" si="3"/>
        <v>43964</v>
      </c>
      <c r="C150" s="6">
        <f>+$C$135*Matriz_de_consumo!C19</f>
        <v>423507.60000000003</v>
      </c>
      <c r="D150" s="6">
        <f>+$C$135*Matriz_de_consumo!D19</f>
        <v>384460.80000000005</v>
      </c>
      <c r="E150" s="6">
        <f>+$C$135*Matriz_de_consumo!E19</f>
        <v>421505.2</v>
      </c>
      <c r="F150" s="6">
        <f>+$C$135*Matriz_de_consumo!F19</f>
        <v>428513.60000000003</v>
      </c>
      <c r="G150" s="6">
        <f>+$C$135*Matriz_de_consumo!G19</f>
        <v>429514.80000000005</v>
      </c>
      <c r="H150" s="6">
        <f>+$C$135*Matriz_de_consumo!H19</f>
        <v>385462</v>
      </c>
      <c r="I150" s="6">
        <f>+$C$135*Matriz_de_consumo!I19</f>
        <v>421505.2</v>
      </c>
      <c r="J150" s="6">
        <f>+$C$135*Matriz_de_consumo!J19</f>
        <v>409490.80000000005</v>
      </c>
      <c r="K150" s="6">
        <f>+$C$135*Matriz_de_consumo!K19</f>
        <v>412494.4</v>
      </c>
      <c r="L150" s="6">
        <f>+$C$135*Matriz_de_consumo!L19</f>
        <v>419502.80000000005</v>
      </c>
      <c r="M150" s="6">
        <f>+$C$135*Matriz_de_consumo!M19</f>
        <v>417500.4</v>
      </c>
      <c r="N150" s="6">
        <f>+$C$135*Matriz_de_consumo!N19</f>
        <v>412494.4</v>
      </c>
      <c r="O150" s="6">
        <f>+$C$135*Matriz_de_consumo!O19</f>
        <v>407488.4</v>
      </c>
      <c r="P150" s="6">
        <f>+$C$135*Matriz_de_consumo!P19</f>
        <v>417500.4</v>
      </c>
      <c r="Q150" s="6">
        <f>+$C$135*Matriz_de_consumo!Q19</f>
        <v>411493.2</v>
      </c>
      <c r="R150" s="6">
        <f>+$C$135*Matriz_de_consumo!R19</f>
        <v>408489.60000000003</v>
      </c>
      <c r="S150" s="6">
        <f>+$C$135*Matriz_de_consumo!S19</f>
        <v>428513.60000000003</v>
      </c>
      <c r="T150" s="6">
        <f>+$C$135*Matriz_de_consumo!T19</f>
        <v>423507.60000000003</v>
      </c>
      <c r="U150" s="6">
        <f>+$C$135*Matriz_de_consumo!U19</f>
        <v>422506.4</v>
      </c>
      <c r="V150" s="6">
        <f>+$C$135*Matriz_de_consumo!V19</f>
        <v>428513.60000000003</v>
      </c>
      <c r="W150" s="6">
        <f>+$C$135*Matriz_de_consumo!W19</f>
        <v>403483.60000000003</v>
      </c>
      <c r="X150" s="6">
        <f>+$C$135*Matriz_de_consumo!X19</f>
        <v>407488.4</v>
      </c>
      <c r="Y150" s="6">
        <f>+$C$135*Matriz_de_consumo!Y19</f>
        <v>423507.60000000003</v>
      </c>
      <c r="Z150" s="6">
        <f>+$C$135*Matriz_de_consumo!Z19</f>
        <v>424508.80000000005</v>
      </c>
    </row>
    <row r="151" spans="2:26" x14ac:dyDescent="0.2">
      <c r="B151" s="22">
        <f t="shared" si="3"/>
        <v>43965</v>
      </c>
      <c r="C151" s="6">
        <f>+$C$135*Matriz_de_consumo!C20</f>
        <v>425510</v>
      </c>
      <c r="D151" s="6">
        <f>+$C$135*Matriz_de_consumo!D20</f>
        <v>416499.20000000001</v>
      </c>
      <c r="E151" s="6">
        <f>+$C$135*Matriz_de_consumo!E20</f>
        <v>421505.2</v>
      </c>
      <c r="F151" s="6">
        <f>+$C$135*Matriz_de_consumo!F20</f>
        <v>406487.2</v>
      </c>
      <c r="G151" s="6">
        <f>+$C$135*Matriz_de_consumo!G20</f>
        <v>430516</v>
      </c>
      <c r="H151" s="6">
        <f>+$C$135*Matriz_de_consumo!H20</f>
        <v>426511.2</v>
      </c>
      <c r="I151" s="6">
        <f>+$C$135*Matriz_de_consumo!I20</f>
        <v>432518.40000000002</v>
      </c>
      <c r="J151" s="6">
        <f>+$C$135*Matriz_de_consumo!J20</f>
        <v>426511.2</v>
      </c>
      <c r="K151" s="6">
        <f>+$C$135*Matriz_de_consumo!K20</f>
        <v>412494.4</v>
      </c>
      <c r="L151" s="6">
        <f>+$C$135*Matriz_de_consumo!L20</f>
        <v>412494.4</v>
      </c>
      <c r="M151" s="6">
        <f>+$C$135*Matriz_de_consumo!M20</f>
        <v>412494.4</v>
      </c>
      <c r="N151" s="6">
        <f>+$C$135*Matriz_de_consumo!N20</f>
        <v>397476.4</v>
      </c>
      <c r="O151" s="6">
        <f>+$C$135*Matriz_de_consumo!O20</f>
        <v>434520.80000000005</v>
      </c>
      <c r="P151" s="6">
        <f>+$C$135*Matriz_de_consumo!P20</f>
        <v>425510</v>
      </c>
      <c r="Q151" s="6">
        <f>+$C$135*Matriz_de_consumo!Q20</f>
        <v>424508.80000000005</v>
      </c>
      <c r="R151" s="6">
        <f>+$C$135*Matriz_de_consumo!R20</f>
        <v>420504</v>
      </c>
      <c r="S151" s="6">
        <f>+$C$135*Matriz_de_consumo!S20</f>
        <v>319382.8</v>
      </c>
      <c r="T151" s="6">
        <f>+$C$135*Matriz_de_consumo!T20</f>
        <v>367440.4</v>
      </c>
      <c r="U151" s="6">
        <f>+$C$135*Matriz_de_consumo!U20</f>
        <v>417500.4</v>
      </c>
      <c r="V151" s="6">
        <f>+$C$135*Matriz_de_consumo!V20</f>
        <v>413495.60000000003</v>
      </c>
      <c r="W151" s="6">
        <f>+$C$135*Matriz_de_consumo!W20</f>
        <v>420504</v>
      </c>
      <c r="X151" s="6">
        <f>+$C$135*Matriz_de_consumo!X20</f>
        <v>347416.4</v>
      </c>
      <c r="Y151" s="6">
        <f>+$C$135*Matriz_de_consumo!Y20</f>
        <v>378453.60000000003</v>
      </c>
      <c r="Z151" s="6">
        <f>+$C$135*Matriz_de_consumo!Z20</f>
        <v>331397.2</v>
      </c>
    </row>
    <row r="152" spans="2:26" x14ac:dyDescent="0.2">
      <c r="B152" s="22">
        <f t="shared" si="3"/>
        <v>43966</v>
      </c>
      <c r="C152" s="6">
        <f>+$C$135*Matriz_de_consumo!C21</f>
        <v>394472.80000000005</v>
      </c>
      <c r="D152" s="6">
        <f>+$C$135*Matriz_de_consumo!D21</f>
        <v>417500.4</v>
      </c>
      <c r="E152" s="6">
        <f>+$C$135*Matriz_de_consumo!E21</f>
        <v>426511.2</v>
      </c>
      <c r="F152" s="6">
        <f>+$C$135*Matriz_de_consumo!F21</f>
        <v>348417.60000000003</v>
      </c>
      <c r="G152" s="6">
        <f>+$C$135*Matriz_de_consumo!G21</f>
        <v>388465.60000000003</v>
      </c>
      <c r="H152" s="6">
        <f>+$C$135*Matriz_de_consumo!H21</f>
        <v>405486</v>
      </c>
      <c r="I152" s="6">
        <f>+$C$135*Matriz_de_consumo!I21</f>
        <v>428513.60000000003</v>
      </c>
      <c r="J152" s="6">
        <f>+$C$135*Matriz_de_consumo!J21</f>
        <v>423507.60000000003</v>
      </c>
      <c r="K152" s="6">
        <f>+$C$135*Matriz_de_consumo!K21</f>
        <v>405486</v>
      </c>
      <c r="L152" s="6">
        <f>+$C$135*Matriz_de_consumo!L21</f>
        <v>429514.80000000005</v>
      </c>
      <c r="M152" s="6">
        <f>+$C$135*Matriz_de_consumo!M21</f>
        <v>412494.4</v>
      </c>
      <c r="N152" s="6">
        <f>+$C$135*Matriz_de_consumo!N21</f>
        <v>413495.60000000003</v>
      </c>
      <c r="O152" s="6">
        <f>+$C$135*Matriz_de_consumo!O21</f>
        <v>421505.2</v>
      </c>
      <c r="P152" s="6">
        <f>+$C$135*Matriz_de_consumo!P21</f>
        <v>421505.2</v>
      </c>
      <c r="Q152" s="6">
        <f>+$C$135*Matriz_de_consumo!Q21</f>
        <v>399478.80000000005</v>
      </c>
      <c r="R152" s="6">
        <f>+$C$135*Matriz_de_consumo!R21</f>
        <v>403483.60000000003</v>
      </c>
      <c r="S152" s="6">
        <f>+$C$135*Matriz_de_consumo!S21</f>
        <v>400480</v>
      </c>
      <c r="T152" s="6">
        <f>+$C$135*Matriz_de_consumo!T21</f>
        <v>404484.80000000005</v>
      </c>
      <c r="U152" s="6">
        <f>+$C$135*Matriz_de_consumo!U21</f>
        <v>421505.2</v>
      </c>
      <c r="V152" s="6">
        <f>+$C$135*Matriz_de_consumo!V21</f>
        <v>434520.80000000005</v>
      </c>
      <c r="W152" s="6">
        <f>+$C$135*Matriz_de_consumo!W21</f>
        <v>418501.60000000003</v>
      </c>
      <c r="X152" s="6">
        <f>+$C$135*Matriz_de_consumo!X21</f>
        <v>433519.60000000003</v>
      </c>
      <c r="Y152" s="6">
        <f>+$C$135*Matriz_de_consumo!Y21</f>
        <v>429514.80000000005</v>
      </c>
      <c r="Z152" s="6">
        <f>+$C$135*Matriz_de_consumo!Z21</f>
        <v>408489.60000000003</v>
      </c>
    </row>
    <row r="153" spans="2:26" x14ac:dyDescent="0.2">
      <c r="B153" s="22">
        <f t="shared" si="3"/>
        <v>43967</v>
      </c>
      <c r="C153" s="6">
        <f>+$C$135*Matriz_de_consumo!C22</f>
        <v>398477.60000000003</v>
      </c>
      <c r="D153" s="6">
        <f>+$C$135*Matriz_de_consumo!D22</f>
        <v>420504</v>
      </c>
      <c r="E153" s="6">
        <f>+$C$135*Matriz_de_consumo!E22</f>
        <v>424508.80000000005</v>
      </c>
      <c r="F153" s="6">
        <f>+$C$135*Matriz_de_consumo!F22</f>
        <v>422506.4</v>
      </c>
      <c r="G153" s="6">
        <f>+$C$135*Matriz_de_consumo!G22</f>
        <v>417500.4</v>
      </c>
      <c r="H153" s="6">
        <f>+$C$135*Matriz_de_consumo!H22</f>
        <v>415498</v>
      </c>
      <c r="I153" s="6">
        <f>+$C$135*Matriz_de_consumo!I22</f>
        <v>394472.80000000005</v>
      </c>
      <c r="J153" s="6">
        <f>+$C$135*Matriz_de_consumo!J22</f>
        <v>423507.60000000003</v>
      </c>
      <c r="K153" s="6">
        <f>+$C$135*Matriz_de_consumo!K22</f>
        <v>424508.80000000005</v>
      </c>
      <c r="L153" s="6">
        <f>+$C$135*Matriz_de_consumo!L22</f>
        <v>437524.4</v>
      </c>
      <c r="M153" s="6">
        <f>+$C$135*Matriz_de_consumo!M22</f>
        <v>424508.80000000005</v>
      </c>
      <c r="N153" s="6">
        <f>+$C$135*Matriz_de_consumo!N22</f>
        <v>410492</v>
      </c>
      <c r="O153" s="6">
        <f>+$C$135*Matriz_de_consumo!O22</f>
        <v>416499.20000000001</v>
      </c>
      <c r="P153" s="6">
        <f>+$C$135*Matriz_de_consumo!P22</f>
        <v>405486</v>
      </c>
      <c r="Q153" s="6">
        <f>+$C$135*Matriz_de_consumo!Q22</f>
        <v>420504</v>
      </c>
      <c r="R153" s="6">
        <f>+$C$135*Matriz_de_consumo!R22</f>
        <v>431517.2</v>
      </c>
      <c r="S153" s="6">
        <f>+$C$135*Matriz_de_consumo!S22</f>
        <v>418501.60000000003</v>
      </c>
      <c r="T153" s="6">
        <f>+$C$135*Matriz_de_consumo!T22</f>
        <v>411493.2</v>
      </c>
      <c r="U153" s="6">
        <f>+$C$135*Matriz_de_consumo!U22</f>
        <v>427512.4</v>
      </c>
      <c r="V153" s="6">
        <f>+$C$135*Matriz_de_consumo!V22</f>
        <v>401481.2</v>
      </c>
      <c r="W153" s="6">
        <f>+$C$135*Matriz_de_consumo!W22</f>
        <v>419502.80000000005</v>
      </c>
      <c r="X153" s="6">
        <f>+$C$135*Matriz_de_consumo!X22</f>
        <v>410492</v>
      </c>
      <c r="Y153" s="6">
        <f>+$C$135*Matriz_de_consumo!Y22</f>
        <v>423507.60000000003</v>
      </c>
      <c r="Z153" s="6">
        <f>+$C$135*Matriz_de_consumo!Z22</f>
        <v>419502.80000000005</v>
      </c>
    </row>
    <row r="154" spans="2:26" x14ac:dyDescent="0.2">
      <c r="B154" s="22">
        <f t="shared" si="3"/>
        <v>43968</v>
      </c>
      <c r="C154" s="6">
        <f>+$C$135*Matriz_de_consumo!C23</f>
        <v>416499.20000000001</v>
      </c>
      <c r="D154" s="6">
        <f>+$C$135*Matriz_de_consumo!D23</f>
        <v>405486</v>
      </c>
      <c r="E154" s="6">
        <f>+$C$135*Matriz_de_consumo!E23</f>
        <v>415498</v>
      </c>
      <c r="F154" s="6">
        <f>+$C$135*Matriz_de_consumo!F23</f>
        <v>413495.60000000003</v>
      </c>
      <c r="G154" s="6">
        <f>+$C$135*Matriz_de_consumo!G23</f>
        <v>426511.2</v>
      </c>
      <c r="H154" s="6">
        <f>+$C$135*Matriz_de_consumo!H23</f>
        <v>420504</v>
      </c>
      <c r="I154" s="6">
        <f>+$C$135*Matriz_de_consumo!I23</f>
        <v>416499.20000000001</v>
      </c>
      <c r="J154" s="6">
        <f>+$C$135*Matriz_de_consumo!J23</f>
        <v>412494.4</v>
      </c>
      <c r="K154" s="6">
        <f>+$C$135*Matriz_de_consumo!K23</f>
        <v>398477.60000000003</v>
      </c>
      <c r="L154" s="6">
        <f>+$C$135*Matriz_de_consumo!L23</f>
        <v>403483.60000000003</v>
      </c>
      <c r="M154" s="6">
        <f>+$C$135*Matriz_de_consumo!M23</f>
        <v>427512.4</v>
      </c>
      <c r="N154" s="6">
        <f>+$C$135*Matriz_de_consumo!N23</f>
        <v>392470.4</v>
      </c>
      <c r="O154" s="6">
        <f>+$C$135*Matriz_de_consumo!O23</f>
        <v>334400.8</v>
      </c>
      <c r="P154" s="6">
        <f>+$C$135*Matriz_de_consumo!P23</f>
        <v>404484.80000000005</v>
      </c>
      <c r="Q154" s="6">
        <f>+$C$135*Matriz_de_consumo!Q23</f>
        <v>307368.40000000002</v>
      </c>
      <c r="R154" s="6">
        <f>+$C$135*Matriz_de_consumo!R23</f>
        <v>399478.80000000005</v>
      </c>
      <c r="S154" s="6">
        <f>+$C$135*Matriz_de_consumo!S23</f>
        <v>403483.60000000003</v>
      </c>
      <c r="T154" s="6">
        <f>+$C$135*Matriz_de_consumo!T23</f>
        <v>409490.80000000005</v>
      </c>
      <c r="U154" s="6">
        <f>+$C$135*Matriz_de_consumo!U23</f>
        <v>422506.4</v>
      </c>
      <c r="V154" s="6">
        <f>+$C$135*Matriz_de_consumo!V23</f>
        <v>421505.2</v>
      </c>
      <c r="W154" s="6">
        <f>+$C$135*Matriz_de_consumo!W23</f>
        <v>412494.4</v>
      </c>
      <c r="X154" s="6">
        <f>+$C$135*Matriz_de_consumo!X23</f>
        <v>392470.4</v>
      </c>
      <c r="Y154" s="6">
        <f>+$C$135*Matriz_de_consumo!Y23</f>
        <v>416499.20000000001</v>
      </c>
      <c r="Z154" s="6">
        <f>+$C$135*Matriz_de_consumo!Z23</f>
        <v>405486</v>
      </c>
    </row>
    <row r="155" spans="2:26" x14ac:dyDescent="0.2">
      <c r="B155" s="22">
        <f t="shared" si="3"/>
        <v>43969</v>
      </c>
      <c r="C155" s="6">
        <f>+$C$135*Matriz_de_consumo!C24</f>
        <v>429514.80000000005</v>
      </c>
      <c r="D155" s="6">
        <f>+$C$135*Matriz_de_consumo!D24</f>
        <v>422506.4</v>
      </c>
      <c r="E155" s="6">
        <f>+$C$135*Matriz_de_consumo!E24</f>
        <v>418501.60000000003</v>
      </c>
      <c r="F155" s="6">
        <f>+$C$135*Matriz_de_consumo!F24</f>
        <v>398477.60000000003</v>
      </c>
      <c r="G155" s="6">
        <f>+$C$135*Matriz_de_consumo!G24</f>
        <v>402482.4</v>
      </c>
      <c r="H155" s="6">
        <f>+$C$135*Matriz_de_consumo!H24</f>
        <v>423507.60000000003</v>
      </c>
      <c r="I155" s="6">
        <f>+$C$135*Matriz_de_consumo!I24</f>
        <v>425510</v>
      </c>
      <c r="J155" s="6">
        <f>+$C$135*Matriz_de_consumo!J24</f>
        <v>419502.80000000005</v>
      </c>
      <c r="K155" s="6">
        <f>+$C$135*Matriz_de_consumo!K24</f>
        <v>415498</v>
      </c>
      <c r="L155" s="6">
        <f>+$C$135*Matriz_de_consumo!L24</f>
        <v>411493.2</v>
      </c>
      <c r="M155" s="6">
        <f>+$C$135*Matriz_de_consumo!M24</f>
        <v>412494.4</v>
      </c>
      <c r="N155" s="6">
        <f>+$C$135*Matriz_de_consumo!N24</f>
        <v>420504</v>
      </c>
      <c r="O155" s="6">
        <f>+$C$135*Matriz_de_consumo!O24</f>
        <v>428513.60000000003</v>
      </c>
      <c r="P155" s="6">
        <f>+$C$135*Matriz_de_consumo!P24</f>
        <v>413495.60000000003</v>
      </c>
      <c r="Q155" s="6">
        <f>+$C$135*Matriz_de_consumo!Q24</f>
        <v>425510</v>
      </c>
      <c r="R155" s="6">
        <f>+$C$135*Matriz_de_consumo!R24</f>
        <v>415498</v>
      </c>
      <c r="S155" s="6">
        <f>+$C$135*Matriz_de_consumo!S24</f>
        <v>409490.80000000005</v>
      </c>
      <c r="T155" s="6">
        <f>+$C$135*Matriz_de_consumo!T24</f>
        <v>402482.4</v>
      </c>
      <c r="U155" s="6">
        <f>+$C$135*Matriz_de_consumo!U24</f>
        <v>419502.80000000005</v>
      </c>
      <c r="V155" s="6">
        <f>+$C$135*Matriz_de_consumo!V24</f>
        <v>415498</v>
      </c>
      <c r="W155" s="6">
        <f>+$C$135*Matriz_de_consumo!W24</f>
        <v>429514.80000000005</v>
      </c>
      <c r="X155" s="6">
        <f>+$C$135*Matriz_de_consumo!X24</f>
        <v>423507.60000000003</v>
      </c>
      <c r="Y155" s="6">
        <f>+$C$135*Matriz_de_consumo!Y24</f>
        <v>415498</v>
      </c>
      <c r="Z155" s="6">
        <f>+$C$135*Matriz_de_consumo!Z24</f>
        <v>416499.20000000001</v>
      </c>
    </row>
    <row r="156" spans="2:26" x14ac:dyDescent="0.2">
      <c r="B156" s="22">
        <f t="shared" si="3"/>
        <v>43970</v>
      </c>
      <c r="C156" s="6">
        <f>+$C$135*Matriz_de_consumo!C25</f>
        <v>412494.4</v>
      </c>
      <c r="D156" s="6">
        <f>+$C$135*Matriz_de_consumo!D25</f>
        <v>402482.4</v>
      </c>
      <c r="E156" s="6">
        <f>+$C$135*Matriz_de_consumo!E25</f>
        <v>410492</v>
      </c>
      <c r="F156" s="6">
        <f>+$C$135*Matriz_de_consumo!F25</f>
        <v>411493.2</v>
      </c>
      <c r="G156" s="6">
        <f>+$C$135*Matriz_de_consumo!G25</f>
        <v>426511.2</v>
      </c>
      <c r="H156" s="6">
        <f>+$C$135*Matriz_de_consumo!H25</f>
        <v>428513.60000000003</v>
      </c>
      <c r="I156" s="6">
        <f>+$C$135*Matriz_de_consumo!I25</f>
        <v>421505.2</v>
      </c>
      <c r="J156" s="6">
        <f>+$C$135*Matriz_de_consumo!J25</f>
        <v>414496.80000000005</v>
      </c>
      <c r="K156" s="6">
        <f>+$C$135*Matriz_de_consumo!K25</f>
        <v>400480</v>
      </c>
      <c r="L156" s="6">
        <f>+$C$135*Matriz_de_consumo!L25</f>
        <v>417500.4</v>
      </c>
      <c r="M156" s="6">
        <f>+$C$135*Matriz_de_consumo!M25</f>
        <v>420504</v>
      </c>
      <c r="N156" s="6">
        <f>+$C$135*Matriz_de_consumo!N25</f>
        <v>427512.4</v>
      </c>
      <c r="O156" s="6">
        <f>+$C$135*Matriz_de_consumo!O25</f>
        <v>415498</v>
      </c>
      <c r="P156" s="6">
        <f>+$C$135*Matriz_de_consumo!P25</f>
        <v>410492</v>
      </c>
      <c r="Q156" s="6">
        <f>+$C$135*Matriz_de_consumo!Q25</f>
        <v>414496.80000000005</v>
      </c>
      <c r="R156" s="6">
        <f>+$C$135*Matriz_de_consumo!R25</f>
        <v>402482.4</v>
      </c>
      <c r="S156" s="6">
        <f>+$C$135*Matriz_de_consumo!S25</f>
        <v>415498</v>
      </c>
      <c r="T156" s="6">
        <f>+$C$135*Matriz_de_consumo!T25</f>
        <v>427512.4</v>
      </c>
      <c r="U156" s="6">
        <f>+$C$135*Matriz_de_consumo!U25</f>
        <v>422506.4</v>
      </c>
      <c r="V156" s="6">
        <f>+$C$135*Matriz_de_consumo!V25</f>
        <v>411493.2</v>
      </c>
      <c r="W156" s="6">
        <f>+$C$135*Matriz_de_consumo!W25</f>
        <v>404484.80000000005</v>
      </c>
      <c r="X156" s="6">
        <f>+$C$135*Matriz_de_consumo!X25</f>
        <v>397476.4</v>
      </c>
      <c r="Y156" s="6">
        <f>+$C$135*Matriz_de_consumo!Y25</f>
        <v>413495.60000000003</v>
      </c>
      <c r="Z156" s="6">
        <f>+$C$135*Matriz_de_consumo!Z25</f>
        <v>413495.60000000003</v>
      </c>
    </row>
    <row r="157" spans="2:26" x14ac:dyDescent="0.2">
      <c r="B157" s="22">
        <f t="shared" si="3"/>
        <v>43971</v>
      </c>
      <c r="C157" s="6">
        <f>+$C$135*Matriz_de_consumo!C26</f>
        <v>424508.80000000005</v>
      </c>
      <c r="D157" s="6">
        <f>+$C$135*Matriz_de_consumo!D26</f>
        <v>400480</v>
      </c>
      <c r="E157" s="6">
        <f>+$C$135*Matriz_de_consumo!E26</f>
        <v>426511.2</v>
      </c>
      <c r="F157" s="6">
        <f>+$C$135*Matriz_de_consumo!F26</f>
        <v>414496.80000000005</v>
      </c>
      <c r="G157" s="6">
        <f>+$C$135*Matriz_de_consumo!G26</f>
        <v>402482.4</v>
      </c>
      <c r="H157" s="6">
        <f>+$C$135*Matriz_de_consumo!H26</f>
        <v>424508.80000000005</v>
      </c>
      <c r="I157" s="6">
        <f>+$C$135*Matriz_de_consumo!I26</f>
        <v>414496.80000000005</v>
      </c>
      <c r="J157" s="6">
        <f>+$C$135*Matriz_de_consumo!J26</f>
        <v>411493.2</v>
      </c>
      <c r="K157" s="6">
        <f>+$C$135*Matriz_de_consumo!K26</f>
        <v>422506.4</v>
      </c>
      <c r="L157" s="6">
        <f>+$C$135*Matriz_de_consumo!L26</f>
        <v>417500.4</v>
      </c>
      <c r="M157" s="6">
        <f>+$C$135*Matriz_de_consumo!M26</f>
        <v>418501.60000000003</v>
      </c>
      <c r="N157" s="6">
        <f>+$C$135*Matriz_de_consumo!N26</f>
        <v>410492</v>
      </c>
      <c r="O157" s="6">
        <f>+$C$135*Matriz_de_consumo!O26</f>
        <v>417500.4</v>
      </c>
      <c r="P157" s="6">
        <f>+$C$135*Matriz_de_consumo!P26</f>
        <v>424508.80000000005</v>
      </c>
      <c r="Q157" s="6">
        <f>+$C$135*Matriz_de_consumo!Q26</f>
        <v>420504</v>
      </c>
      <c r="R157" s="6">
        <f>+$C$135*Matriz_de_consumo!R26</f>
        <v>404484.80000000005</v>
      </c>
      <c r="S157" s="6">
        <f>+$C$135*Matriz_de_consumo!S26</f>
        <v>414496.80000000005</v>
      </c>
      <c r="T157" s="6">
        <f>+$C$135*Matriz_de_consumo!T26</f>
        <v>410492</v>
      </c>
      <c r="U157" s="6">
        <f>+$C$135*Matriz_de_consumo!U26</f>
        <v>411493.2</v>
      </c>
      <c r="V157" s="6">
        <f>+$C$135*Matriz_de_consumo!V26</f>
        <v>418501.60000000003</v>
      </c>
      <c r="W157" s="6">
        <f>+$C$135*Matriz_de_consumo!W26</f>
        <v>403483.60000000003</v>
      </c>
      <c r="X157" s="6">
        <f>+$C$135*Matriz_de_consumo!X26</f>
        <v>412494.4</v>
      </c>
      <c r="Y157" s="6">
        <f>+$C$135*Matriz_de_consumo!Y26</f>
        <v>425510</v>
      </c>
      <c r="Z157" s="6">
        <f>+$C$135*Matriz_de_consumo!Z26</f>
        <v>423507.60000000003</v>
      </c>
    </row>
    <row r="158" spans="2:26" x14ac:dyDescent="0.2">
      <c r="B158" s="22">
        <f t="shared" si="3"/>
        <v>43972</v>
      </c>
      <c r="C158" s="6">
        <f>+$C$135*Matriz_de_consumo!C27</f>
        <v>422506.4</v>
      </c>
      <c r="D158" s="6">
        <f>+$C$135*Matriz_de_consumo!D27</f>
        <v>423507.60000000003</v>
      </c>
      <c r="E158" s="6">
        <f>+$C$135*Matriz_de_consumo!E27</f>
        <v>387464.4</v>
      </c>
      <c r="F158" s="6">
        <f>+$C$135*Matriz_de_consumo!F27</f>
        <v>426511.2</v>
      </c>
      <c r="G158" s="6">
        <f>+$C$135*Matriz_de_consumo!G27</f>
        <v>423507.60000000003</v>
      </c>
      <c r="H158" s="6">
        <f>+$C$135*Matriz_de_consumo!H27</f>
        <v>427512.4</v>
      </c>
      <c r="I158" s="6">
        <f>+$C$135*Matriz_de_consumo!I27</f>
        <v>422506.4</v>
      </c>
      <c r="J158" s="6">
        <f>+$C$135*Matriz_de_consumo!J27</f>
        <v>413495.60000000003</v>
      </c>
      <c r="K158" s="6">
        <f>+$C$135*Matriz_de_consumo!K27</f>
        <v>412494.4</v>
      </c>
      <c r="L158" s="6">
        <f>+$C$135*Matriz_de_consumo!L27</f>
        <v>429514.80000000005</v>
      </c>
      <c r="M158" s="6">
        <f>+$C$135*Matriz_de_consumo!M27</f>
        <v>422506.4</v>
      </c>
      <c r="N158" s="6">
        <f>+$C$135*Matriz_de_consumo!N27</f>
        <v>420504</v>
      </c>
      <c r="O158" s="6">
        <f>+$C$135*Matriz_de_consumo!O27</f>
        <v>417500.4</v>
      </c>
      <c r="P158" s="6">
        <f>+$C$135*Matriz_de_consumo!P27</f>
        <v>404484.80000000005</v>
      </c>
      <c r="Q158" s="6">
        <f>+$C$135*Matriz_de_consumo!Q27</f>
        <v>403483.60000000003</v>
      </c>
      <c r="R158" s="6">
        <f>+$C$135*Matriz_de_consumo!R27</f>
        <v>422506.4</v>
      </c>
      <c r="S158" s="6">
        <f>+$C$135*Matriz_de_consumo!S27</f>
        <v>422506.4</v>
      </c>
      <c r="T158" s="6">
        <f>+$C$135*Matriz_de_consumo!T27</f>
        <v>420504</v>
      </c>
      <c r="U158" s="6">
        <f>+$C$135*Matriz_de_consumo!U27</f>
        <v>407488.4</v>
      </c>
      <c r="V158" s="6">
        <f>+$C$135*Matriz_de_consumo!V27</f>
        <v>414496.80000000005</v>
      </c>
      <c r="W158" s="6">
        <f>+$C$135*Matriz_de_consumo!W27</f>
        <v>343411.60000000003</v>
      </c>
      <c r="X158" s="6">
        <f>+$C$135*Matriz_de_consumo!X27</f>
        <v>411493.2</v>
      </c>
      <c r="Y158" s="6">
        <f>+$C$135*Matriz_de_consumo!Y27</f>
        <v>400480</v>
      </c>
      <c r="Z158" s="6">
        <f>+$C$135*Matriz_de_consumo!Z27</f>
        <v>406487.2</v>
      </c>
    </row>
    <row r="159" spans="2:26" x14ac:dyDescent="0.2">
      <c r="B159" s="22">
        <f t="shared" si="3"/>
        <v>43973</v>
      </c>
      <c r="C159" s="6">
        <f>+$C$135*Matriz_de_consumo!C28</f>
        <v>391469.2</v>
      </c>
      <c r="D159" s="6">
        <f>+$C$135*Matriz_de_consumo!D28</f>
        <v>420504</v>
      </c>
      <c r="E159" s="6">
        <f>+$C$135*Matriz_de_consumo!E28</f>
        <v>420504</v>
      </c>
      <c r="F159" s="6">
        <f>+$C$135*Matriz_de_consumo!F28</f>
        <v>423507.60000000003</v>
      </c>
      <c r="G159" s="6">
        <f>+$C$135*Matriz_de_consumo!G28</f>
        <v>411493.2</v>
      </c>
      <c r="H159" s="6">
        <f>+$C$135*Matriz_de_consumo!H28</f>
        <v>411493.2</v>
      </c>
      <c r="I159" s="6">
        <f>+$C$135*Matriz_de_consumo!I28</f>
        <v>414496.80000000005</v>
      </c>
      <c r="J159" s="6">
        <f>+$C$135*Matriz_de_consumo!J28</f>
        <v>428513.60000000003</v>
      </c>
      <c r="K159" s="6">
        <f>+$C$135*Matriz_de_consumo!K28</f>
        <v>425510</v>
      </c>
      <c r="L159" s="6">
        <f>+$C$135*Matriz_de_consumo!L28</f>
        <v>424508.80000000005</v>
      </c>
      <c r="M159" s="6">
        <f>+$C$135*Matriz_de_consumo!M28</f>
        <v>422506.4</v>
      </c>
      <c r="N159" s="6">
        <f>+$C$135*Matriz_de_consumo!N28</f>
        <v>391469.2</v>
      </c>
      <c r="O159" s="6">
        <f>+$C$135*Matriz_de_consumo!O28</f>
        <v>406487.2</v>
      </c>
      <c r="P159" s="6">
        <f>+$C$135*Matriz_de_consumo!P28</f>
        <v>127152.40000000001</v>
      </c>
      <c r="Q159" s="6">
        <f>+$C$135*Matriz_de_consumo!Q28</f>
        <v>189226.80000000002</v>
      </c>
      <c r="R159" s="6">
        <f>+$C$135*Matriz_de_consumo!R28</f>
        <v>341409.2</v>
      </c>
      <c r="S159" s="6">
        <f>+$C$135*Matriz_de_consumo!S28</f>
        <v>411493.2</v>
      </c>
      <c r="T159" s="6">
        <f>+$C$135*Matriz_de_consumo!T28</f>
        <v>399478.80000000005</v>
      </c>
      <c r="U159" s="6">
        <f>+$C$135*Matriz_de_consumo!U28</f>
        <v>391469.2</v>
      </c>
      <c r="V159" s="6">
        <f>+$C$135*Matriz_de_consumo!V28</f>
        <v>423507.60000000003</v>
      </c>
      <c r="W159" s="6">
        <f>+$C$135*Matriz_de_consumo!W28</f>
        <v>423507.60000000003</v>
      </c>
      <c r="X159" s="6">
        <f>+$C$135*Matriz_de_consumo!X28</f>
        <v>427512.4</v>
      </c>
      <c r="Y159" s="6">
        <f>+$C$135*Matriz_de_consumo!Y28</f>
        <v>427512.4</v>
      </c>
      <c r="Z159" s="6">
        <f>+$C$135*Matriz_de_consumo!Z28</f>
        <v>412494.4</v>
      </c>
    </row>
    <row r="160" spans="2:26" x14ac:dyDescent="0.2">
      <c r="B160" s="22">
        <f t="shared" si="3"/>
        <v>43974</v>
      </c>
      <c r="C160" s="6">
        <f>+$C$135*Matriz_de_consumo!C29</f>
        <v>407488.4</v>
      </c>
      <c r="D160" s="6">
        <f>+$C$135*Matriz_de_consumo!D29</f>
        <v>409490.80000000005</v>
      </c>
      <c r="E160" s="6">
        <f>+$C$135*Matriz_de_consumo!E29</f>
        <v>413495.60000000003</v>
      </c>
      <c r="F160" s="6">
        <f>+$C$135*Matriz_de_consumo!F29</f>
        <v>425510</v>
      </c>
      <c r="G160" s="6">
        <f>+$C$135*Matriz_de_consumo!G29</f>
        <v>428513.60000000003</v>
      </c>
      <c r="H160" s="6">
        <f>+$C$135*Matriz_de_consumo!H29</f>
        <v>409490.80000000005</v>
      </c>
      <c r="I160" s="6">
        <f>+$C$135*Matriz_de_consumo!I29</f>
        <v>422506.4</v>
      </c>
      <c r="J160" s="6">
        <f>+$C$135*Matriz_de_consumo!J29</f>
        <v>423507.60000000003</v>
      </c>
      <c r="K160" s="6">
        <f>+$C$135*Matriz_de_consumo!K29</f>
        <v>422506.4</v>
      </c>
      <c r="L160" s="6">
        <f>+$C$135*Matriz_de_consumo!L29</f>
        <v>408489.60000000003</v>
      </c>
      <c r="M160" s="6">
        <f>+$C$135*Matriz_de_consumo!M29</f>
        <v>401481.2</v>
      </c>
      <c r="N160" s="6">
        <f>+$C$135*Matriz_de_consumo!N29</f>
        <v>408489.60000000003</v>
      </c>
      <c r="O160" s="6">
        <f>+$C$135*Matriz_de_consumo!O29</f>
        <v>420504</v>
      </c>
      <c r="P160" s="6">
        <f>+$C$135*Matriz_de_consumo!P29</f>
        <v>414496.80000000005</v>
      </c>
      <c r="Q160" s="6">
        <f>+$C$135*Matriz_de_consumo!Q29</f>
        <v>426511.2</v>
      </c>
      <c r="R160" s="6">
        <f>+$C$135*Matriz_de_consumo!R29</f>
        <v>421505.2</v>
      </c>
      <c r="S160" s="6">
        <f>+$C$135*Matriz_de_consumo!S29</f>
        <v>411493.2</v>
      </c>
      <c r="T160" s="6">
        <f>+$C$135*Matriz_de_consumo!T29</f>
        <v>405486</v>
      </c>
      <c r="U160" s="6">
        <f>+$C$135*Matriz_de_consumo!U29</f>
        <v>417500.4</v>
      </c>
      <c r="V160" s="6">
        <f>+$C$135*Matriz_de_consumo!V29</f>
        <v>421505.2</v>
      </c>
      <c r="W160" s="6">
        <f>+$C$135*Matriz_de_consumo!W29</f>
        <v>426511.2</v>
      </c>
      <c r="X160" s="6">
        <f>+$C$135*Matriz_de_consumo!X29</f>
        <v>410492</v>
      </c>
      <c r="Y160" s="6">
        <f>+$C$135*Matriz_de_consumo!Y29</f>
        <v>426511.2</v>
      </c>
      <c r="Z160" s="6">
        <f>+$C$135*Matriz_de_consumo!Z29</f>
        <v>328393.60000000003</v>
      </c>
    </row>
    <row r="161" spans="2:26" x14ac:dyDescent="0.2">
      <c r="B161" s="22">
        <f t="shared" si="3"/>
        <v>43975</v>
      </c>
      <c r="C161" s="6">
        <f>+$C$135*Matriz_de_consumo!C30</f>
        <v>405486</v>
      </c>
      <c r="D161" s="6">
        <f>+$C$135*Matriz_de_consumo!D30</f>
        <v>408489.60000000003</v>
      </c>
      <c r="E161" s="6">
        <f>+$C$135*Matriz_de_consumo!E30</f>
        <v>415498</v>
      </c>
      <c r="F161" s="6">
        <f>+$C$135*Matriz_de_consumo!F30</f>
        <v>398477.60000000003</v>
      </c>
      <c r="G161" s="6">
        <f>+$C$135*Matriz_de_consumo!G30</f>
        <v>410492</v>
      </c>
      <c r="H161" s="6">
        <f>+$C$135*Matriz_de_consumo!H30</f>
        <v>427512.4</v>
      </c>
      <c r="I161" s="6">
        <f>+$C$135*Matriz_de_consumo!I30</f>
        <v>421505.2</v>
      </c>
      <c r="J161" s="6">
        <f>+$C$135*Matriz_de_consumo!J30</f>
        <v>427512.4</v>
      </c>
      <c r="K161" s="6">
        <f>+$C$135*Matriz_de_consumo!K30</f>
        <v>401481.2</v>
      </c>
      <c r="L161" s="6">
        <f>+$C$135*Matriz_de_consumo!L30</f>
        <v>414496.80000000005</v>
      </c>
      <c r="M161" s="6">
        <f>+$C$135*Matriz_de_consumo!M30</f>
        <v>427512.4</v>
      </c>
      <c r="N161" s="6">
        <f>+$C$135*Matriz_de_consumo!N30</f>
        <v>428513.60000000003</v>
      </c>
      <c r="O161" s="6">
        <f>+$C$135*Matriz_de_consumo!O30</f>
        <v>427512.4</v>
      </c>
      <c r="P161" s="6">
        <f>+$C$135*Matriz_de_consumo!P30</f>
        <v>433519.60000000003</v>
      </c>
      <c r="Q161" s="6">
        <f>+$C$135*Matriz_de_consumo!Q30</f>
        <v>421505.2</v>
      </c>
      <c r="R161" s="6">
        <f>+$C$135*Matriz_de_consumo!R30</f>
        <v>426511.2</v>
      </c>
      <c r="S161" s="6">
        <f>+$C$135*Matriz_de_consumo!S30</f>
        <v>411493.2</v>
      </c>
      <c r="T161" s="6">
        <f>+$C$135*Matriz_de_consumo!T30</f>
        <v>420504</v>
      </c>
      <c r="U161" s="6">
        <f>+$C$135*Matriz_de_consumo!U30</f>
        <v>409490.80000000005</v>
      </c>
      <c r="V161" s="6">
        <f>+$C$135*Matriz_de_consumo!V30</f>
        <v>420504</v>
      </c>
      <c r="W161" s="6">
        <f>+$C$135*Matriz_de_consumo!W30</f>
        <v>414496.80000000005</v>
      </c>
      <c r="X161" s="6">
        <f>+$C$135*Matriz_de_consumo!X30</f>
        <v>413495.60000000003</v>
      </c>
      <c r="Y161" s="6">
        <f>+$C$135*Matriz_de_consumo!Y30</f>
        <v>414496.80000000005</v>
      </c>
      <c r="Z161" s="6">
        <f>+$C$135*Matriz_de_consumo!Z30</f>
        <v>420504</v>
      </c>
    </row>
    <row r="162" spans="2:26" x14ac:dyDescent="0.2">
      <c r="B162" s="22">
        <f t="shared" si="3"/>
        <v>43976</v>
      </c>
      <c r="C162" s="6">
        <f>+$C$135*Matriz_de_consumo!C31</f>
        <v>426511.2</v>
      </c>
      <c r="D162" s="6">
        <f>+$C$135*Matriz_de_consumo!D31</f>
        <v>420504</v>
      </c>
      <c r="E162" s="6">
        <f>+$C$135*Matriz_de_consumo!E31</f>
        <v>422506.4</v>
      </c>
      <c r="F162" s="6">
        <f>+$C$135*Matriz_de_consumo!F31</f>
        <v>404484.80000000005</v>
      </c>
      <c r="G162" s="6">
        <f>+$C$135*Matriz_de_consumo!G31</f>
        <v>406487.2</v>
      </c>
      <c r="H162" s="6">
        <f>+$C$135*Matriz_de_consumo!H31</f>
        <v>412494.4</v>
      </c>
      <c r="I162" s="6">
        <f>+$C$135*Matriz_de_consumo!I31</f>
        <v>425510</v>
      </c>
      <c r="J162" s="6">
        <f>+$C$135*Matriz_de_consumo!J31</f>
        <v>421505.2</v>
      </c>
      <c r="K162" s="6">
        <f>+$C$135*Matriz_de_consumo!K31</f>
        <v>406487.2</v>
      </c>
      <c r="L162" s="6">
        <f>+$C$135*Matriz_de_consumo!L31</f>
        <v>427512.4</v>
      </c>
      <c r="M162" s="6">
        <f>+$C$135*Matriz_de_consumo!M31</f>
        <v>426511.2</v>
      </c>
      <c r="N162" s="6">
        <f>+$C$135*Matriz_de_consumo!N31</f>
        <v>424508.80000000005</v>
      </c>
      <c r="O162" s="6">
        <f>+$C$135*Matriz_de_consumo!O31</f>
        <v>412494.4</v>
      </c>
      <c r="P162" s="6">
        <f>+$C$135*Matriz_de_consumo!P31</f>
        <v>402482.4</v>
      </c>
      <c r="Q162" s="6">
        <f>+$C$135*Matriz_de_consumo!Q31</f>
        <v>400480</v>
      </c>
      <c r="R162" s="6">
        <f>+$C$135*Matriz_de_consumo!R31</f>
        <v>415498</v>
      </c>
      <c r="S162" s="6">
        <f>+$C$135*Matriz_de_consumo!S31</f>
        <v>421505.2</v>
      </c>
      <c r="T162" s="6">
        <f>+$C$135*Matriz_de_consumo!T31</f>
        <v>418501.60000000003</v>
      </c>
      <c r="U162" s="6">
        <f>+$C$135*Matriz_de_consumo!U31</f>
        <v>422506.4</v>
      </c>
      <c r="V162" s="6">
        <f>+$C$135*Matriz_de_consumo!V31</f>
        <v>406487.2</v>
      </c>
      <c r="W162" s="6">
        <f>+$C$135*Matriz_de_consumo!W31</f>
        <v>415498</v>
      </c>
      <c r="X162" s="6">
        <f>+$C$135*Matriz_de_consumo!X31</f>
        <v>402482.4</v>
      </c>
      <c r="Y162" s="6">
        <f>+$C$135*Matriz_de_consumo!Y31</f>
        <v>260312</v>
      </c>
      <c r="Z162" s="6">
        <f>+$C$135*Matriz_de_consumo!Z31</f>
        <v>359430.8</v>
      </c>
    </row>
    <row r="163" spans="2:26" x14ac:dyDescent="0.2">
      <c r="B163" s="22">
        <f t="shared" si="3"/>
        <v>43977</v>
      </c>
      <c r="C163" s="6">
        <f>+$C$135*Matriz_de_consumo!C32</f>
        <v>401481.2</v>
      </c>
      <c r="D163" s="6">
        <f>+$C$135*Matriz_de_consumo!D32</f>
        <v>413495.60000000003</v>
      </c>
      <c r="E163" s="6">
        <f>+$C$135*Matriz_de_consumo!E32</f>
        <v>417500.4</v>
      </c>
      <c r="F163" s="6">
        <f>+$C$135*Matriz_de_consumo!F32</f>
        <v>413495.60000000003</v>
      </c>
      <c r="G163" s="6">
        <f>+$C$135*Matriz_de_consumo!G32</f>
        <v>412494.4</v>
      </c>
      <c r="H163" s="6">
        <f>+$C$135*Matriz_de_consumo!H32</f>
        <v>406487.2</v>
      </c>
      <c r="I163" s="6">
        <f>+$C$135*Matriz_de_consumo!I32</f>
        <v>418501.60000000003</v>
      </c>
      <c r="J163" s="6">
        <f>+$C$135*Matriz_de_consumo!J32</f>
        <v>405486</v>
      </c>
      <c r="K163" s="6">
        <f>+$C$135*Matriz_de_consumo!K32</f>
        <v>404484.80000000005</v>
      </c>
      <c r="L163" s="6">
        <f>+$C$135*Matriz_de_consumo!L32</f>
        <v>413495.60000000003</v>
      </c>
      <c r="M163" s="6">
        <f>+$C$135*Matriz_de_consumo!M32</f>
        <v>409490.80000000005</v>
      </c>
      <c r="N163" s="6">
        <f>+$C$135*Matriz_de_consumo!N32</f>
        <v>410492</v>
      </c>
      <c r="O163" s="6">
        <f>+$C$135*Matriz_de_consumo!O32</f>
        <v>394472.80000000005</v>
      </c>
      <c r="P163" s="6">
        <f>+$C$135*Matriz_de_consumo!P32</f>
        <v>397476.4</v>
      </c>
      <c r="Q163" s="6">
        <f>+$C$135*Matriz_de_consumo!Q32</f>
        <v>412494.4</v>
      </c>
      <c r="R163" s="6">
        <f>+$C$135*Matriz_de_consumo!R32</f>
        <v>421505.2</v>
      </c>
      <c r="S163" s="6">
        <f>+$C$135*Matriz_de_consumo!S32</f>
        <v>418501.60000000003</v>
      </c>
      <c r="T163" s="6">
        <f>+$C$135*Matriz_de_consumo!T32</f>
        <v>410492</v>
      </c>
      <c r="U163" s="6">
        <f>+$C$135*Matriz_de_consumo!U32</f>
        <v>407488.4</v>
      </c>
      <c r="V163" s="6">
        <f>+$C$135*Matriz_de_consumo!V32</f>
        <v>420504</v>
      </c>
      <c r="W163" s="6">
        <f>+$C$135*Matriz_de_consumo!W32</f>
        <v>427512.4</v>
      </c>
      <c r="X163" s="6">
        <f>+$C$135*Matriz_de_consumo!X32</f>
        <v>339406.8</v>
      </c>
      <c r="Y163" s="6">
        <f>+$C$135*Matriz_de_consumo!Y32</f>
        <v>400480</v>
      </c>
      <c r="Z163" s="6">
        <f>+$C$135*Matriz_de_consumo!Z32</f>
        <v>390468</v>
      </c>
    </row>
    <row r="164" spans="2:26" x14ac:dyDescent="0.2">
      <c r="B164" s="22">
        <f t="shared" si="3"/>
        <v>43978</v>
      </c>
      <c r="C164" s="6">
        <f>+$C$135*Matriz_de_consumo!C33</f>
        <v>386463.2</v>
      </c>
      <c r="D164" s="6">
        <f>+$C$135*Matriz_de_consumo!D33</f>
        <v>418501.60000000003</v>
      </c>
      <c r="E164" s="6">
        <f>+$C$135*Matriz_de_consumo!E33</f>
        <v>422506.4</v>
      </c>
      <c r="F164" s="6">
        <f>+$C$135*Matriz_de_consumo!F33</f>
        <v>409490.80000000005</v>
      </c>
      <c r="G164" s="6">
        <f>+$C$135*Matriz_de_consumo!G33</f>
        <v>423507.60000000003</v>
      </c>
      <c r="H164" s="6">
        <f>+$C$135*Matriz_de_consumo!H33</f>
        <v>409490.80000000005</v>
      </c>
      <c r="I164" s="6">
        <f>+$C$135*Matriz_de_consumo!I33</f>
        <v>424508.80000000005</v>
      </c>
      <c r="J164" s="6">
        <f>+$C$135*Matriz_de_consumo!J33</f>
        <v>418501.60000000003</v>
      </c>
      <c r="K164" s="6">
        <f>+$C$135*Matriz_de_consumo!K33</f>
        <v>423507.60000000003</v>
      </c>
      <c r="L164" s="6">
        <f>+$C$135*Matriz_de_consumo!L33</f>
        <v>400480</v>
      </c>
      <c r="M164" s="6">
        <f>+$C$135*Matriz_de_consumo!M33</f>
        <v>408489.60000000003</v>
      </c>
      <c r="N164" s="6">
        <f>+$C$135*Matriz_de_consumo!N33</f>
        <v>407488.4</v>
      </c>
      <c r="O164" s="6">
        <f>+$C$135*Matriz_de_consumo!O33</f>
        <v>421505.2</v>
      </c>
      <c r="P164" s="6">
        <f>+$C$135*Matriz_de_consumo!P33</f>
        <v>421505.2</v>
      </c>
      <c r="Q164" s="6">
        <f>+$C$135*Matriz_de_consumo!Q33</f>
        <v>418501.60000000003</v>
      </c>
      <c r="R164" s="6">
        <f>+$C$135*Matriz_de_consumo!R33</f>
        <v>424508.80000000005</v>
      </c>
      <c r="S164" s="6">
        <f>+$C$135*Matriz_de_consumo!S33</f>
        <v>404484.80000000005</v>
      </c>
      <c r="T164" s="6">
        <f>+$C$135*Matriz_de_consumo!T33</f>
        <v>422506.4</v>
      </c>
      <c r="U164" s="6">
        <f>+$C$135*Matriz_de_consumo!U33</f>
        <v>403483.60000000003</v>
      </c>
      <c r="V164" s="6">
        <f>+$C$135*Matriz_de_consumo!V33</f>
        <v>424508.80000000005</v>
      </c>
      <c r="W164" s="6">
        <f>+$C$135*Matriz_de_consumo!W33</f>
        <v>428513.60000000003</v>
      </c>
      <c r="X164" s="6">
        <f>+$C$135*Matriz_de_consumo!X33</f>
        <v>410492</v>
      </c>
      <c r="Y164" s="6">
        <f>+$C$135*Matriz_de_consumo!Y33</f>
        <v>398477.60000000003</v>
      </c>
      <c r="Z164" s="6">
        <f>+$C$135*Matriz_de_consumo!Z33</f>
        <v>419502.80000000005</v>
      </c>
    </row>
    <row r="165" spans="2:26" x14ac:dyDescent="0.2">
      <c r="B165" s="22">
        <f t="shared" si="3"/>
        <v>43979</v>
      </c>
      <c r="C165" s="6">
        <f>+$C$135*Matriz_de_consumo!C34</f>
        <v>430516</v>
      </c>
      <c r="D165" s="6">
        <f>+$C$135*Matriz_de_consumo!D34</f>
        <v>431517.2</v>
      </c>
      <c r="E165" s="6">
        <f>+$C$135*Matriz_de_consumo!E34</f>
        <v>425510</v>
      </c>
      <c r="F165" s="6">
        <f>+$C$135*Matriz_de_consumo!F34</f>
        <v>413495.60000000003</v>
      </c>
      <c r="G165" s="6">
        <f>+$C$135*Matriz_de_consumo!G34</f>
        <v>425510</v>
      </c>
      <c r="H165" s="6">
        <f>+$C$135*Matriz_de_consumo!H34</f>
        <v>420504</v>
      </c>
      <c r="I165" s="6">
        <f>+$C$135*Matriz_de_consumo!I34</f>
        <v>422506.4</v>
      </c>
      <c r="J165" s="6">
        <f>+$C$135*Matriz_de_consumo!J34</f>
        <v>433519.60000000003</v>
      </c>
      <c r="K165" s="6">
        <f>+$C$135*Matriz_de_consumo!K34</f>
        <v>418501.60000000003</v>
      </c>
      <c r="L165" s="6">
        <f>+$C$135*Matriz_de_consumo!L34</f>
        <v>422506.4</v>
      </c>
      <c r="M165" s="6">
        <f>+$C$135*Matriz_de_consumo!M34</f>
        <v>420504</v>
      </c>
      <c r="N165" s="6">
        <f>+$C$135*Matriz_de_consumo!N34</f>
        <v>427512.4</v>
      </c>
      <c r="O165" s="6">
        <f>+$C$135*Matriz_de_consumo!O34</f>
        <v>428513.60000000003</v>
      </c>
      <c r="P165" s="6">
        <f>+$C$135*Matriz_de_consumo!P34</f>
        <v>426511.2</v>
      </c>
      <c r="Q165" s="6">
        <f>+$C$135*Matriz_de_consumo!Q34</f>
        <v>401481.2</v>
      </c>
      <c r="R165" s="6">
        <f>+$C$135*Matriz_de_consumo!R34</f>
        <v>422506.4</v>
      </c>
      <c r="S165" s="6">
        <f>+$C$135*Matriz_de_consumo!S34</f>
        <v>401481.2</v>
      </c>
      <c r="T165" s="6">
        <f>+$C$135*Matriz_de_consumo!T34</f>
        <v>421505.2</v>
      </c>
      <c r="U165" s="6">
        <f>+$C$135*Matriz_de_consumo!U34</f>
        <v>416499.20000000001</v>
      </c>
      <c r="V165" s="6">
        <f>+$C$135*Matriz_de_consumo!V34</f>
        <v>414496.80000000005</v>
      </c>
      <c r="W165" s="6">
        <f>+$C$135*Matriz_de_consumo!W34</f>
        <v>410492</v>
      </c>
      <c r="X165" s="6">
        <f>+$C$135*Matriz_de_consumo!X34</f>
        <v>426511.2</v>
      </c>
      <c r="Y165" s="6">
        <f>+$C$135*Matriz_de_consumo!Y34</f>
        <v>416499.20000000001</v>
      </c>
      <c r="Z165" s="6">
        <f>+$C$135*Matriz_de_consumo!Z34</f>
        <v>422506.4</v>
      </c>
    </row>
    <row r="166" spans="2:26" x14ac:dyDescent="0.2">
      <c r="B166" s="22">
        <f t="shared" si="3"/>
        <v>43980</v>
      </c>
      <c r="C166" s="6">
        <f>+$C$135*Matriz_de_consumo!C35</f>
        <v>413495.60000000003</v>
      </c>
      <c r="D166" s="6">
        <f>+$C$135*Matriz_de_consumo!D35</f>
        <v>409490.80000000005</v>
      </c>
      <c r="E166" s="6">
        <f>+$C$135*Matriz_de_consumo!E35</f>
        <v>411493.2</v>
      </c>
      <c r="F166" s="6">
        <f>+$C$135*Matriz_de_consumo!F35</f>
        <v>424508.80000000005</v>
      </c>
      <c r="G166" s="6">
        <f>+$C$135*Matriz_de_consumo!G35</f>
        <v>414496.80000000005</v>
      </c>
      <c r="H166" s="6">
        <f>+$C$135*Matriz_de_consumo!H35</f>
        <v>426511.2</v>
      </c>
      <c r="I166" s="6">
        <f>+$C$135*Matriz_de_consumo!I35</f>
        <v>411493.2</v>
      </c>
      <c r="J166" s="6">
        <f>+$C$135*Matriz_de_consumo!J35</f>
        <v>411493.2</v>
      </c>
      <c r="K166" s="6">
        <f>+$C$135*Matriz_de_consumo!K35</f>
        <v>415498</v>
      </c>
      <c r="L166" s="6">
        <f>+$C$135*Matriz_de_consumo!L35</f>
        <v>426511.2</v>
      </c>
      <c r="M166" s="6">
        <f>+$C$135*Matriz_de_consumo!M35</f>
        <v>422506.4</v>
      </c>
      <c r="N166" s="6">
        <f>+$C$135*Matriz_de_consumo!N35</f>
        <v>406487.2</v>
      </c>
      <c r="O166" s="6">
        <f>+$C$135*Matriz_de_consumo!O35</f>
        <v>399478.80000000005</v>
      </c>
      <c r="P166" s="6">
        <f>+$C$135*Matriz_de_consumo!P35</f>
        <v>419502.80000000005</v>
      </c>
      <c r="Q166" s="6">
        <f>+$C$135*Matriz_de_consumo!Q35</f>
        <v>423507.60000000003</v>
      </c>
      <c r="R166" s="6">
        <f>+$C$135*Matriz_de_consumo!R35</f>
        <v>405486</v>
      </c>
      <c r="S166" s="6">
        <f>+$C$135*Matriz_de_consumo!S35</f>
        <v>419502.80000000005</v>
      </c>
      <c r="T166" s="6">
        <f>+$C$135*Matriz_de_consumo!T35</f>
        <v>413495.60000000003</v>
      </c>
      <c r="U166" s="6">
        <f>+$C$135*Matriz_de_consumo!U35</f>
        <v>414496.80000000005</v>
      </c>
      <c r="V166" s="6">
        <f>+$C$135*Matriz_de_consumo!V35</f>
        <v>424508.80000000005</v>
      </c>
      <c r="W166" s="6">
        <f>+$C$135*Matriz_de_consumo!W35</f>
        <v>426511.2</v>
      </c>
      <c r="X166" s="6">
        <f>+$C$135*Matriz_de_consumo!X35</f>
        <v>424508.80000000005</v>
      </c>
      <c r="Y166" s="6">
        <f>+$C$135*Matriz_de_consumo!Y35</f>
        <v>426511.2</v>
      </c>
      <c r="Z166" s="6">
        <f>+$C$135*Matriz_de_consumo!Z35</f>
        <v>402482.4</v>
      </c>
    </row>
    <row r="167" spans="2:26" x14ac:dyDescent="0.2">
      <c r="B167" s="22">
        <f t="shared" si="3"/>
        <v>43981</v>
      </c>
      <c r="C167" s="6">
        <f>+$C$135*Matriz_de_consumo!C36</f>
        <v>412494.4</v>
      </c>
      <c r="D167" s="6">
        <f>+$C$135*Matriz_de_consumo!D36</f>
        <v>422506.4</v>
      </c>
      <c r="E167" s="6">
        <f>+$C$135*Matriz_de_consumo!E36</f>
        <v>428513.60000000003</v>
      </c>
      <c r="F167" s="6">
        <f>+$C$135*Matriz_de_consumo!F36</f>
        <v>415498</v>
      </c>
      <c r="G167" s="6">
        <f>+$C$135*Matriz_de_consumo!G36</f>
        <v>417500.4</v>
      </c>
      <c r="H167" s="6">
        <f>+$C$135*Matriz_de_consumo!H36</f>
        <v>415498</v>
      </c>
      <c r="I167" s="6">
        <f>+$C$135*Matriz_de_consumo!I36</f>
        <v>428513.60000000003</v>
      </c>
      <c r="J167" s="6">
        <f>+$C$135*Matriz_de_consumo!J36</f>
        <v>424508.80000000005</v>
      </c>
      <c r="K167" s="6">
        <f>+$C$135*Matriz_de_consumo!K36</f>
        <v>422506.4</v>
      </c>
      <c r="L167" s="6">
        <f>+$C$135*Matriz_de_consumo!L36</f>
        <v>415498</v>
      </c>
      <c r="M167" s="6">
        <f>+$C$135*Matriz_de_consumo!M36</f>
        <v>403483.60000000003</v>
      </c>
      <c r="N167" s="6">
        <f>+$C$135*Matriz_de_consumo!N36</f>
        <v>407488.4</v>
      </c>
      <c r="O167" s="6">
        <f>+$C$135*Matriz_de_consumo!O36</f>
        <v>422506.4</v>
      </c>
      <c r="P167" s="6">
        <f>+$C$135*Matriz_de_consumo!P36</f>
        <v>416499.20000000001</v>
      </c>
      <c r="Q167" s="6">
        <f>+$C$135*Matriz_de_consumo!Q36</f>
        <v>426511.2</v>
      </c>
      <c r="R167" s="6">
        <f>+$C$135*Matriz_de_consumo!R36</f>
        <v>413495.60000000003</v>
      </c>
      <c r="S167" s="6">
        <f>+$C$135*Matriz_de_consumo!S36</f>
        <v>405486</v>
      </c>
      <c r="T167" s="6">
        <f>+$C$135*Matriz_de_consumo!T36</f>
        <v>420504</v>
      </c>
      <c r="U167" s="6">
        <f>+$C$135*Matriz_de_consumo!U36</f>
        <v>427512.4</v>
      </c>
      <c r="V167" s="6">
        <f>+$C$135*Matriz_de_consumo!V36</f>
        <v>419502.80000000005</v>
      </c>
      <c r="W167" s="6">
        <f>+$C$135*Matriz_de_consumo!W36</f>
        <v>418501.60000000003</v>
      </c>
      <c r="X167" s="6">
        <f>+$C$135*Matriz_de_consumo!X36</f>
        <v>396475.2</v>
      </c>
      <c r="Y167" s="6">
        <f>+$C$135*Matriz_de_consumo!Y36</f>
        <v>414496.80000000005</v>
      </c>
      <c r="Z167" s="6">
        <f>+$C$135*Matriz_de_consumo!Z36</f>
        <v>415498</v>
      </c>
    </row>
    <row r="168" spans="2:26" x14ac:dyDescent="0.2">
      <c r="B168" s="22">
        <f t="shared" si="3"/>
        <v>43982</v>
      </c>
      <c r="C168" s="6">
        <f>+$C$135*Matriz_de_consumo!C37</f>
        <v>415498</v>
      </c>
      <c r="D168" s="6">
        <f>+$C$135*Matriz_de_consumo!D37</f>
        <v>411493.2</v>
      </c>
      <c r="E168" s="6">
        <f>+$C$135*Matriz_de_consumo!E37</f>
        <v>418501.60000000003</v>
      </c>
      <c r="F168" s="6">
        <f>+$C$135*Matriz_de_consumo!F37</f>
        <v>423507.60000000003</v>
      </c>
      <c r="G168" s="6">
        <f>+$C$135*Matriz_de_consumo!G37</f>
        <v>414496.80000000005</v>
      </c>
      <c r="H168" s="6">
        <f>+$C$135*Matriz_de_consumo!H37</f>
        <v>429514.80000000005</v>
      </c>
      <c r="I168" s="6">
        <f>+$C$135*Matriz_de_consumo!I37</f>
        <v>421505.2</v>
      </c>
      <c r="J168" s="6">
        <f>+$C$135*Matriz_de_consumo!J37</f>
        <v>420504</v>
      </c>
      <c r="K168" s="6">
        <f>+$C$135*Matriz_de_consumo!K37</f>
        <v>413495.60000000003</v>
      </c>
      <c r="L168" s="6">
        <f>+$C$135*Matriz_de_consumo!L37</f>
        <v>419502.80000000005</v>
      </c>
      <c r="M168" s="6">
        <f>+$C$135*Matriz_de_consumo!M37</f>
        <v>428513.60000000003</v>
      </c>
      <c r="N168" s="6">
        <f>+$C$135*Matriz_de_consumo!N37</f>
        <v>433519.60000000003</v>
      </c>
      <c r="O168" s="6">
        <f>+$C$135*Matriz_de_consumo!O37</f>
        <v>432518.40000000002</v>
      </c>
      <c r="P168" s="6">
        <f>+$C$135*Matriz_de_consumo!P37</f>
        <v>408489.60000000003</v>
      </c>
      <c r="Q168" s="6">
        <f>+$C$135*Matriz_de_consumo!Q37</f>
        <v>408489.60000000003</v>
      </c>
      <c r="R168" s="6">
        <f>+$C$135*Matriz_de_consumo!R37</f>
        <v>433519.60000000003</v>
      </c>
      <c r="S168" s="6">
        <f>+$C$135*Matriz_de_consumo!S37</f>
        <v>426511.2</v>
      </c>
      <c r="T168" s="6">
        <f>+$C$135*Matriz_de_consumo!T37</f>
        <v>420504</v>
      </c>
      <c r="U168" s="6">
        <f>+$C$135*Matriz_de_consumo!U37</f>
        <v>410492</v>
      </c>
      <c r="V168" s="6">
        <f>+$C$135*Matriz_de_consumo!V37</f>
        <v>405486</v>
      </c>
      <c r="W168" s="6">
        <f>+$C$135*Matriz_de_consumo!W37</f>
        <v>426511.2</v>
      </c>
      <c r="X168" s="6">
        <f>+$C$135*Matriz_de_consumo!X37</f>
        <v>425510</v>
      </c>
      <c r="Y168" s="6">
        <f>+$C$135*Matriz_de_consumo!Y37</f>
        <v>404484.80000000005</v>
      </c>
      <c r="Z168" s="6">
        <f>+$C$135*Matriz_de_consumo!Z37</f>
        <v>420504</v>
      </c>
    </row>
    <row r="170" spans="2:26" x14ac:dyDescent="0.2">
      <c r="B170" s="20" t="s">
        <v>27</v>
      </c>
      <c r="C170" s="15">
        <f>+SUM(C138:Z168)</f>
        <v>306288105.20000011</v>
      </c>
    </row>
    <row r="173" spans="2:26" s="16" customFormat="1" x14ac:dyDescent="0.2">
      <c r="B173" s="17" t="s">
        <v>49</v>
      </c>
    </row>
    <row r="175" spans="2:26" s="23" customFormat="1" x14ac:dyDescent="0.2">
      <c r="C175" s="24" t="s">
        <v>24</v>
      </c>
      <c r="D175" s="1"/>
    </row>
    <row r="176" spans="2:26" x14ac:dyDescent="0.2">
      <c r="B176" s="25" t="s">
        <v>49</v>
      </c>
      <c r="C176" s="27">
        <f>+ROUND(AVERAGEIFS(In_cargos!$L:$L,In_cargos!$B:$B,Salida!$C$5),2)</f>
        <v>5.9</v>
      </c>
    </row>
    <row r="178" spans="2:26" x14ac:dyDescent="0.2">
      <c r="B178" s="21"/>
      <c r="C178" s="4" t="s">
        <v>0</v>
      </c>
      <c r="D178" s="4" t="s">
        <v>1</v>
      </c>
      <c r="E178" s="4" t="s">
        <v>2</v>
      </c>
      <c r="F178" s="4" t="s">
        <v>3</v>
      </c>
      <c r="G178" s="4" t="s">
        <v>4</v>
      </c>
      <c r="H178" s="4" t="s">
        <v>5</v>
      </c>
      <c r="I178" s="4" t="s">
        <v>6</v>
      </c>
      <c r="J178" s="4" t="s">
        <v>7</v>
      </c>
      <c r="K178" s="4" t="s">
        <v>8</v>
      </c>
      <c r="L178" s="4" t="s">
        <v>9</v>
      </c>
      <c r="M178" s="4" t="s">
        <v>10</v>
      </c>
      <c r="N178" s="4" t="s">
        <v>11</v>
      </c>
      <c r="O178" s="4" t="s">
        <v>12</v>
      </c>
      <c r="P178" s="4" t="s">
        <v>13</v>
      </c>
      <c r="Q178" s="4" t="s">
        <v>14</v>
      </c>
      <c r="R178" s="4" t="s">
        <v>15</v>
      </c>
      <c r="S178" s="4" t="s">
        <v>16</v>
      </c>
      <c r="T178" s="4" t="s">
        <v>17</v>
      </c>
      <c r="U178" s="4" t="s">
        <v>18</v>
      </c>
      <c r="V178" s="4" t="s">
        <v>19</v>
      </c>
      <c r="W178" s="4" t="s">
        <v>20</v>
      </c>
      <c r="X178" s="4" t="s">
        <v>21</v>
      </c>
      <c r="Y178" s="4" t="s">
        <v>22</v>
      </c>
      <c r="Z178" s="4" t="s">
        <v>23</v>
      </c>
    </row>
    <row r="179" spans="2:26" x14ac:dyDescent="0.2">
      <c r="B179" s="22">
        <f>+B138</f>
        <v>43952</v>
      </c>
      <c r="C179" s="6">
        <f>+$C$176*Matriz_de_consumo!C7</f>
        <v>80240</v>
      </c>
      <c r="D179" s="6">
        <f>+$C$176*Matriz_de_consumo!D7</f>
        <v>101952</v>
      </c>
      <c r="E179" s="6">
        <f>+$C$176*Matriz_de_consumo!E7</f>
        <v>97468</v>
      </c>
      <c r="F179" s="6">
        <f>+$C$176*Matriz_de_consumo!F7</f>
        <v>102424</v>
      </c>
      <c r="G179" s="6">
        <f>+$C$176*Matriz_de_consumo!G7</f>
        <v>97704</v>
      </c>
      <c r="H179" s="6">
        <f>+$C$176*Matriz_de_consumo!H7</f>
        <v>96760</v>
      </c>
      <c r="I179" s="6">
        <f>+$C$176*Matriz_de_consumo!I7</f>
        <v>97704</v>
      </c>
      <c r="J179" s="6">
        <f>+$C$176*Matriz_de_consumo!J7</f>
        <v>84724</v>
      </c>
      <c r="K179" s="6">
        <f>+$C$176*Matriz_de_consumo!K7</f>
        <v>82364</v>
      </c>
      <c r="L179" s="6">
        <f>+$C$176*Matriz_de_consumo!L7</f>
        <v>93928</v>
      </c>
      <c r="M179" s="6">
        <f>+$C$176*Matriz_de_consumo!M7</f>
        <v>96996</v>
      </c>
      <c r="N179" s="6">
        <f>+$C$176*Matriz_de_consumo!N7</f>
        <v>95580</v>
      </c>
      <c r="O179" s="6">
        <f>+$C$176*Matriz_de_consumo!O7</f>
        <v>99828</v>
      </c>
      <c r="P179" s="6">
        <f>+$C$176*Matriz_de_consumo!P7</f>
        <v>93456</v>
      </c>
      <c r="Q179" s="6">
        <f>+$C$176*Matriz_de_consumo!Q7</f>
        <v>98884</v>
      </c>
      <c r="R179" s="6">
        <f>+$C$176*Matriz_de_consumo!R7</f>
        <v>100064</v>
      </c>
      <c r="S179" s="6">
        <f>+$C$176*Matriz_de_consumo!S7</f>
        <v>100772</v>
      </c>
      <c r="T179" s="6">
        <f>+$C$176*Matriz_de_consumo!T7</f>
        <v>99120</v>
      </c>
      <c r="U179" s="6">
        <f>+$C$176*Matriz_de_consumo!U7</f>
        <v>94872</v>
      </c>
      <c r="V179" s="6">
        <f>+$C$176*Matriz_de_consumo!V7</f>
        <v>99592</v>
      </c>
      <c r="W179" s="6">
        <f>+$C$176*Matriz_de_consumo!W7</f>
        <v>101716</v>
      </c>
      <c r="X179" s="6">
        <f>+$C$176*Matriz_de_consumo!X7</f>
        <v>99828</v>
      </c>
      <c r="Y179" s="6">
        <f>+$C$176*Matriz_de_consumo!Y7</f>
        <v>100064</v>
      </c>
      <c r="Z179" s="6">
        <f>+$C$176*Matriz_de_consumo!Z7</f>
        <v>100300</v>
      </c>
    </row>
    <row r="180" spans="2:26" x14ac:dyDescent="0.2">
      <c r="B180" s="22">
        <f t="shared" ref="B180:B209" si="4">+B139</f>
        <v>43953</v>
      </c>
      <c r="C180" s="6">
        <f>+$C$176*Matriz_de_consumo!C8</f>
        <v>93220</v>
      </c>
      <c r="D180" s="6">
        <f>+$C$176*Matriz_de_consumo!D8</f>
        <v>100300</v>
      </c>
      <c r="E180" s="6">
        <f>+$C$176*Matriz_de_consumo!E8</f>
        <v>99592</v>
      </c>
      <c r="F180" s="6">
        <f>+$C$176*Matriz_de_consumo!F8</f>
        <v>99828</v>
      </c>
      <c r="G180" s="6">
        <f>+$C$176*Matriz_de_consumo!G8</f>
        <v>101952</v>
      </c>
      <c r="H180" s="6">
        <f>+$C$176*Matriz_de_consumo!H8</f>
        <v>100536</v>
      </c>
      <c r="I180" s="6">
        <f>+$C$176*Matriz_de_consumo!I8</f>
        <v>97468</v>
      </c>
      <c r="J180" s="6">
        <f>+$C$176*Matriz_de_consumo!J8</f>
        <v>96996</v>
      </c>
      <c r="K180" s="6">
        <f>+$C$176*Matriz_de_consumo!K8</f>
        <v>96996</v>
      </c>
      <c r="L180" s="6">
        <f>+$C$176*Matriz_de_consumo!L8</f>
        <v>97940</v>
      </c>
      <c r="M180" s="6">
        <f>+$C$176*Matriz_de_consumo!M8</f>
        <v>98648</v>
      </c>
      <c r="N180" s="6">
        <f>+$C$176*Matriz_de_consumo!N8</f>
        <v>101008</v>
      </c>
      <c r="O180" s="6">
        <f>+$C$176*Matriz_de_consumo!O8</f>
        <v>97468</v>
      </c>
      <c r="P180" s="6">
        <f>+$C$176*Matriz_de_consumo!P8</f>
        <v>96288</v>
      </c>
      <c r="Q180" s="6">
        <f>+$C$176*Matriz_de_consumo!Q8</f>
        <v>92276</v>
      </c>
      <c r="R180" s="6">
        <f>+$C$176*Matriz_de_consumo!R8</f>
        <v>99592</v>
      </c>
      <c r="S180" s="6">
        <f>+$C$176*Matriz_de_consumo!S8</f>
        <v>95816</v>
      </c>
      <c r="T180" s="6">
        <f>+$C$176*Matriz_de_consumo!T8</f>
        <v>99356</v>
      </c>
      <c r="U180" s="6">
        <f>+$C$176*Matriz_de_consumo!U8</f>
        <v>78352</v>
      </c>
      <c r="V180" s="6">
        <f>+$C$176*Matriz_de_consumo!V8</f>
        <v>91568</v>
      </c>
      <c r="W180" s="6">
        <f>+$C$176*Matriz_de_consumo!W8</f>
        <v>96288</v>
      </c>
      <c r="X180" s="6">
        <f>+$C$176*Matriz_de_consumo!X8</f>
        <v>63484.000000000007</v>
      </c>
      <c r="Y180" s="6">
        <f>+$C$176*Matriz_de_consumo!Y8</f>
        <v>98884</v>
      </c>
      <c r="Z180" s="6">
        <f>+$C$176*Matriz_de_consumo!Z8</f>
        <v>99592</v>
      </c>
    </row>
    <row r="181" spans="2:26" x14ac:dyDescent="0.2">
      <c r="B181" s="22">
        <f t="shared" si="4"/>
        <v>43954</v>
      </c>
      <c r="C181" s="6">
        <f>+$C$176*Matriz_de_consumo!C9</f>
        <v>96996</v>
      </c>
      <c r="D181" s="6">
        <f>+$C$176*Matriz_de_consumo!D9</f>
        <v>99828</v>
      </c>
      <c r="E181" s="6">
        <f>+$C$176*Matriz_de_consumo!E9</f>
        <v>96052</v>
      </c>
      <c r="F181" s="6">
        <f>+$C$176*Matriz_de_consumo!F9</f>
        <v>95108</v>
      </c>
      <c r="G181" s="6">
        <f>+$C$176*Matriz_de_consumo!G9</f>
        <v>98884</v>
      </c>
      <c r="H181" s="6">
        <f>+$C$176*Matriz_de_consumo!H9</f>
        <v>100064</v>
      </c>
      <c r="I181" s="6">
        <f>+$C$176*Matriz_de_consumo!I9</f>
        <v>98176</v>
      </c>
      <c r="J181" s="6">
        <f>+$C$176*Matriz_de_consumo!J9</f>
        <v>100300</v>
      </c>
      <c r="K181" s="6">
        <f>+$C$176*Matriz_de_consumo!K9</f>
        <v>98412</v>
      </c>
      <c r="L181" s="6">
        <f>+$C$176*Matriz_de_consumo!L9</f>
        <v>96524</v>
      </c>
      <c r="M181" s="6">
        <f>+$C$176*Matriz_de_consumo!M9</f>
        <v>95816</v>
      </c>
      <c r="N181" s="6">
        <f>+$C$176*Matriz_de_consumo!N9</f>
        <v>96288</v>
      </c>
      <c r="O181" s="6">
        <f>+$C$176*Matriz_de_consumo!O9</f>
        <v>99592</v>
      </c>
      <c r="P181" s="6">
        <f>+$C$176*Matriz_de_consumo!P9</f>
        <v>98412</v>
      </c>
      <c r="Q181" s="6">
        <f>+$C$176*Matriz_de_consumo!Q9</f>
        <v>94872</v>
      </c>
      <c r="R181" s="6">
        <f>+$C$176*Matriz_de_consumo!R9</f>
        <v>99120</v>
      </c>
      <c r="S181" s="6">
        <f>+$C$176*Matriz_de_consumo!S9</f>
        <v>97468</v>
      </c>
      <c r="T181" s="6">
        <f>+$C$176*Matriz_de_consumo!T9</f>
        <v>97232</v>
      </c>
      <c r="U181" s="6">
        <f>+$C$176*Matriz_de_consumo!U9</f>
        <v>99828</v>
      </c>
      <c r="V181" s="6">
        <f>+$C$176*Matriz_de_consumo!V9</f>
        <v>97704</v>
      </c>
      <c r="W181" s="6">
        <f>+$C$176*Matriz_de_consumo!W9</f>
        <v>96524</v>
      </c>
      <c r="X181" s="6">
        <f>+$C$176*Matriz_de_consumo!X9</f>
        <v>100772</v>
      </c>
      <c r="Y181" s="6">
        <f>+$C$176*Matriz_de_consumo!Y9</f>
        <v>96052</v>
      </c>
      <c r="Z181" s="6">
        <f>+$C$176*Matriz_de_consumo!Z9</f>
        <v>95816</v>
      </c>
    </row>
    <row r="182" spans="2:26" x14ac:dyDescent="0.2">
      <c r="B182" s="22">
        <f t="shared" si="4"/>
        <v>43955</v>
      </c>
      <c r="C182" s="6">
        <f>+$C$176*Matriz_de_consumo!C10</f>
        <v>97940</v>
      </c>
      <c r="D182" s="6">
        <f>+$C$176*Matriz_de_consumo!D10</f>
        <v>101480</v>
      </c>
      <c r="E182" s="6">
        <f>+$C$176*Matriz_de_consumo!E10</f>
        <v>100064</v>
      </c>
      <c r="F182" s="6">
        <f>+$C$176*Matriz_de_consumo!F10</f>
        <v>98412</v>
      </c>
      <c r="G182" s="6">
        <f>+$C$176*Matriz_de_consumo!G10</f>
        <v>77172</v>
      </c>
      <c r="H182" s="6">
        <f>+$C$176*Matriz_de_consumo!H10</f>
        <v>98648</v>
      </c>
      <c r="I182" s="6">
        <f>+$C$176*Matriz_de_consumo!I10</f>
        <v>95344</v>
      </c>
      <c r="J182" s="6">
        <f>+$C$176*Matriz_de_consumo!J10</f>
        <v>93928</v>
      </c>
      <c r="K182" s="6">
        <f>+$C$176*Matriz_de_consumo!K10</f>
        <v>97468</v>
      </c>
      <c r="L182" s="6">
        <f>+$C$176*Matriz_de_consumo!L10</f>
        <v>97232</v>
      </c>
      <c r="M182" s="6">
        <f>+$C$176*Matriz_de_consumo!M10</f>
        <v>98412</v>
      </c>
      <c r="N182" s="6">
        <f>+$C$176*Matriz_de_consumo!N10</f>
        <v>99828</v>
      </c>
      <c r="O182" s="6">
        <f>+$C$176*Matriz_de_consumo!O10</f>
        <v>97468</v>
      </c>
      <c r="P182" s="6">
        <f>+$C$176*Matriz_de_consumo!P10</f>
        <v>96996</v>
      </c>
      <c r="Q182" s="6">
        <f>+$C$176*Matriz_de_consumo!Q10</f>
        <v>95580</v>
      </c>
      <c r="R182" s="6">
        <f>+$C$176*Matriz_de_consumo!R10</f>
        <v>96996</v>
      </c>
      <c r="S182" s="6">
        <f>+$C$176*Matriz_de_consumo!S10</f>
        <v>100300</v>
      </c>
      <c r="T182" s="6">
        <f>+$C$176*Matriz_de_consumo!T10</f>
        <v>99828</v>
      </c>
      <c r="U182" s="6">
        <f>+$C$176*Matriz_de_consumo!U10</f>
        <v>100064</v>
      </c>
      <c r="V182" s="6">
        <f>+$C$176*Matriz_de_consumo!V10</f>
        <v>97468</v>
      </c>
      <c r="W182" s="6">
        <f>+$C$176*Matriz_de_consumo!W10</f>
        <v>92512</v>
      </c>
      <c r="X182" s="6">
        <f>+$C$176*Matriz_de_consumo!X10</f>
        <v>95108</v>
      </c>
      <c r="Y182" s="6">
        <f>+$C$176*Matriz_de_consumo!Y10</f>
        <v>97704</v>
      </c>
      <c r="Z182" s="6">
        <f>+$C$176*Matriz_de_consumo!Z10</f>
        <v>96524</v>
      </c>
    </row>
    <row r="183" spans="2:26" x14ac:dyDescent="0.2">
      <c r="B183" s="22">
        <f t="shared" si="4"/>
        <v>43956</v>
      </c>
      <c r="C183" s="6">
        <f>+$C$176*Matriz_de_consumo!C11</f>
        <v>94872</v>
      </c>
      <c r="D183" s="6">
        <f>+$C$176*Matriz_de_consumo!D11</f>
        <v>98884</v>
      </c>
      <c r="E183" s="6">
        <f>+$C$176*Matriz_de_consumo!E11</f>
        <v>95580</v>
      </c>
      <c r="F183" s="6">
        <f>+$C$176*Matriz_de_consumo!F11</f>
        <v>94872</v>
      </c>
      <c r="G183" s="6">
        <f>+$C$176*Matriz_de_consumo!G11</f>
        <v>95344</v>
      </c>
      <c r="H183" s="6">
        <f>+$C$176*Matriz_de_consumo!H11</f>
        <v>97704</v>
      </c>
      <c r="I183" s="6">
        <f>+$C$176*Matriz_de_consumo!I11</f>
        <v>97232</v>
      </c>
      <c r="J183" s="6">
        <f>+$C$176*Matriz_de_consumo!J11</f>
        <v>95580</v>
      </c>
      <c r="K183" s="6">
        <f>+$C$176*Matriz_de_consumo!K11</f>
        <v>97232</v>
      </c>
      <c r="L183" s="6">
        <f>+$C$176*Matriz_de_consumo!L11</f>
        <v>93928</v>
      </c>
      <c r="M183" s="6">
        <f>+$C$176*Matriz_de_consumo!M11</f>
        <v>97468</v>
      </c>
      <c r="N183" s="6">
        <f>+$C$176*Matriz_de_consumo!N11</f>
        <v>98412</v>
      </c>
      <c r="O183" s="6">
        <f>+$C$176*Matriz_de_consumo!O11</f>
        <v>96524</v>
      </c>
      <c r="P183" s="6">
        <f>+$C$176*Matriz_de_consumo!P11</f>
        <v>98648</v>
      </c>
      <c r="Q183" s="6">
        <f>+$C$176*Matriz_de_consumo!Q11</f>
        <v>97940</v>
      </c>
      <c r="R183" s="6">
        <f>+$C$176*Matriz_de_consumo!R11</f>
        <v>94636</v>
      </c>
      <c r="S183" s="6">
        <f>+$C$176*Matriz_de_consumo!S11</f>
        <v>96288</v>
      </c>
      <c r="T183" s="6">
        <f>+$C$176*Matriz_de_consumo!T11</f>
        <v>98884</v>
      </c>
      <c r="U183" s="6">
        <f>+$C$176*Matriz_de_consumo!U11</f>
        <v>97940</v>
      </c>
      <c r="V183" s="6">
        <f>+$C$176*Matriz_de_consumo!V11</f>
        <v>98176</v>
      </c>
      <c r="W183" s="6">
        <f>+$C$176*Matriz_de_consumo!W11</f>
        <v>99828</v>
      </c>
      <c r="X183" s="6">
        <f>+$C$176*Matriz_de_consumo!X11</f>
        <v>98648</v>
      </c>
      <c r="Y183" s="6">
        <f>+$C$176*Matriz_de_consumo!Y11</f>
        <v>96760</v>
      </c>
      <c r="Z183" s="6">
        <f>+$C$176*Matriz_de_consumo!Z11</f>
        <v>97704</v>
      </c>
    </row>
    <row r="184" spans="2:26" x14ac:dyDescent="0.2">
      <c r="B184" s="22">
        <f t="shared" si="4"/>
        <v>43957</v>
      </c>
      <c r="C184" s="6">
        <f>+$C$176*Matriz_de_consumo!C12</f>
        <v>98884</v>
      </c>
      <c r="D184" s="6">
        <f>+$C$176*Matriz_de_consumo!D12</f>
        <v>97704</v>
      </c>
      <c r="E184" s="6">
        <f>+$C$176*Matriz_de_consumo!E12</f>
        <v>99356</v>
      </c>
      <c r="F184" s="6">
        <f>+$C$176*Matriz_de_consumo!F12</f>
        <v>100064</v>
      </c>
      <c r="G184" s="6">
        <f>+$C$176*Matriz_de_consumo!G12</f>
        <v>97940</v>
      </c>
      <c r="H184" s="6">
        <f>+$C$176*Matriz_de_consumo!H12</f>
        <v>92984</v>
      </c>
      <c r="I184" s="6">
        <f>+$C$176*Matriz_de_consumo!I12</f>
        <v>101244</v>
      </c>
      <c r="J184" s="6">
        <f>+$C$176*Matriz_de_consumo!J12</f>
        <v>99592</v>
      </c>
      <c r="K184" s="6">
        <f>+$C$176*Matriz_de_consumo!K12</f>
        <v>100772</v>
      </c>
      <c r="L184" s="6">
        <f>+$C$176*Matriz_de_consumo!L12</f>
        <v>102188</v>
      </c>
      <c r="M184" s="6">
        <f>+$C$176*Matriz_de_consumo!M12</f>
        <v>94872</v>
      </c>
      <c r="N184" s="6">
        <f>+$C$176*Matriz_de_consumo!N12</f>
        <v>99356</v>
      </c>
      <c r="O184" s="6">
        <f>+$C$176*Matriz_de_consumo!O12</f>
        <v>98648</v>
      </c>
      <c r="P184" s="6">
        <f>+$C$176*Matriz_de_consumo!P12</f>
        <v>96760</v>
      </c>
      <c r="Q184" s="6">
        <f>+$C$176*Matriz_de_consumo!Q12</f>
        <v>99592</v>
      </c>
      <c r="R184" s="6">
        <f>+$C$176*Matriz_de_consumo!R12</f>
        <v>94400</v>
      </c>
      <c r="S184" s="6">
        <f>+$C$176*Matriz_de_consumo!S12</f>
        <v>96524</v>
      </c>
      <c r="T184" s="6">
        <f>+$C$176*Matriz_de_consumo!T12</f>
        <v>100300</v>
      </c>
      <c r="U184" s="6">
        <f>+$C$176*Matriz_de_consumo!U12</f>
        <v>100300</v>
      </c>
      <c r="V184" s="6">
        <f>+$C$176*Matriz_de_consumo!V12</f>
        <v>97468</v>
      </c>
      <c r="W184" s="6">
        <f>+$C$176*Matriz_de_consumo!W12</f>
        <v>97232</v>
      </c>
      <c r="X184" s="6">
        <f>+$C$176*Matriz_de_consumo!X12</f>
        <v>93928</v>
      </c>
      <c r="Y184" s="6">
        <f>+$C$176*Matriz_de_consumo!Y12</f>
        <v>98648</v>
      </c>
      <c r="Z184" s="6">
        <f>+$C$176*Matriz_de_consumo!Z12</f>
        <v>99592</v>
      </c>
    </row>
    <row r="185" spans="2:26" x14ac:dyDescent="0.2">
      <c r="B185" s="22">
        <f t="shared" si="4"/>
        <v>43958</v>
      </c>
      <c r="C185" s="6">
        <f>+$C$176*Matriz_de_consumo!C13</f>
        <v>100536</v>
      </c>
      <c r="D185" s="6">
        <f>+$C$176*Matriz_de_consumo!D13</f>
        <v>99356</v>
      </c>
      <c r="E185" s="6">
        <f>+$C$176*Matriz_de_consumo!E13</f>
        <v>98884</v>
      </c>
      <c r="F185" s="6">
        <f>+$C$176*Matriz_de_consumo!F13</f>
        <v>96996</v>
      </c>
      <c r="G185" s="6">
        <f>+$C$176*Matriz_de_consumo!G13</f>
        <v>71036</v>
      </c>
      <c r="H185" s="6">
        <f>+$C$176*Matriz_de_consumo!H13</f>
        <v>89916</v>
      </c>
      <c r="I185" s="6">
        <f>+$C$176*Matriz_de_consumo!I13</f>
        <v>100064</v>
      </c>
      <c r="J185" s="6">
        <f>+$C$176*Matriz_de_consumo!J13</f>
        <v>100300</v>
      </c>
      <c r="K185" s="6">
        <f>+$C$176*Matriz_de_consumo!K13</f>
        <v>94400</v>
      </c>
      <c r="L185" s="6">
        <f>+$C$176*Matriz_de_consumo!L13</f>
        <v>99120</v>
      </c>
      <c r="M185" s="6">
        <f>+$C$176*Matriz_de_consumo!M13</f>
        <v>99592</v>
      </c>
      <c r="N185" s="6">
        <f>+$C$176*Matriz_de_consumo!N13</f>
        <v>98648</v>
      </c>
      <c r="O185" s="6">
        <f>+$C$176*Matriz_de_consumo!O13</f>
        <v>100772</v>
      </c>
      <c r="P185" s="6">
        <f>+$C$176*Matriz_de_consumo!P13</f>
        <v>97940</v>
      </c>
      <c r="Q185" s="6">
        <f>+$C$176*Matriz_de_consumo!Q13</f>
        <v>97704</v>
      </c>
      <c r="R185" s="6">
        <f>+$C$176*Matriz_de_consumo!R13</f>
        <v>100300</v>
      </c>
      <c r="S185" s="6">
        <f>+$C$176*Matriz_de_consumo!S13</f>
        <v>95344</v>
      </c>
      <c r="T185" s="6">
        <f>+$C$176*Matriz_de_consumo!T13</f>
        <v>99120</v>
      </c>
      <c r="U185" s="6">
        <f>+$C$176*Matriz_de_consumo!U13</f>
        <v>101952</v>
      </c>
      <c r="V185" s="6">
        <f>+$C$176*Matriz_de_consumo!V13</f>
        <v>97468</v>
      </c>
      <c r="W185" s="6">
        <f>+$C$176*Matriz_de_consumo!W13</f>
        <v>98884</v>
      </c>
      <c r="X185" s="6">
        <f>+$C$176*Matriz_de_consumo!X13</f>
        <v>97940</v>
      </c>
      <c r="Y185" s="6">
        <f>+$C$176*Matriz_de_consumo!Y13</f>
        <v>96996</v>
      </c>
      <c r="Z185" s="6">
        <f>+$C$176*Matriz_de_consumo!Z13</f>
        <v>98648</v>
      </c>
    </row>
    <row r="186" spans="2:26" x14ac:dyDescent="0.2">
      <c r="B186" s="22">
        <f t="shared" si="4"/>
        <v>43959</v>
      </c>
      <c r="C186" s="6">
        <f>+$C$176*Matriz_de_consumo!C14</f>
        <v>96760</v>
      </c>
      <c r="D186" s="6">
        <f>+$C$176*Matriz_de_consumo!D14</f>
        <v>77172</v>
      </c>
      <c r="E186" s="6">
        <f>+$C$176*Matriz_de_consumo!E14</f>
        <v>96996</v>
      </c>
      <c r="F186" s="6">
        <f>+$C$176*Matriz_de_consumo!F14</f>
        <v>98412</v>
      </c>
      <c r="G186" s="6">
        <f>+$C$176*Matriz_de_consumo!G14</f>
        <v>101008</v>
      </c>
      <c r="H186" s="6">
        <f>+$C$176*Matriz_de_consumo!H14</f>
        <v>94872</v>
      </c>
      <c r="I186" s="6">
        <f>+$C$176*Matriz_de_consumo!I14</f>
        <v>96996</v>
      </c>
      <c r="J186" s="6">
        <f>+$C$176*Matriz_de_consumo!J14</f>
        <v>93220</v>
      </c>
      <c r="K186" s="6">
        <f>+$C$176*Matriz_de_consumo!K14</f>
        <v>95344</v>
      </c>
      <c r="L186" s="6">
        <f>+$C$176*Matriz_de_consumo!L14</f>
        <v>100772</v>
      </c>
      <c r="M186" s="6">
        <f>+$C$176*Matriz_de_consumo!M14</f>
        <v>98884</v>
      </c>
      <c r="N186" s="6">
        <f>+$C$176*Matriz_de_consumo!N14</f>
        <v>97468</v>
      </c>
      <c r="O186" s="6">
        <f>+$C$176*Matriz_de_consumo!O14</f>
        <v>92984</v>
      </c>
      <c r="P186" s="6">
        <f>+$C$176*Matriz_de_consumo!P14</f>
        <v>97232</v>
      </c>
      <c r="Q186" s="6">
        <f>+$C$176*Matriz_de_consumo!Q14</f>
        <v>90624</v>
      </c>
      <c r="R186" s="6">
        <f>+$C$176*Matriz_de_consumo!R14</f>
        <v>100772</v>
      </c>
      <c r="S186" s="6">
        <f>+$C$176*Matriz_de_consumo!S14</f>
        <v>97232</v>
      </c>
      <c r="T186" s="6">
        <f>+$C$176*Matriz_de_consumo!T14</f>
        <v>98884</v>
      </c>
      <c r="U186" s="6">
        <f>+$C$176*Matriz_de_consumo!U14</f>
        <v>97940</v>
      </c>
      <c r="V186" s="6">
        <f>+$C$176*Matriz_de_consumo!V14</f>
        <v>98412</v>
      </c>
      <c r="W186" s="6">
        <f>+$C$176*Matriz_de_consumo!W14</f>
        <v>96760</v>
      </c>
      <c r="X186" s="6">
        <f>+$C$176*Matriz_de_consumo!X14</f>
        <v>98648</v>
      </c>
      <c r="Y186" s="6">
        <f>+$C$176*Matriz_de_consumo!Y14</f>
        <v>99356</v>
      </c>
      <c r="Z186" s="6">
        <f>+$C$176*Matriz_de_consumo!Z14</f>
        <v>96524</v>
      </c>
    </row>
    <row r="187" spans="2:26" x14ac:dyDescent="0.2">
      <c r="B187" s="22">
        <f t="shared" si="4"/>
        <v>43960</v>
      </c>
      <c r="C187" s="6">
        <f>+$C$176*Matriz_de_consumo!C15</f>
        <v>97468</v>
      </c>
      <c r="D187" s="6">
        <f>+$C$176*Matriz_de_consumo!D15</f>
        <v>98176</v>
      </c>
      <c r="E187" s="6">
        <f>+$C$176*Matriz_de_consumo!E15</f>
        <v>103840</v>
      </c>
      <c r="F187" s="6">
        <f>+$C$176*Matriz_de_consumo!F15</f>
        <v>104076</v>
      </c>
      <c r="G187" s="6">
        <f>+$C$176*Matriz_de_consumo!G15</f>
        <v>101480</v>
      </c>
      <c r="H187" s="6">
        <f>+$C$176*Matriz_de_consumo!H15</f>
        <v>98648</v>
      </c>
      <c r="I187" s="6">
        <f>+$C$176*Matriz_de_consumo!I15</f>
        <v>96052</v>
      </c>
      <c r="J187" s="6">
        <f>+$C$176*Matriz_de_consumo!J15</f>
        <v>74812</v>
      </c>
      <c r="K187" s="6">
        <f>+$C$176*Matriz_de_consumo!K15</f>
        <v>54516</v>
      </c>
      <c r="L187" s="6">
        <f>+$C$176*Matriz_de_consumo!L15</f>
        <v>52864</v>
      </c>
      <c r="M187" s="6">
        <f>+$C$176*Matriz_de_consumo!M15</f>
        <v>54752</v>
      </c>
      <c r="N187" s="6">
        <f>+$C$176*Matriz_de_consumo!N15</f>
        <v>70800</v>
      </c>
      <c r="O187" s="6">
        <f>+$C$176*Matriz_de_consumo!O15</f>
        <v>91568</v>
      </c>
      <c r="P187" s="6">
        <f>+$C$176*Matriz_de_consumo!P15</f>
        <v>97940</v>
      </c>
      <c r="Q187" s="6">
        <f>+$C$176*Matriz_de_consumo!Q15</f>
        <v>91568</v>
      </c>
      <c r="R187" s="6">
        <f>+$C$176*Matriz_de_consumo!R15</f>
        <v>100300</v>
      </c>
      <c r="S187" s="6">
        <f>+$C$176*Matriz_de_consumo!S15</f>
        <v>100064</v>
      </c>
      <c r="T187" s="6">
        <f>+$C$176*Matriz_de_consumo!T15</f>
        <v>100300</v>
      </c>
      <c r="U187" s="6">
        <f>+$C$176*Matriz_de_consumo!U15</f>
        <v>98884</v>
      </c>
      <c r="V187" s="6">
        <f>+$C$176*Matriz_de_consumo!V15</f>
        <v>99356</v>
      </c>
      <c r="W187" s="6">
        <f>+$C$176*Matriz_de_consumo!W15</f>
        <v>92748</v>
      </c>
      <c r="X187" s="6">
        <f>+$C$176*Matriz_de_consumo!X15</f>
        <v>99356</v>
      </c>
      <c r="Y187" s="6">
        <f>+$C$176*Matriz_de_consumo!Y15</f>
        <v>99356</v>
      </c>
      <c r="Z187" s="6">
        <f>+$C$176*Matriz_de_consumo!Z15</f>
        <v>100536</v>
      </c>
    </row>
    <row r="188" spans="2:26" x14ac:dyDescent="0.2">
      <c r="B188" s="22">
        <f t="shared" si="4"/>
        <v>43961</v>
      </c>
      <c r="C188" s="6">
        <f>+$C$176*Matriz_de_consumo!C16</f>
        <v>81184</v>
      </c>
      <c r="D188" s="6">
        <f>+$C$176*Matriz_de_consumo!D16</f>
        <v>81420</v>
      </c>
      <c r="E188" s="6">
        <f>+$C$176*Matriz_de_consumo!E16</f>
        <v>89444</v>
      </c>
      <c r="F188" s="6">
        <f>+$C$176*Matriz_de_consumo!F16</f>
        <v>96524</v>
      </c>
      <c r="G188" s="6">
        <f>+$C$176*Matriz_de_consumo!G16</f>
        <v>99828</v>
      </c>
      <c r="H188" s="6">
        <f>+$C$176*Matriz_de_consumo!H16</f>
        <v>98884</v>
      </c>
      <c r="I188" s="6">
        <f>+$C$176*Matriz_de_consumo!I16</f>
        <v>96288</v>
      </c>
      <c r="J188" s="6">
        <f>+$C$176*Matriz_de_consumo!J16</f>
        <v>99592</v>
      </c>
      <c r="K188" s="6">
        <f>+$C$176*Matriz_de_consumo!K16</f>
        <v>98884</v>
      </c>
      <c r="L188" s="6">
        <f>+$C$176*Matriz_de_consumo!L16</f>
        <v>100300</v>
      </c>
      <c r="M188" s="6">
        <f>+$C$176*Matriz_de_consumo!M16</f>
        <v>101716</v>
      </c>
      <c r="N188" s="6">
        <f>+$C$176*Matriz_de_consumo!N16</f>
        <v>98176</v>
      </c>
      <c r="O188" s="6">
        <f>+$C$176*Matriz_de_consumo!O16</f>
        <v>100064</v>
      </c>
      <c r="P188" s="6">
        <f>+$C$176*Matriz_de_consumo!P16</f>
        <v>98648</v>
      </c>
      <c r="Q188" s="6">
        <f>+$C$176*Matriz_de_consumo!Q16</f>
        <v>99356</v>
      </c>
      <c r="R188" s="6">
        <f>+$C$176*Matriz_de_consumo!R16</f>
        <v>99356</v>
      </c>
      <c r="S188" s="6">
        <f>+$C$176*Matriz_de_consumo!S16</f>
        <v>97940</v>
      </c>
      <c r="T188" s="6">
        <f>+$C$176*Matriz_de_consumo!T16</f>
        <v>96524</v>
      </c>
      <c r="U188" s="6">
        <f>+$C$176*Matriz_de_consumo!U16</f>
        <v>99356</v>
      </c>
      <c r="V188" s="6">
        <f>+$C$176*Matriz_de_consumo!V16</f>
        <v>100772</v>
      </c>
      <c r="W188" s="6">
        <f>+$C$176*Matriz_de_consumo!W16</f>
        <v>101244</v>
      </c>
      <c r="X188" s="6">
        <f>+$C$176*Matriz_de_consumo!X16</f>
        <v>100772</v>
      </c>
      <c r="Y188" s="6">
        <f>+$C$176*Matriz_de_consumo!Y16</f>
        <v>93456</v>
      </c>
      <c r="Z188" s="6">
        <f>+$C$176*Matriz_de_consumo!Z16</f>
        <v>100300</v>
      </c>
    </row>
    <row r="189" spans="2:26" x14ac:dyDescent="0.2">
      <c r="B189" s="22">
        <f t="shared" si="4"/>
        <v>43962</v>
      </c>
      <c r="C189" s="6">
        <f>+$C$176*Matriz_de_consumo!C17</f>
        <v>96760</v>
      </c>
      <c r="D189" s="6">
        <f>+$C$176*Matriz_de_consumo!D17</f>
        <v>97468</v>
      </c>
      <c r="E189" s="6">
        <f>+$C$176*Matriz_de_consumo!E17</f>
        <v>101244</v>
      </c>
      <c r="F189" s="6">
        <f>+$C$176*Matriz_de_consumo!F17</f>
        <v>100300</v>
      </c>
      <c r="G189" s="6">
        <f>+$C$176*Matriz_de_consumo!G17</f>
        <v>97940</v>
      </c>
      <c r="H189" s="6">
        <f>+$C$176*Matriz_de_consumo!H17</f>
        <v>100300</v>
      </c>
      <c r="I189" s="6">
        <f>+$C$176*Matriz_de_consumo!I17</f>
        <v>100536</v>
      </c>
      <c r="J189" s="6">
        <f>+$C$176*Matriz_de_consumo!J17</f>
        <v>98412</v>
      </c>
      <c r="K189" s="6">
        <f>+$C$176*Matriz_de_consumo!K17</f>
        <v>102424</v>
      </c>
      <c r="L189" s="6">
        <f>+$C$176*Matriz_de_consumo!L17</f>
        <v>99828</v>
      </c>
      <c r="M189" s="6">
        <f>+$C$176*Matriz_de_consumo!M17</f>
        <v>96524</v>
      </c>
      <c r="N189" s="6">
        <f>+$C$176*Matriz_de_consumo!N17</f>
        <v>101716</v>
      </c>
      <c r="O189" s="6">
        <f>+$C$176*Matriz_de_consumo!O17</f>
        <v>99828</v>
      </c>
      <c r="P189" s="6">
        <f>+$C$176*Matriz_de_consumo!P17</f>
        <v>97468</v>
      </c>
      <c r="Q189" s="6">
        <f>+$C$176*Matriz_de_consumo!Q17</f>
        <v>99592</v>
      </c>
      <c r="R189" s="6">
        <f>+$C$176*Matriz_de_consumo!R17</f>
        <v>99356</v>
      </c>
      <c r="S189" s="6">
        <f>+$C$176*Matriz_de_consumo!S17</f>
        <v>95580</v>
      </c>
      <c r="T189" s="6">
        <f>+$C$176*Matriz_de_consumo!T17</f>
        <v>98176</v>
      </c>
      <c r="U189" s="6">
        <f>+$C$176*Matriz_de_consumo!U17</f>
        <v>94400</v>
      </c>
      <c r="V189" s="6">
        <f>+$C$176*Matriz_de_consumo!V17</f>
        <v>95816</v>
      </c>
      <c r="W189" s="6">
        <f>+$C$176*Matriz_de_consumo!W17</f>
        <v>96996</v>
      </c>
      <c r="X189" s="6">
        <f>+$C$176*Matriz_de_consumo!X17</f>
        <v>98648</v>
      </c>
      <c r="Y189" s="6">
        <f>+$C$176*Matriz_de_consumo!Y17</f>
        <v>99592</v>
      </c>
      <c r="Z189" s="6">
        <f>+$C$176*Matriz_de_consumo!Z17</f>
        <v>94400</v>
      </c>
    </row>
    <row r="190" spans="2:26" x14ac:dyDescent="0.2">
      <c r="B190" s="22">
        <f t="shared" si="4"/>
        <v>43963</v>
      </c>
      <c r="C190" s="6">
        <f>+$C$176*Matriz_de_consumo!C18</f>
        <v>99120</v>
      </c>
      <c r="D190" s="6">
        <f>+$C$176*Matriz_de_consumo!D18</f>
        <v>97232</v>
      </c>
      <c r="E190" s="6">
        <f>+$C$176*Matriz_de_consumo!E18</f>
        <v>100536</v>
      </c>
      <c r="F190" s="6">
        <f>+$C$176*Matriz_de_consumo!F18</f>
        <v>101480</v>
      </c>
      <c r="G190" s="6">
        <f>+$C$176*Matriz_de_consumo!G18</f>
        <v>99356</v>
      </c>
      <c r="H190" s="6">
        <f>+$C$176*Matriz_de_consumo!H18</f>
        <v>96524</v>
      </c>
      <c r="I190" s="6">
        <f>+$C$176*Matriz_de_consumo!I18</f>
        <v>97940</v>
      </c>
      <c r="J190" s="6">
        <f>+$C$176*Matriz_de_consumo!J18</f>
        <v>99356</v>
      </c>
      <c r="K190" s="6">
        <f>+$C$176*Matriz_de_consumo!K18</f>
        <v>100536</v>
      </c>
      <c r="L190" s="6">
        <f>+$C$176*Matriz_de_consumo!L18</f>
        <v>102424</v>
      </c>
      <c r="M190" s="6">
        <f>+$C$176*Matriz_de_consumo!M18</f>
        <v>101480</v>
      </c>
      <c r="N190" s="6">
        <f>+$C$176*Matriz_de_consumo!N18</f>
        <v>96760</v>
      </c>
      <c r="O190" s="6">
        <f>+$C$176*Matriz_de_consumo!O18</f>
        <v>95580</v>
      </c>
      <c r="P190" s="6">
        <f>+$C$176*Matriz_de_consumo!P18</f>
        <v>100300</v>
      </c>
      <c r="Q190" s="6">
        <f>+$C$176*Matriz_de_consumo!Q18</f>
        <v>98648</v>
      </c>
      <c r="R190" s="6">
        <f>+$C$176*Matriz_de_consumo!R18</f>
        <v>97232</v>
      </c>
      <c r="S190" s="6">
        <f>+$C$176*Matriz_de_consumo!S18</f>
        <v>101008</v>
      </c>
      <c r="T190" s="6">
        <f>+$C$176*Matriz_de_consumo!T18</f>
        <v>99828</v>
      </c>
      <c r="U190" s="6">
        <f>+$C$176*Matriz_de_consumo!U18</f>
        <v>97232</v>
      </c>
      <c r="V190" s="6">
        <f>+$C$176*Matriz_de_consumo!V18</f>
        <v>100064</v>
      </c>
      <c r="W190" s="6">
        <f>+$C$176*Matriz_de_consumo!W18</f>
        <v>97704</v>
      </c>
      <c r="X190" s="6">
        <f>+$C$176*Matriz_de_consumo!X18</f>
        <v>100772</v>
      </c>
      <c r="Y190" s="6">
        <f>+$C$176*Matriz_de_consumo!Y18</f>
        <v>98176</v>
      </c>
      <c r="Z190" s="6">
        <f>+$C$176*Matriz_de_consumo!Z18</f>
        <v>99828</v>
      </c>
    </row>
    <row r="191" spans="2:26" x14ac:dyDescent="0.2">
      <c r="B191" s="22">
        <f t="shared" si="4"/>
        <v>43964</v>
      </c>
      <c r="C191" s="6">
        <f>+$C$176*Matriz_de_consumo!C19</f>
        <v>99828</v>
      </c>
      <c r="D191" s="6">
        <f>+$C$176*Matriz_de_consumo!D19</f>
        <v>90624</v>
      </c>
      <c r="E191" s="6">
        <f>+$C$176*Matriz_de_consumo!E19</f>
        <v>99356</v>
      </c>
      <c r="F191" s="6">
        <f>+$C$176*Matriz_de_consumo!F19</f>
        <v>101008</v>
      </c>
      <c r="G191" s="6">
        <f>+$C$176*Matriz_de_consumo!G19</f>
        <v>101244</v>
      </c>
      <c r="H191" s="6">
        <f>+$C$176*Matriz_de_consumo!H19</f>
        <v>90860</v>
      </c>
      <c r="I191" s="6">
        <f>+$C$176*Matriz_de_consumo!I19</f>
        <v>99356</v>
      </c>
      <c r="J191" s="6">
        <f>+$C$176*Matriz_de_consumo!J19</f>
        <v>96524</v>
      </c>
      <c r="K191" s="6">
        <f>+$C$176*Matriz_de_consumo!K19</f>
        <v>97232</v>
      </c>
      <c r="L191" s="6">
        <f>+$C$176*Matriz_de_consumo!L19</f>
        <v>98884</v>
      </c>
      <c r="M191" s="6">
        <f>+$C$176*Matriz_de_consumo!M19</f>
        <v>98412</v>
      </c>
      <c r="N191" s="6">
        <f>+$C$176*Matriz_de_consumo!N19</f>
        <v>97232</v>
      </c>
      <c r="O191" s="6">
        <f>+$C$176*Matriz_de_consumo!O19</f>
        <v>96052</v>
      </c>
      <c r="P191" s="6">
        <f>+$C$176*Matriz_de_consumo!P19</f>
        <v>98412</v>
      </c>
      <c r="Q191" s="6">
        <f>+$C$176*Matriz_de_consumo!Q19</f>
        <v>96996</v>
      </c>
      <c r="R191" s="6">
        <f>+$C$176*Matriz_de_consumo!R19</f>
        <v>96288</v>
      </c>
      <c r="S191" s="6">
        <f>+$C$176*Matriz_de_consumo!S19</f>
        <v>101008</v>
      </c>
      <c r="T191" s="6">
        <f>+$C$176*Matriz_de_consumo!T19</f>
        <v>99828</v>
      </c>
      <c r="U191" s="6">
        <f>+$C$176*Matriz_de_consumo!U19</f>
        <v>99592</v>
      </c>
      <c r="V191" s="6">
        <f>+$C$176*Matriz_de_consumo!V19</f>
        <v>101008</v>
      </c>
      <c r="W191" s="6">
        <f>+$C$176*Matriz_de_consumo!W19</f>
        <v>95108</v>
      </c>
      <c r="X191" s="6">
        <f>+$C$176*Matriz_de_consumo!X19</f>
        <v>96052</v>
      </c>
      <c r="Y191" s="6">
        <f>+$C$176*Matriz_de_consumo!Y19</f>
        <v>99828</v>
      </c>
      <c r="Z191" s="6">
        <f>+$C$176*Matriz_de_consumo!Z19</f>
        <v>100064</v>
      </c>
    </row>
    <row r="192" spans="2:26" x14ac:dyDescent="0.2">
      <c r="B192" s="22">
        <f t="shared" si="4"/>
        <v>43965</v>
      </c>
      <c r="C192" s="6">
        <f>+$C$176*Matriz_de_consumo!C20</f>
        <v>100300</v>
      </c>
      <c r="D192" s="6">
        <f>+$C$176*Matriz_de_consumo!D20</f>
        <v>98176</v>
      </c>
      <c r="E192" s="6">
        <f>+$C$176*Matriz_de_consumo!E20</f>
        <v>99356</v>
      </c>
      <c r="F192" s="6">
        <f>+$C$176*Matriz_de_consumo!F20</f>
        <v>95816</v>
      </c>
      <c r="G192" s="6">
        <f>+$C$176*Matriz_de_consumo!G20</f>
        <v>101480</v>
      </c>
      <c r="H192" s="6">
        <f>+$C$176*Matriz_de_consumo!H20</f>
        <v>100536</v>
      </c>
      <c r="I192" s="6">
        <f>+$C$176*Matriz_de_consumo!I20</f>
        <v>101952</v>
      </c>
      <c r="J192" s="6">
        <f>+$C$176*Matriz_de_consumo!J20</f>
        <v>100536</v>
      </c>
      <c r="K192" s="6">
        <f>+$C$176*Matriz_de_consumo!K20</f>
        <v>97232</v>
      </c>
      <c r="L192" s="6">
        <f>+$C$176*Matriz_de_consumo!L20</f>
        <v>97232</v>
      </c>
      <c r="M192" s="6">
        <f>+$C$176*Matriz_de_consumo!M20</f>
        <v>97232</v>
      </c>
      <c r="N192" s="6">
        <f>+$C$176*Matriz_de_consumo!N20</f>
        <v>93692</v>
      </c>
      <c r="O192" s="6">
        <f>+$C$176*Matriz_de_consumo!O20</f>
        <v>102424</v>
      </c>
      <c r="P192" s="6">
        <f>+$C$176*Matriz_de_consumo!P20</f>
        <v>100300</v>
      </c>
      <c r="Q192" s="6">
        <f>+$C$176*Matriz_de_consumo!Q20</f>
        <v>100064</v>
      </c>
      <c r="R192" s="6">
        <f>+$C$176*Matriz_de_consumo!R20</f>
        <v>99120</v>
      </c>
      <c r="S192" s="6">
        <f>+$C$176*Matriz_de_consumo!S20</f>
        <v>75284</v>
      </c>
      <c r="T192" s="6">
        <f>+$C$176*Matriz_de_consumo!T20</f>
        <v>86612</v>
      </c>
      <c r="U192" s="6">
        <f>+$C$176*Matriz_de_consumo!U20</f>
        <v>98412</v>
      </c>
      <c r="V192" s="6">
        <f>+$C$176*Matriz_de_consumo!V20</f>
        <v>97468</v>
      </c>
      <c r="W192" s="6">
        <f>+$C$176*Matriz_de_consumo!W20</f>
        <v>99120</v>
      </c>
      <c r="X192" s="6">
        <f>+$C$176*Matriz_de_consumo!X20</f>
        <v>81892</v>
      </c>
      <c r="Y192" s="6">
        <f>+$C$176*Matriz_de_consumo!Y20</f>
        <v>89208</v>
      </c>
      <c r="Z192" s="6">
        <f>+$C$176*Matriz_de_consumo!Z20</f>
        <v>78116</v>
      </c>
    </row>
    <row r="193" spans="2:26" x14ac:dyDescent="0.2">
      <c r="B193" s="22">
        <f t="shared" si="4"/>
        <v>43966</v>
      </c>
      <c r="C193" s="6">
        <f>+$C$176*Matriz_de_consumo!C21</f>
        <v>92984</v>
      </c>
      <c r="D193" s="6">
        <f>+$C$176*Matriz_de_consumo!D21</f>
        <v>98412</v>
      </c>
      <c r="E193" s="6">
        <f>+$C$176*Matriz_de_consumo!E21</f>
        <v>100536</v>
      </c>
      <c r="F193" s="6">
        <f>+$C$176*Matriz_de_consumo!F21</f>
        <v>82128</v>
      </c>
      <c r="G193" s="6">
        <f>+$C$176*Matriz_de_consumo!G21</f>
        <v>91568</v>
      </c>
      <c r="H193" s="6">
        <f>+$C$176*Matriz_de_consumo!H21</f>
        <v>95580</v>
      </c>
      <c r="I193" s="6">
        <f>+$C$176*Matriz_de_consumo!I21</f>
        <v>101008</v>
      </c>
      <c r="J193" s="6">
        <f>+$C$176*Matriz_de_consumo!J21</f>
        <v>99828</v>
      </c>
      <c r="K193" s="6">
        <f>+$C$176*Matriz_de_consumo!K21</f>
        <v>95580</v>
      </c>
      <c r="L193" s="6">
        <f>+$C$176*Matriz_de_consumo!L21</f>
        <v>101244</v>
      </c>
      <c r="M193" s="6">
        <f>+$C$176*Matriz_de_consumo!M21</f>
        <v>97232</v>
      </c>
      <c r="N193" s="6">
        <f>+$C$176*Matriz_de_consumo!N21</f>
        <v>97468</v>
      </c>
      <c r="O193" s="6">
        <f>+$C$176*Matriz_de_consumo!O21</f>
        <v>99356</v>
      </c>
      <c r="P193" s="6">
        <f>+$C$176*Matriz_de_consumo!P21</f>
        <v>99356</v>
      </c>
      <c r="Q193" s="6">
        <f>+$C$176*Matriz_de_consumo!Q21</f>
        <v>94164</v>
      </c>
      <c r="R193" s="6">
        <f>+$C$176*Matriz_de_consumo!R21</f>
        <v>95108</v>
      </c>
      <c r="S193" s="6">
        <f>+$C$176*Matriz_de_consumo!S21</f>
        <v>94400</v>
      </c>
      <c r="T193" s="6">
        <f>+$C$176*Matriz_de_consumo!T21</f>
        <v>95344</v>
      </c>
      <c r="U193" s="6">
        <f>+$C$176*Matriz_de_consumo!U21</f>
        <v>99356</v>
      </c>
      <c r="V193" s="6">
        <f>+$C$176*Matriz_de_consumo!V21</f>
        <v>102424</v>
      </c>
      <c r="W193" s="6">
        <f>+$C$176*Matriz_de_consumo!W21</f>
        <v>98648</v>
      </c>
      <c r="X193" s="6">
        <f>+$C$176*Matriz_de_consumo!X21</f>
        <v>102188</v>
      </c>
      <c r="Y193" s="6">
        <f>+$C$176*Matriz_de_consumo!Y21</f>
        <v>101244</v>
      </c>
      <c r="Z193" s="6">
        <f>+$C$176*Matriz_de_consumo!Z21</f>
        <v>96288</v>
      </c>
    </row>
    <row r="194" spans="2:26" x14ac:dyDescent="0.2">
      <c r="B194" s="22">
        <f t="shared" si="4"/>
        <v>43967</v>
      </c>
      <c r="C194" s="6">
        <f>+$C$176*Matriz_de_consumo!C22</f>
        <v>93928</v>
      </c>
      <c r="D194" s="6">
        <f>+$C$176*Matriz_de_consumo!D22</f>
        <v>99120</v>
      </c>
      <c r="E194" s="6">
        <f>+$C$176*Matriz_de_consumo!E22</f>
        <v>100064</v>
      </c>
      <c r="F194" s="6">
        <f>+$C$176*Matriz_de_consumo!F22</f>
        <v>99592</v>
      </c>
      <c r="G194" s="6">
        <f>+$C$176*Matriz_de_consumo!G22</f>
        <v>98412</v>
      </c>
      <c r="H194" s="6">
        <f>+$C$176*Matriz_de_consumo!H22</f>
        <v>97940</v>
      </c>
      <c r="I194" s="6">
        <f>+$C$176*Matriz_de_consumo!I22</f>
        <v>92984</v>
      </c>
      <c r="J194" s="6">
        <f>+$C$176*Matriz_de_consumo!J22</f>
        <v>99828</v>
      </c>
      <c r="K194" s="6">
        <f>+$C$176*Matriz_de_consumo!K22</f>
        <v>100064</v>
      </c>
      <c r="L194" s="6">
        <f>+$C$176*Matriz_de_consumo!L22</f>
        <v>103132</v>
      </c>
      <c r="M194" s="6">
        <f>+$C$176*Matriz_de_consumo!M22</f>
        <v>100064</v>
      </c>
      <c r="N194" s="6">
        <f>+$C$176*Matriz_de_consumo!N22</f>
        <v>96760</v>
      </c>
      <c r="O194" s="6">
        <f>+$C$176*Matriz_de_consumo!O22</f>
        <v>98176</v>
      </c>
      <c r="P194" s="6">
        <f>+$C$176*Matriz_de_consumo!P22</f>
        <v>95580</v>
      </c>
      <c r="Q194" s="6">
        <f>+$C$176*Matriz_de_consumo!Q22</f>
        <v>99120</v>
      </c>
      <c r="R194" s="6">
        <f>+$C$176*Matriz_de_consumo!R22</f>
        <v>101716</v>
      </c>
      <c r="S194" s="6">
        <f>+$C$176*Matriz_de_consumo!S22</f>
        <v>98648</v>
      </c>
      <c r="T194" s="6">
        <f>+$C$176*Matriz_de_consumo!T22</f>
        <v>96996</v>
      </c>
      <c r="U194" s="6">
        <f>+$C$176*Matriz_de_consumo!U22</f>
        <v>100772</v>
      </c>
      <c r="V194" s="6">
        <f>+$C$176*Matriz_de_consumo!V22</f>
        <v>94636</v>
      </c>
      <c r="W194" s="6">
        <f>+$C$176*Matriz_de_consumo!W22</f>
        <v>98884</v>
      </c>
      <c r="X194" s="6">
        <f>+$C$176*Matriz_de_consumo!X22</f>
        <v>96760</v>
      </c>
      <c r="Y194" s="6">
        <f>+$C$176*Matriz_de_consumo!Y22</f>
        <v>99828</v>
      </c>
      <c r="Z194" s="6">
        <f>+$C$176*Matriz_de_consumo!Z22</f>
        <v>98884</v>
      </c>
    </row>
    <row r="195" spans="2:26" x14ac:dyDescent="0.2">
      <c r="B195" s="22">
        <f t="shared" si="4"/>
        <v>43968</v>
      </c>
      <c r="C195" s="6">
        <f>+$C$176*Matriz_de_consumo!C23</f>
        <v>98176</v>
      </c>
      <c r="D195" s="6">
        <f>+$C$176*Matriz_de_consumo!D23</f>
        <v>95580</v>
      </c>
      <c r="E195" s="6">
        <f>+$C$176*Matriz_de_consumo!E23</f>
        <v>97940</v>
      </c>
      <c r="F195" s="6">
        <f>+$C$176*Matriz_de_consumo!F23</f>
        <v>97468</v>
      </c>
      <c r="G195" s="6">
        <f>+$C$176*Matriz_de_consumo!G23</f>
        <v>100536</v>
      </c>
      <c r="H195" s="6">
        <f>+$C$176*Matriz_de_consumo!H23</f>
        <v>99120</v>
      </c>
      <c r="I195" s="6">
        <f>+$C$176*Matriz_de_consumo!I23</f>
        <v>98176</v>
      </c>
      <c r="J195" s="6">
        <f>+$C$176*Matriz_de_consumo!J23</f>
        <v>97232</v>
      </c>
      <c r="K195" s="6">
        <f>+$C$176*Matriz_de_consumo!K23</f>
        <v>93928</v>
      </c>
      <c r="L195" s="6">
        <f>+$C$176*Matriz_de_consumo!L23</f>
        <v>95108</v>
      </c>
      <c r="M195" s="6">
        <f>+$C$176*Matriz_de_consumo!M23</f>
        <v>100772</v>
      </c>
      <c r="N195" s="6">
        <f>+$C$176*Matriz_de_consumo!N23</f>
        <v>92512</v>
      </c>
      <c r="O195" s="6">
        <f>+$C$176*Matriz_de_consumo!O23</f>
        <v>78824</v>
      </c>
      <c r="P195" s="6">
        <f>+$C$176*Matriz_de_consumo!P23</f>
        <v>95344</v>
      </c>
      <c r="Q195" s="6">
        <f>+$C$176*Matriz_de_consumo!Q23</f>
        <v>72452</v>
      </c>
      <c r="R195" s="6">
        <f>+$C$176*Matriz_de_consumo!R23</f>
        <v>94164</v>
      </c>
      <c r="S195" s="6">
        <f>+$C$176*Matriz_de_consumo!S23</f>
        <v>95108</v>
      </c>
      <c r="T195" s="6">
        <f>+$C$176*Matriz_de_consumo!T23</f>
        <v>96524</v>
      </c>
      <c r="U195" s="6">
        <f>+$C$176*Matriz_de_consumo!U23</f>
        <v>99592</v>
      </c>
      <c r="V195" s="6">
        <f>+$C$176*Matriz_de_consumo!V23</f>
        <v>99356</v>
      </c>
      <c r="W195" s="6">
        <f>+$C$176*Matriz_de_consumo!W23</f>
        <v>97232</v>
      </c>
      <c r="X195" s="6">
        <f>+$C$176*Matriz_de_consumo!X23</f>
        <v>92512</v>
      </c>
      <c r="Y195" s="6">
        <f>+$C$176*Matriz_de_consumo!Y23</f>
        <v>98176</v>
      </c>
      <c r="Z195" s="6">
        <f>+$C$176*Matriz_de_consumo!Z23</f>
        <v>95580</v>
      </c>
    </row>
    <row r="196" spans="2:26" x14ac:dyDescent="0.2">
      <c r="B196" s="22">
        <f t="shared" si="4"/>
        <v>43969</v>
      </c>
      <c r="C196" s="6">
        <f>+$C$176*Matriz_de_consumo!C24</f>
        <v>101244</v>
      </c>
      <c r="D196" s="6">
        <f>+$C$176*Matriz_de_consumo!D24</f>
        <v>99592</v>
      </c>
      <c r="E196" s="6">
        <f>+$C$176*Matriz_de_consumo!E24</f>
        <v>98648</v>
      </c>
      <c r="F196" s="6">
        <f>+$C$176*Matriz_de_consumo!F24</f>
        <v>93928</v>
      </c>
      <c r="G196" s="6">
        <f>+$C$176*Matriz_de_consumo!G24</f>
        <v>94872</v>
      </c>
      <c r="H196" s="6">
        <f>+$C$176*Matriz_de_consumo!H24</f>
        <v>99828</v>
      </c>
      <c r="I196" s="6">
        <f>+$C$176*Matriz_de_consumo!I24</f>
        <v>100300</v>
      </c>
      <c r="J196" s="6">
        <f>+$C$176*Matriz_de_consumo!J24</f>
        <v>98884</v>
      </c>
      <c r="K196" s="6">
        <f>+$C$176*Matriz_de_consumo!K24</f>
        <v>97940</v>
      </c>
      <c r="L196" s="6">
        <f>+$C$176*Matriz_de_consumo!L24</f>
        <v>96996</v>
      </c>
      <c r="M196" s="6">
        <f>+$C$176*Matriz_de_consumo!M24</f>
        <v>97232</v>
      </c>
      <c r="N196" s="6">
        <f>+$C$176*Matriz_de_consumo!N24</f>
        <v>99120</v>
      </c>
      <c r="O196" s="6">
        <f>+$C$176*Matriz_de_consumo!O24</f>
        <v>101008</v>
      </c>
      <c r="P196" s="6">
        <f>+$C$176*Matriz_de_consumo!P24</f>
        <v>97468</v>
      </c>
      <c r="Q196" s="6">
        <f>+$C$176*Matriz_de_consumo!Q24</f>
        <v>100300</v>
      </c>
      <c r="R196" s="6">
        <f>+$C$176*Matriz_de_consumo!R24</f>
        <v>97940</v>
      </c>
      <c r="S196" s="6">
        <f>+$C$176*Matriz_de_consumo!S24</f>
        <v>96524</v>
      </c>
      <c r="T196" s="6">
        <f>+$C$176*Matriz_de_consumo!T24</f>
        <v>94872</v>
      </c>
      <c r="U196" s="6">
        <f>+$C$176*Matriz_de_consumo!U24</f>
        <v>98884</v>
      </c>
      <c r="V196" s="6">
        <f>+$C$176*Matriz_de_consumo!V24</f>
        <v>97940</v>
      </c>
      <c r="W196" s="6">
        <f>+$C$176*Matriz_de_consumo!W24</f>
        <v>101244</v>
      </c>
      <c r="X196" s="6">
        <f>+$C$176*Matriz_de_consumo!X24</f>
        <v>99828</v>
      </c>
      <c r="Y196" s="6">
        <f>+$C$176*Matriz_de_consumo!Y24</f>
        <v>97940</v>
      </c>
      <c r="Z196" s="6">
        <f>+$C$176*Matriz_de_consumo!Z24</f>
        <v>98176</v>
      </c>
    </row>
    <row r="197" spans="2:26" x14ac:dyDescent="0.2">
      <c r="B197" s="22">
        <f t="shared" si="4"/>
        <v>43970</v>
      </c>
      <c r="C197" s="6">
        <f>+$C$176*Matriz_de_consumo!C25</f>
        <v>97232</v>
      </c>
      <c r="D197" s="6">
        <f>+$C$176*Matriz_de_consumo!D25</f>
        <v>94872</v>
      </c>
      <c r="E197" s="6">
        <f>+$C$176*Matriz_de_consumo!E25</f>
        <v>96760</v>
      </c>
      <c r="F197" s="6">
        <f>+$C$176*Matriz_de_consumo!F25</f>
        <v>96996</v>
      </c>
      <c r="G197" s="6">
        <f>+$C$176*Matriz_de_consumo!G25</f>
        <v>100536</v>
      </c>
      <c r="H197" s="6">
        <f>+$C$176*Matriz_de_consumo!H25</f>
        <v>101008</v>
      </c>
      <c r="I197" s="6">
        <f>+$C$176*Matriz_de_consumo!I25</f>
        <v>99356</v>
      </c>
      <c r="J197" s="6">
        <f>+$C$176*Matriz_de_consumo!J25</f>
        <v>97704</v>
      </c>
      <c r="K197" s="6">
        <f>+$C$176*Matriz_de_consumo!K25</f>
        <v>94400</v>
      </c>
      <c r="L197" s="6">
        <f>+$C$176*Matriz_de_consumo!L25</f>
        <v>98412</v>
      </c>
      <c r="M197" s="6">
        <f>+$C$176*Matriz_de_consumo!M25</f>
        <v>99120</v>
      </c>
      <c r="N197" s="6">
        <f>+$C$176*Matriz_de_consumo!N25</f>
        <v>100772</v>
      </c>
      <c r="O197" s="6">
        <f>+$C$176*Matriz_de_consumo!O25</f>
        <v>97940</v>
      </c>
      <c r="P197" s="6">
        <f>+$C$176*Matriz_de_consumo!P25</f>
        <v>96760</v>
      </c>
      <c r="Q197" s="6">
        <f>+$C$176*Matriz_de_consumo!Q25</f>
        <v>97704</v>
      </c>
      <c r="R197" s="6">
        <f>+$C$176*Matriz_de_consumo!R25</f>
        <v>94872</v>
      </c>
      <c r="S197" s="6">
        <f>+$C$176*Matriz_de_consumo!S25</f>
        <v>97940</v>
      </c>
      <c r="T197" s="6">
        <f>+$C$176*Matriz_de_consumo!T25</f>
        <v>100772</v>
      </c>
      <c r="U197" s="6">
        <f>+$C$176*Matriz_de_consumo!U25</f>
        <v>99592</v>
      </c>
      <c r="V197" s="6">
        <f>+$C$176*Matriz_de_consumo!V25</f>
        <v>96996</v>
      </c>
      <c r="W197" s="6">
        <f>+$C$176*Matriz_de_consumo!W25</f>
        <v>95344</v>
      </c>
      <c r="X197" s="6">
        <f>+$C$176*Matriz_de_consumo!X25</f>
        <v>93692</v>
      </c>
      <c r="Y197" s="6">
        <f>+$C$176*Matriz_de_consumo!Y25</f>
        <v>97468</v>
      </c>
      <c r="Z197" s="6">
        <f>+$C$176*Matriz_de_consumo!Z25</f>
        <v>97468</v>
      </c>
    </row>
    <row r="198" spans="2:26" x14ac:dyDescent="0.2">
      <c r="B198" s="22">
        <f t="shared" si="4"/>
        <v>43971</v>
      </c>
      <c r="C198" s="6">
        <f>+$C$176*Matriz_de_consumo!C26</f>
        <v>100064</v>
      </c>
      <c r="D198" s="6">
        <f>+$C$176*Matriz_de_consumo!D26</f>
        <v>94400</v>
      </c>
      <c r="E198" s="6">
        <f>+$C$176*Matriz_de_consumo!E26</f>
        <v>100536</v>
      </c>
      <c r="F198" s="6">
        <f>+$C$176*Matriz_de_consumo!F26</f>
        <v>97704</v>
      </c>
      <c r="G198" s="6">
        <f>+$C$176*Matriz_de_consumo!G26</f>
        <v>94872</v>
      </c>
      <c r="H198" s="6">
        <f>+$C$176*Matriz_de_consumo!H26</f>
        <v>100064</v>
      </c>
      <c r="I198" s="6">
        <f>+$C$176*Matriz_de_consumo!I26</f>
        <v>97704</v>
      </c>
      <c r="J198" s="6">
        <f>+$C$176*Matriz_de_consumo!J26</f>
        <v>96996</v>
      </c>
      <c r="K198" s="6">
        <f>+$C$176*Matriz_de_consumo!K26</f>
        <v>99592</v>
      </c>
      <c r="L198" s="6">
        <f>+$C$176*Matriz_de_consumo!L26</f>
        <v>98412</v>
      </c>
      <c r="M198" s="6">
        <f>+$C$176*Matriz_de_consumo!M26</f>
        <v>98648</v>
      </c>
      <c r="N198" s="6">
        <f>+$C$176*Matriz_de_consumo!N26</f>
        <v>96760</v>
      </c>
      <c r="O198" s="6">
        <f>+$C$176*Matriz_de_consumo!O26</f>
        <v>98412</v>
      </c>
      <c r="P198" s="6">
        <f>+$C$176*Matriz_de_consumo!P26</f>
        <v>100064</v>
      </c>
      <c r="Q198" s="6">
        <f>+$C$176*Matriz_de_consumo!Q26</f>
        <v>99120</v>
      </c>
      <c r="R198" s="6">
        <f>+$C$176*Matriz_de_consumo!R26</f>
        <v>95344</v>
      </c>
      <c r="S198" s="6">
        <f>+$C$176*Matriz_de_consumo!S26</f>
        <v>97704</v>
      </c>
      <c r="T198" s="6">
        <f>+$C$176*Matriz_de_consumo!T26</f>
        <v>96760</v>
      </c>
      <c r="U198" s="6">
        <f>+$C$176*Matriz_de_consumo!U26</f>
        <v>96996</v>
      </c>
      <c r="V198" s="6">
        <f>+$C$176*Matriz_de_consumo!V26</f>
        <v>98648</v>
      </c>
      <c r="W198" s="6">
        <f>+$C$176*Matriz_de_consumo!W26</f>
        <v>95108</v>
      </c>
      <c r="X198" s="6">
        <f>+$C$176*Matriz_de_consumo!X26</f>
        <v>97232</v>
      </c>
      <c r="Y198" s="6">
        <f>+$C$176*Matriz_de_consumo!Y26</f>
        <v>100300</v>
      </c>
      <c r="Z198" s="6">
        <f>+$C$176*Matriz_de_consumo!Z26</f>
        <v>99828</v>
      </c>
    </row>
    <row r="199" spans="2:26" x14ac:dyDescent="0.2">
      <c r="B199" s="22">
        <f t="shared" si="4"/>
        <v>43972</v>
      </c>
      <c r="C199" s="6">
        <f>+$C$176*Matriz_de_consumo!C27</f>
        <v>99592</v>
      </c>
      <c r="D199" s="6">
        <f>+$C$176*Matriz_de_consumo!D27</f>
        <v>99828</v>
      </c>
      <c r="E199" s="6">
        <f>+$C$176*Matriz_de_consumo!E27</f>
        <v>91332</v>
      </c>
      <c r="F199" s="6">
        <f>+$C$176*Matriz_de_consumo!F27</f>
        <v>100536</v>
      </c>
      <c r="G199" s="6">
        <f>+$C$176*Matriz_de_consumo!G27</f>
        <v>99828</v>
      </c>
      <c r="H199" s="6">
        <f>+$C$176*Matriz_de_consumo!H27</f>
        <v>100772</v>
      </c>
      <c r="I199" s="6">
        <f>+$C$176*Matriz_de_consumo!I27</f>
        <v>99592</v>
      </c>
      <c r="J199" s="6">
        <f>+$C$176*Matriz_de_consumo!J27</f>
        <v>97468</v>
      </c>
      <c r="K199" s="6">
        <f>+$C$176*Matriz_de_consumo!K27</f>
        <v>97232</v>
      </c>
      <c r="L199" s="6">
        <f>+$C$176*Matriz_de_consumo!L27</f>
        <v>101244</v>
      </c>
      <c r="M199" s="6">
        <f>+$C$176*Matriz_de_consumo!M27</f>
        <v>99592</v>
      </c>
      <c r="N199" s="6">
        <f>+$C$176*Matriz_de_consumo!N27</f>
        <v>99120</v>
      </c>
      <c r="O199" s="6">
        <f>+$C$176*Matriz_de_consumo!O27</f>
        <v>98412</v>
      </c>
      <c r="P199" s="6">
        <f>+$C$176*Matriz_de_consumo!P27</f>
        <v>95344</v>
      </c>
      <c r="Q199" s="6">
        <f>+$C$176*Matriz_de_consumo!Q27</f>
        <v>95108</v>
      </c>
      <c r="R199" s="6">
        <f>+$C$176*Matriz_de_consumo!R27</f>
        <v>99592</v>
      </c>
      <c r="S199" s="6">
        <f>+$C$176*Matriz_de_consumo!S27</f>
        <v>99592</v>
      </c>
      <c r="T199" s="6">
        <f>+$C$176*Matriz_de_consumo!T27</f>
        <v>99120</v>
      </c>
      <c r="U199" s="6">
        <f>+$C$176*Matriz_de_consumo!U27</f>
        <v>96052</v>
      </c>
      <c r="V199" s="6">
        <f>+$C$176*Matriz_de_consumo!V27</f>
        <v>97704</v>
      </c>
      <c r="W199" s="6">
        <f>+$C$176*Matriz_de_consumo!W27</f>
        <v>80948</v>
      </c>
      <c r="X199" s="6">
        <f>+$C$176*Matriz_de_consumo!X27</f>
        <v>96996</v>
      </c>
      <c r="Y199" s="6">
        <f>+$C$176*Matriz_de_consumo!Y27</f>
        <v>94400</v>
      </c>
      <c r="Z199" s="6">
        <f>+$C$176*Matriz_de_consumo!Z27</f>
        <v>95816</v>
      </c>
    </row>
    <row r="200" spans="2:26" x14ac:dyDescent="0.2">
      <c r="B200" s="22">
        <f t="shared" si="4"/>
        <v>43973</v>
      </c>
      <c r="C200" s="6">
        <f>+$C$176*Matriz_de_consumo!C28</f>
        <v>92276</v>
      </c>
      <c r="D200" s="6">
        <f>+$C$176*Matriz_de_consumo!D28</f>
        <v>99120</v>
      </c>
      <c r="E200" s="6">
        <f>+$C$176*Matriz_de_consumo!E28</f>
        <v>99120</v>
      </c>
      <c r="F200" s="6">
        <f>+$C$176*Matriz_de_consumo!F28</f>
        <v>99828</v>
      </c>
      <c r="G200" s="6">
        <f>+$C$176*Matriz_de_consumo!G28</f>
        <v>96996</v>
      </c>
      <c r="H200" s="6">
        <f>+$C$176*Matriz_de_consumo!H28</f>
        <v>96996</v>
      </c>
      <c r="I200" s="6">
        <f>+$C$176*Matriz_de_consumo!I28</f>
        <v>97704</v>
      </c>
      <c r="J200" s="6">
        <f>+$C$176*Matriz_de_consumo!J28</f>
        <v>101008</v>
      </c>
      <c r="K200" s="6">
        <f>+$C$176*Matriz_de_consumo!K28</f>
        <v>100300</v>
      </c>
      <c r="L200" s="6">
        <f>+$C$176*Matriz_de_consumo!L28</f>
        <v>100064</v>
      </c>
      <c r="M200" s="6">
        <f>+$C$176*Matriz_de_consumo!M28</f>
        <v>99592</v>
      </c>
      <c r="N200" s="6">
        <f>+$C$176*Matriz_de_consumo!N28</f>
        <v>92276</v>
      </c>
      <c r="O200" s="6">
        <f>+$C$176*Matriz_de_consumo!O28</f>
        <v>95816</v>
      </c>
      <c r="P200" s="6">
        <f>+$C$176*Matriz_de_consumo!P28</f>
        <v>29972</v>
      </c>
      <c r="Q200" s="6">
        <f>+$C$176*Matriz_de_consumo!Q28</f>
        <v>44604</v>
      </c>
      <c r="R200" s="6">
        <f>+$C$176*Matriz_de_consumo!R28</f>
        <v>80476</v>
      </c>
      <c r="S200" s="6">
        <f>+$C$176*Matriz_de_consumo!S28</f>
        <v>96996</v>
      </c>
      <c r="T200" s="6">
        <f>+$C$176*Matriz_de_consumo!T28</f>
        <v>94164</v>
      </c>
      <c r="U200" s="6">
        <f>+$C$176*Matriz_de_consumo!U28</f>
        <v>92276</v>
      </c>
      <c r="V200" s="6">
        <f>+$C$176*Matriz_de_consumo!V28</f>
        <v>99828</v>
      </c>
      <c r="W200" s="6">
        <f>+$C$176*Matriz_de_consumo!W28</f>
        <v>99828</v>
      </c>
      <c r="X200" s="6">
        <f>+$C$176*Matriz_de_consumo!X28</f>
        <v>100772</v>
      </c>
      <c r="Y200" s="6">
        <f>+$C$176*Matriz_de_consumo!Y28</f>
        <v>100772</v>
      </c>
      <c r="Z200" s="6">
        <f>+$C$176*Matriz_de_consumo!Z28</f>
        <v>97232</v>
      </c>
    </row>
    <row r="201" spans="2:26" x14ac:dyDescent="0.2">
      <c r="B201" s="22">
        <f t="shared" si="4"/>
        <v>43974</v>
      </c>
      <c r="C201" s="6">
        <f>+$C$176*Matriz_de_consumo!C29</f>
        <v>96052</v>
      </c>
      <c r="D201" s="6">
        <f>+$C$176*Matriz_de_consumo!D29</f>
        <v>96524</v>
      </c>
      <c r="E201" s="6">
        <f>+$C$176*Matriz_de_consumo!E29</f>
        <v>97468</v>
      </c>
      <c r="F201" s="6">
        <f>+$C$176*Matriz_de_consumo!F29</f>
        <v>100300</v>
      </c>
      <c r="G201" s="6">
        <f>+$C$176*Matriz_de_consumo!G29</f>
        <v>101008</v>
      </c>
      <c r="H201" s="6">
        <f>+$C$176*Matriz_de_consumo!H29</f>
        <v>96524</v>
      </c>
      <c r="I201" s="6">
        <f>+$C$176*Matriz_de_consumo!I29</f>
        <v>99592</v>
      </c>
      <c r="J201" s="6">
        <f>+$C$176*Matriz_de_consumo!J29</f>
        <v>99828</v>
      </c>
      <c r="K201" s="6">
        <f>+$C$176*Matriz_de_consumo!K29</f>
        <v>99592</v>
      </c>
      <c r="L201" s="6">
        <f>+$C$176*Matriz_de_consumo!L29</f>
        <v>96288</v>
      </c>
      <c r="M201" s="6">
        <f>+$C$176*Matriz_de_consumo!M29</f>
        <v>94636</v>
      </c>
      <c r="N201" s="6">
        <f>+$C$176*Matriz_de_consumo!N29</f>
        <v>96288</v>
      </c>
      <c r="O201" s="6">
        <f>+$C$176*Matriz_de_consumo!O29</f>
        <v>99120</v>
      </c>
      <c r="P201" s="6">
        <f>+$C$176*Matriz_de_consumo!P29</f>
        <v>97704</v>
      </c>
      <c r="Q201" s="6">
        <f>+$C$176*Matriz_de_consumo!Q29</f>
        <v>100536</v>
      </c>
      <c r="R201" s="6">
        <f>+$C$176*Matriz_de_consumo!R29</f>
        <v>99356</v>
      </c>
      <c r="S201" s="6">
        <f>+$C$176*Matriz_de_consumo!S29</f>
        <v>96996</v>
      </c>
      <c r="T201" s="6">
        <f>+$C$176*Matriz_de_consumo!T29</f>
        <v>95580</v>
      </c>
      <c r="U201" s="6">
        <f>+$C$176*Matriz_de_consumo!U29</f>
        <v>98412</v>
      </c>
      <c r="V201" s="6">
        <f>+$C$176*Matriz_de_consumo!V29</f>
        <v>99356</v>
      </c>
      <c r="W201" s="6">
        <f>+$C$176*Matriz_de_consumo!W29</f>
        <v>100536</v>
      </c>
      <c r="X201" s="6">
        <f>+$C$176*Matriz_de_consumo!X29</f>
        <v>96760</v>
      </c>
      <c r="Y201" s="6">
        <f>+$C$176*Matriz_de_consumo!Y29</f>
        <v>100536</v>
      </c>
      <c r="Z201" s="6">
        <f>+$C$176*Matriz_de_consumo!Z29</f>
        <v>77408</v>
      </c>
    </row>
    <row r="202" spans="2:26" x14ac:dyDescent="0.2">
      <c r="B202" s="22">
        <f t="shared" si="4"/>
        <v>43975</v>
      </c>
      <c r="C202" s="6">
        <f>+$C$176*Matriz_de_consumo!C30</f>
        <v>95580</v>
      </c>
      <c r="D202" s="6">
        <f>+$C$176*Matriz_de_consumo!D30</f>
        <v>96288</v>
      </c>
      <c r="E202" s="6">
        <f>+$C$176*Matriz_de_consumo!E30</f>
        <v>97940</v>
      </c>
      <c r="F202" s="6">
        <f>+$C$176*Matriz_de_consumo!F30</f>
        <v>93928</v>
      </c>
      <c r="G202" s="6">
        <f>+$C$176*Matriz_de_consumo!G30</f>
        <v>96760</v>
      </c>
      <c r="H202" s="6">
        <f>+$C$176*Matriz_de_consumo!H30</f>
        <v>100772</v>
      </c>
      <c r="I202" s="6">
        <f>+$C$176*Matriz_de_consumo!I30</f>
        <v>99356</v>
      </c>
      <c r="J202" s="6">
        <f>+$C$176*Matriz_de_consumo!J30</f>
        <v>100772</v>
      </c>
      <c r="K202" s="6">
        <f>+$C$176*Matriz_de_consumo!K30</f>
        <v>94636</v>
      </c>
      <c r="L202" s="6">
        <f>+$C$176*Matriz_de_consumo!L30</f>
        <v>97704</v>
      </c>
      <c r="M202" s="6">
        <f>+$C$176*Matriz_de_consumo!M30</f>
        <v>100772</v>
      </c>
      <c r="N202" s="6">
        <f>+$C$176*Matriz_de_consumo!N30</f>
        <v>101008</v>
      </c>
      <c r="O202" s="6">
        <f>+$C$176*Matriz_de_consumo!O30</f>
        <v>100772</v>
      </c>
      <c r="P202" s="6">
        <f>+$C$176*Matriz_de_consumo!P30</f>
        <v>102188</v>
      </c>
      <c r="Q202" s="6">
        <f>+$C$176*Matriz_de_consumo!Q30</f>
        <v>99356</v>
      </c>
      <c r="R202" s="6">
        <f>+$C$176*Matriz_de_consumo!R30</f>
        <v>100536</v>
      </c>
      <c r="S202" s="6">
        <f>+$C$176*Matriz_de_consumo!S30</f>
        <v>96996</v>
      </c>
      <c r="T202" s="6">
        <f>+$C$176*Matriz_de_consumo!T30</f>
        <v>99120</v>
      </c>
      <c r="U202" s="6">
        <f>+$C$176*Matriz_de_consumo!U30</f>
        <v>96524</v>
      </c>
      <c r="V202" s="6">
        <f>+$C$176*Matriz_de_consumo!V30</f>
        <v>99120</v>
      </c>
      <c r="W202" s="6">
        <f>+$C$176*Matriz_de_consumo!W30</f>
        <v>97704</v>
      </c>
      <c r="X202" s="6">
        <f>+$C$176*Matriz_de_consumo!X30</f>
        <v>97468</v>
      </c>
      <c r="Y202" s="6">
        <f>+$C$176*Matriz_de_consumo!Y30</f>
        <v>97704</v>
      </c>
      <c r="Z202" s="6">
        <f>+$C$176*Matriz_de_consumo!Z30</f>
        <v>99120</v>
      </c>
    </row>
    <row r="203" spans="2:26" x14ac:dyDescent="0.2">
      <c r="B203" s="22">
        <f t="shared" si="4"/>
        <v>43976</v>
      </c>
      <c r="C203" s="6">
        <f>+$C$176*Matriz_de_consumo!C31</f>
        <v>100536</v>
      </c>
      <c r="D203" s="6">
        <f>+$C$176*Matriz_de_consumo!D31</f>
        <v>99120</v>
      </c>
      <c r="E203" s="6">
        <f>+$C$176*Matriz_de_consumo!E31</f>
        <v>99592</v>
      </c>
      <c r="F203" s="6">
        <f>+$C$176*Matriz_de_consumo!F31</f>
        <v>95344</v>
      </c>
      <c r="G203" s="6">
        <f>+$C$176*Matriz_de_consumo!G31</f>
        <v>95816</v>
      </c>
      <c r="H203" s="6">
        <f>+$C$176*Matriz_de_consumo!H31</f>
        <v>97232</v>
      </c>
      <c r="I203" s="6">
        <f>+$C$176*Matriz_de_consumo!I31</f>
        <v>100300</v>
      </c>
      <c r="J203" s="6">
        <f>+$C$176*Matriz_de_consumo!J31</f>
        <v>99356</v>
      </c>
      <c r="K203" s="6">
        <f>+$C$176*Matriz_de_consumo!K31</f>
        <v>95816</v>
      </c>
      <c r="L203" s="6">
        <f>+$C$176*Matriz_de_consumo!L31</f>
        <v>100772</v>
      </c>
      <c r="M203" s="6">
        <f>+$C$176*Matriz_de_consumo!M31</f>
        <v>100536</v>
      </c>
      <c r="N203" s="6">
        <f>+$C$176*Matriz_de_consumo!N31</f>
        <v>100064</v>
      </c>
      <c r="O203" s="6">
        <f>+$C$176*Matriz_de_consumo!O31</f>
        <v>97232</v>
      </c>
      <c r="P203" s="6">
        <f>+$C$176*Matriz_de_consumo!P31</f>
        <v>94872</v>
      </c>
      <c r="Q203" s="6">
        <f>+$C$176*Matriz_de_consumo!Q31</f>
        <v>94400</v>
      </c>
      <c r="R203" s="6">
        <f>+$C$176*Matriz_de_consumo!R31</f>
        <v>97940</v>
      </c>
      <c r="S203" s="6">
        <f>+$C$176*Matriz_de_consumo!S31</f>
        <v>99356</v>
      </c>
      <c r="T203" s="6">
        <f>+$C$176*Matriz_de_consumo!T31</f>
        <v>98648</v>
      </c>
      <c r="U203" s="6">
        <f>+$C$176*Matriz_de_consumo!U31</f>
        <v>99592</v>
      </c>
      <c r="V203" s="6">
        <f>+$C$176*Matriz_de_consumo!V31</f>
        <v>95816</v>
      </c>
      <c r="W203" s="6">
        <f>+$C$176*Matriz_de_consumo!W31</f>
        <v>97940</v>
      </c>
      <c r="X203" s="6">
        <f>+$C$176*Matriz_de_consumo!X31</f>
        <v>94872</v>
      </c>
      <c r="Y203" s="6">
        <f>+$C$176*Matriz_de_consumo!Y31</f>
        <v>61360.000000000007</v>
      </c>
      <c r="Z203" s="6">
        <f>+$C$176*Matriz_de_consumo!Z31</f>
        <v>84724</v>
      </c>
    </row>
    <row r="204" spans="2:26" x14ac:dyDescent="0.2">
      <c r="B204" s="22">
        <f t="shared" si="4"/>
        <v>43977</v>
      </c>
      <c r="C204" s="6">
        <f>+$C$176*Matriz_de_consumo!C32</f>
        <v>94636</v>
      </c>
      <c r="D204" s="6">
        <f>+$C$176*Matriz_de_consumo!D32</f>
        <v>97468</v>
      </c>
      <c r="E204" s="6">
        <f>+$C$176*Matriz_de_consumo!E32</f>
        <v>98412</v>
      </c>
      <c r="F204" s="6">
        <f>+$C$176*Matriz_de_consumo!F32</f>
        <v>97468</v>
      </c>
      <c r="G204" s="6">
        <f>+$C$176*Matriz_de_consumo!G32</f>
        <v>97232</v>
      </c>
      <c r="H204" s="6">
        <f>+$C$176*Matriz_de_consumo!H32</f>
        <v>95816</v>
      </c>
      <c r="I204" s="6">
        <f>+$C$176*Matriz_de_consumo!I32</f>
        <v>98648</v>
      </c>
      <c r="J204" s="6">
        <f>+$C$176*Matriz_de_consumo!J32</f>
        <v>95580</v>
      </c>
      <c r="K204" s="6">
        <f>+$C$176*Matriz_de_consumo!K32</f>
        <v>95344</v>
      </c>
      <c r="L204" s="6">
        <f>+$C$176*Matriz_de_consumo!L32</f>
        <v>97468</v>
      </c>
      <c r="M204" s="6">
        <f>+$C$176*Matriz_de_consumo!M32</f>
        <v>96524</v>
      </c>
      <c r="N204" s="6">
        <f>+$C$176*Matriz_de_consumo!N32</f>
        <v>96760</v>
      </c>
      <c r="O204" s="6">
        <f>+$C$176*Matriz_de_consumo!O32</f>
        <v>92984</v>
      </c>
      <c r="P204" s="6">
        <f>+$C$176*Matriz_de_consumo!P32</f>
        <v>93692</v>
      </c>
      <c r="Q204" s="6">
        <f>+$C$176*Matriz_de_consumo!Q32</f>
        <v>97232</v>
      </c>
      <c r="R204" s="6">
        <f>+$C$176*Matriz_de_consumo!R32</f>
        <v>99356</v>
      </c>
      <c r="S204" s="6">
        <f>+$C$176*Matriz_de_consumo!S32</f>
        <v>98648</v>
      </c>
      <c r="T204" s="6">
        <f>+$C$176*Matriz_de_consumo!T32</f>
        <v>96760</v>
      </c>
      <c r="U204" s="6">
        <f>+$C$176*Matriz_de_consumo!U32</f>
        <v>96052</v>
      </c>
      <c r="V204" s="6">
        <f>+$C$176*Matriz_de_consumo!V32</f>
        <v>99120</v>
      </c>
      <c r="W204" s="6">
        <f>+$C$176*Matriz_de_consumo!W32</f>
        <v>100772</v>
      </c>
      <c r="X204" s="6">
        <f>+$C$176*Matriz_de_consumo!X32</f>
        <v>80004</v>
      </c>
      <c r="Y204" s="6">
        <f>+$C$176*Matriz_de_consumo!Y32</f>
        <v>94400</v>
      </c>
      <c r="Z204" s="6">
        <f>+$C$176*Matriz_de_consumo!Z32</f>
        <v>92040</v>
      </c>
    </row>
    <row r="205" spans="2:26" x14ac:dyDescent="0.2">
      <c r="B205" s="22">
        <f t="shared" si="4"/>
        <v>43978</v>
      </c>
      <c r="C205" s="6">
        <f>+$C$176*Matriz_de_consumo!C33</f>
        <v>91096</v>
      </c>
      <c r="D205" s="6">
        <f>+$C$176*Matriz_de_consumo!D33</f>
        <v>98648</v>
      </c>
      <c r="E205" s="6">
        <f>+$C$176*Matriz_de_consumo!E33</f>
        <v>99592</v>
      </c>
      <c r="F205" s="6">
        <f>+$C$176*Matriz_de_consumo!F33</f>
        <v>96524</v>
      </c>
      <c r="G205" s="6">
        <f>+$C$176*Matriz_de_consumo!G33</f>
        <v>99828</v>
      </c>
      <c r="H205" s="6">
        <f>+$C$176*Matriz_de_consumo!H33</f>
        <v>96524</v>
      </c>
      <c r="I205" s="6">
        <f>+$C$176*Matriz_de_consumo!I33</f>
        <v>100064</v>
      </c>
      <c r="J205" s="6">
        <f>+$C$176*Matriz_de_consumo!J33</f>
        <v>98648</v>
      </c>
      <c r="K205" s="6">
        <f>+$C$176*Matriz_de_consumo!K33</f>
        <v>99828</v>
      </c>
      <c r="L205" s="6">
        <f>+$C$176*Matriz_de_consumo!L33</f>
        <v>94400</v>
      </c>
      <c r="M205" s="6">
        <f>+$C$176*Matriz_de_consumo!M33</f>
        <v>96288</v>
      </c>
      <c r="N205" s="6">
        <f>+$C$176*Matriz_de_consumo!N33</f>
        <v>96052</v>
      </c>
      <c r="O205" s="6">
        <f>+$C$176*Matriz_de_consumo!O33</f>
        <v>99356</v>
      </c>
      <c r="P205" s="6">
        <f>+$C$176*Matriz_de_consumo!P33</f>
        <v>99356</v>
      </c>
      <c r="Q205" s="6">
        <f>+$C$176*Matriz_de_consumo!Q33</f>
        <v>98648</v>
      </c>
      <c r="R205" s="6">
        <f>+$C$176*Matriz_de_consumo!R33</f>
        <v>100064</v>
      </c>
      <c r="S205" s="6">
        <f>+$C$176*Matriz_de_consumo!S33</f>
        <v>95344</v>
      </c>
      <c r="T205" s="6">
        <f>+$C$176*Matriz_de_consumo!T33</f>
        <v>99592</v>
      </c>
      <c r="U205" s="6">
        <f>+$C$176*Matriz_de_consumo!U33</f>
        <v>95108</v>
      </c>
      <c r="V205" s="6">
        <f>+$C$176*Matriz_de_consumo!V33</f>
        <v>100064</v>
      </c>
      <c r="W205" s="6">
        <f>+$C$176*Matriz_de_consumo!W33</f>
        <v>101008</v>
      </c>
      <c r="X205" s="6">
        <f>+$C$176*Matriz_de_consumo!X33</f>
        <v>96760</v>
      </c>
      <c r="Y205" s="6">
        <f>+$C$176*Matriz_de_consumo!Y33</f>
        <v>93928</v>
      </c>
      <c r="Z205" s="6">
        <f>+$C$176*Matriz_de_consumo!Z33</f>
        <v>98884</v>
      </c>
    </row>
    <row r="206" spans="2:26" x14ac:dyDescent="0.2">
      <c r="B206" s="22">
        <f t="shared" si="4"/>
        <v>43979</v>
      </c>
      <c r="C206" s="6">
        <f>+$C$176*Matriz_de_consumo!C34</f>
        <v>101480</v>
      </c>
      <c r="D206" s="6">
        <f>+$C$176*Matriz_de_consumo!D34</f>
        <v>101716</v>
      </c>
      <c r="E206" s="6">
        <f>+$C$176*Matriz_de_consumo!E34</f>
        <v>100300</v>
      </c>
      <c r="F206" s="6">
        <f>+$C$176*Matriz_de_consumo!F34</f>
        <v>97468</v>
      </c>
      <c r="G206" s="6">
        <f>+$C$176*Matriz_de_consumo!G34</f>
        <v>100300</v>
      </c>
      <c r="H206" s="6">
        <f>+$C$176*Matriz_de_consumo!H34</f>
        <v>99120</v>
      </c>
      <c r="I206" s="6">
        <f>+$C$176*Matriz_de_consumo!I34</f>
        <v>99592</v>
      </c>
      <c r="J206" s="6">
        <f>+$C$176*Matriz_de_consumo!J34</f>
        <v>102188</v>
      </c>
      <c r="K206" s="6">
        <f>+$C$176*Matriz_de_consumo!K34</f>
        <v>98648</v>
      </c>
      <c r="L206" s="6">
        <f>+$C$176*Matriz_de_consumo!L34</f>
        <v>99592</v>
      </c>
      <c r="M206" s="6">
        <f>+$C$176*Matriz_de_consumo!M34</f>
        <v>99120</v>
      </c>
      <c r="N206" s="6">
        <f>+$C$176*Matriz_de_consumo!N34</f>
        <v>100772</v>
      </c>
      <c r="O206" s="6">
        <f>+$C$176*Matriz_de_consumo!O34</f>
        <v>101008</v>
      </c>
      <c r="P206" s="6">
        <f>+$C$176*Matriz_de_consumo!P34</f>
        <v>100536</v>
      </c>
      <c r="Q206" s="6">
        <f>+$C$176*Matriz_de_consumo!Q34</f>
        <v>94636</v>
      </c>
      <c r="R206" s="6">
        <f>+$C$176*Matriz_de_consumo!R34</f>
        <v>99592</v>
      </c>
      <c r="S206" s="6">
        <f>+$C$176*Matriz_de_consumo!S34</f>
        <v>94636</v>
      </c>
      <c r="T206" s="6">
        <f>+$C$176*Matriz_de_consumo!T34</f>
        <v>99356</v>
      </c>
      <c r="U206" s="6">
        <f>+$C$176*Matriz_de_consumo!U34</f>
        <v>98176</v>
      </c>
      <c r="V206" s="6">
        <f>+$C$176*Matriz_de_consumo!V34</f>
        <v>97704</v>
      </c>
      <c r="W206" s="6">
        <f>+$C$176*Matriz_de_consumo!W34</f>
        <v>96760</v>
      </c>
      <c r="X206" s="6">
        <f>+$C$176*Matriz_de_consumo!X34</f>
        <v>100536</v>
      </c>
      <c r="Y206" s="6">
        <f>+$C$176*Matriz_de_consumo!Y34</f>
        <v>98176</v>
      </c>
      <c r="Z206" s="6">
        <f>+$C$176*Matriz_de_consumo!Z34</f>
        <v>99592</v>
      </c>
    </row>
    <row r="207" spans="2:26" x14ac:dyDescent="0.2">
      <c r="B207" s="22">
        <f t="shared" si="4"/>
        <v>43980</v>
      </c>
      <c r="C207" s="6">
        <f>+$C$176*Matriz_de_consumo!C35</f>
        <v>97468</v>
      </c>
      <c r="D207" s="6">
        <f>+$C$176*Matriz_de_consumo!D35</f>
        <v>96524</v>
      </c>
      <c r="E207" s="6">
        <f>+$C$176*Matriz_de_consumo!E35</f>
        <v>96996</v>
      </c>
      <c r="F207" s="6">
        <f>+$C$176*Matriz_de_consumo!F35</f>
        <v>100064</v>
      </c>
      <c r="G207" s="6">
        <f>+$C$176*Matriz_de_consumo!G35</f>
        <v>97704</v>
      </c>
      <c r="H207" s="6">
        <f>+$C$176*Matriz_de_consumo!H35</f>
        <v>100536</v>
      </c>
      <c r="I207" s="6">
        <f>+$C$176*Matriz_de_consumo!I35</f>
        <v>96996</v>
      </c>
      <c r="J207" s="6">
        <f>+$C$176*Matriz_de_consumo!J35</f>
        <v>96996</v>
      </c>
      <c r="K207" s="6">
        <f>+$C$176*Matriz_de_consumo!K35</f>
        <v>97940</v>
      </c>
      <c r="L207" s="6">
        <f>+$C$176*Matriz_de_consumo!L35</f>
        <v>100536</v>
      </c>
      <c r="M207" s="6">
        <f>+$C$176*Matriz_de_consumo!M35</f>
        <v>99592</v>
      </c>
      <c r="N207" s="6">
        <f>+$C$176*Matriz_de_consumo!N35</f>
        <v>95816</v>
      </c>
      <c r="O207" s="6">
        <f>+$C$176*Matriz_de_consumo!O35</f>
        <v>94164</v>
      </c>
      <c r="P207" s="6">
        <f>+$C$176*Matriz_de_consumo!P35</f>
        <v>98884</v>
      </c>
      <c r="Q207" s="6">
        <f>+$C$176*Matriz_de_consumo!Q35</f>
        <v>99828</v>
      </c>
      <c r="R207" s="6">
        <f>+$C$176*Matriz_de_consumo!R35</f>
        <v>95580</v>
      </c>
      <c r="S207" s="6">
        <f>+$C$176*Matriz_de_consumo!S35</f>
        <v>98884</v>
      </c>
      <c r="T207" s="6">
        <f>+$C$176*Matriz_de_consumo!T35</f>
        <v>97468</v>
      </c>
      <c r="U207" s="6">
        <f>+$C$176*Matriz_de_consumo!U35</f>
        <v>97704</v>
      </c>
      <c r="V207" s="6">
        <f>+$C$176*Matriz_de_consumo!V35</f>
        <v>100064</v>
      </c>
      <c r="W207" s="6">
        <f>+$C$176*Matriz_de_consumo!W35</f>
        <v>100536</v>
      </c>
      <c r="X207" s="6">
        <f>+$C$176*Matriz_de_consumo!X35</f>
        <v>100064</v>
      </c>
      <c r="Y207" s="6">
        <f>+$C$176*Matriz_de_consumo!Y35</f>
        <v>100536</v>
      </c>
      <c r="Z207" s="6">
        <f>+$C$176*Matriz_de_consumo!Z35</f>
        <v>94872</v>
      </c>
    </row>
    <row r="208" spans="2:26" x14ac:dyDescent="0.2">
      <c r="B208" s="22">
        <f t="shared" si="4"/>
        <v>43981</v>
      </c>
      <c r="C208" s="6">
        <f>+$C$176*Matriz_de_consumo!C36</f>
        <v>97232</v>
      </c>
      <c r="D208" s="6">
        <f>+$C$176*Matriz_de_consumo!D36</f>
        <v>99592</v>
      </c>
      <c r="E208" s="6">
        <f>+$C$176*Matriz_de_consumo!E36</f>
        <v>101008</v>
      </c>
      <c r="F208" s="6">
        <f>+$C$176*Matriz_de_consumo!F36</f>
        <v>97940</v>
      </c>
      <c r="G208" s="6">
        <f>+$C$176*Matriz_de_consumo!G36</f>
        <v>98412</v>
      </c>
      <c r="H208" s="6">
        <f>+$C$176*Matriz_de_consumo!H36</f>
        <v>97940</v>
      </c>
      <c r="I208" s="6">
        <f>+$C$176*Matriz_de_consumo!I36</f>
        <v>101008</v>
      </c>
      <c r="J208" s="6">
        <f>+$C$176*Matriz_de_consumo!J36</f>
        <v>100064</v>
      </c>
      <c r="K208" s="6">
        <f>+$C$176*Matriz_de_consumo!K36</f>
        <v>99592</v>
      </c>
      <c r="L208" s="6">
        <f>+$C$176*Matriz_de_consumo!L36</f>
        <v>97940</v>
      </c>
      <c r="M208" s="6">
        <f>+$C$176*Matriz_de_consumo!M36</f>
        <v>95108</v>
      </c>
      <c r="N208" s="6">
        <f>+$C$176*Matriz_de_consumo!N36</f>
        <v>96052</v>
      </c>
      <c r="O208" s="6">
        <f>+$C$176*Matriz_de_consumo!O36</f>
        <v>99592</v>
      </c>
      <c r="P208" s="6">
        <f>+$C$176*Matriz_de_consumo!P36</f>
        <v>98176</v>
      </c>
      <c r="Q208" s="6">
        <f>+$C$176*Matriz_de_consumo!Q36</f>
        <v>100536</v>
      </c>
      <c r="R208" s="6">
        <f>+$C$176*Matriz_de_consumo!R36</f>
        <v>97468</v>
      </c>
      <c r="S208" s="6">
        <f>+$C$176*Matriz_de_consumo!S36</f>
        <v>95580</v>
      </c>
      <c r="T208" s="6">
        <f>+$C$176*Matriz_de_consumo!T36</f>
        <v>99120</v>
      </c>
      <c r="U208" s="6">
        <f>+$C$176*Matriz_de_consumo!U36</f>
        <v>100772</v>
      </c>
      <c r="V208" s="6">
        <f>+$C$176*Matriz_de_consumo!V36</f>
        <v>98884</v>
      </c>
      <c r="W208" s="6">
        <f>+$C$176*Matriz_de_consumo!W36</f>
        <v>98648</v>
      </c>
      <c r="X208" s="6">
        <f>+$C$176*Matriz_de_consumo!X36</f>
        <v>93456</v>
      </c>
      <c r="Y208" s="6">
        <f>+$C$176*Matriz_de_consumo!Y36</f>
        <v>97704</v>
      </c>
      <c r="Z208" s="6">
        <f>+$C$176*Matriz_de_consumo!Z36</f>
        <v>97940</v>
      </c>
    </row>
    <row r="209" spans="2:26" x14ac:dyDescent="0.2">
      <c r="B209" s="22">
        <f t="shared" si="4"/>
        <v>43982</v>
      </c>
      <c r="C209" s="6">
        <f>+$C$176*Matriz_de_consumo!C37</f>
        <v>97940</v>
      </c>
      <c r="D209" s="6">
        <f>+$C$176*Matriz_de_consumo!D37</f>
        <v>96996</v>
      </c>
      <c r="E209" s="6">
        <f>+$C$176*Matriz_de_consumo!E37</f>
        <v>98648</v>
      </c>
      <c r="F209" s="6">
        <f>+$C$176*Matriz_de_consumo!F37</f>
        <v>99828</v>
      </c>
      <c r="G209" s="6">
        <f>+$C$176*Matriz_de_consumo!G37</f>
        <v>97704</v>
      </c>
      <c r="H209" s="6">
        <f>+$C$176*Matriz_de_consumo!H37</f>
        <v>101244</v>
      </c>
      <c r="I209" s="6">
        <f>+$C$176*Matriz_de_consumo!I37</f>
        <v>99356</v>
      </c>
      <c r="J209" s="6">
        <f>+$C$176*Matriz_de_consumo!J37</f>
        <v>99120</v>
      </c>
      <c r="K209" s="6">
        <f>+$C$176*Matriz_de_consumo!K37</f>
        <v>97468</v>
      </c>
      <c r="L209" s="6">
        <f>+$C$176*Matriz_de_consumo!L37</f>
        <v>98884</v>
      </c>
      <c r="M209" s="6">
        <f>+$C$176*Matriz_de_consumo!M37</f>
        <v>101008</v>
      </c>
      <c r="N209" s="6">
        <f>+$C$176*Matriz_de_consumo!N37</f>
        <v>102188</v>
      </c>
      <c r="O209" s="6">
        <f>+$C$176*Matriz_de_consumo!O37</f>
        <v>101952</v>
      </c>
      <c r="P209" s="6">
        <f>+$C$176*Matriz_de_consumo!P37</f>
        <v>96288</v>
      </c>
      <c r="Q209" s="6">
        <f>+$C$176*Matriz_de_consumo!Q37</f>
        <v>96288</v>
      </c>
      <c r="R209" s="6">
        <f>+$C$176*Matriz_de_consumo!R37</f>
        <v>102188</v>
      </c>
      <c r="S209" s="6">
        <f>+$C$176*Matriz_de_consumo!S37</f>
        <v>100536</v>
      </c>
      <c r="T209" s="6">
        <f>+$C$176*Matriz_de_consumo!T37</f>
        <v>99120</v>
      </c>
      <c r="U209" s="6">
        <f>+$C$176*Matriz_de_consumo!U37</f>
        <v>96760</v>
      </c>
      <c r="V209" s="6">
        <f>+$C$176*Matriz_de_consumo!V37</f>
        <v>95580</v>
      </c>
      <c r="W209" s="6">
        <f>+$C$176*Matriz_de_consumo!W37</f>
        <v>100536</v>
      </c>
      <c r="X209" s="6">
        <f>+$C$176*Matriz_de_consumo!X37</f>
        <v>100300</v>
      </c>
      <c r="Y209" s="6">
        <f>+$C$176*Matriz_de_consumo!Y37</f>
        <v>95344</v>
      </c>
      <c r="Z209" s="6">
        <f>+$C$176*Matriz_de_consumo!Z37</f>
        <v>99120</v>
      </c>
    </row>
    <row r="211" spans="2:26" x14ac:dyDescent="0.2">
      <c r="B211" s="20" t="s">
        <v>27</v>
      </c>
      <c r="C211" s="15">
        <f>+SUM(C179:Z209)</f>
        <v>72197356</v>
      </c>
    </row>
    <row r="214" spans="2:26" s="16" customFormat="1" x14ac:dyDescent="0.2">
      <c r="B214" s="17" t="s">
        <v>45</v>
      </c>
    </row>
    <row r="216" spans="2:26" s="23" customFormat="1" x14ac:dyDescent="0.2">
      <c r="C216" s="24" t="s">
        <v>24</v>
      </c>
      <c r="D216" s="1"/>
    </row>
    <row r="217" spans="2:26" x14ac:dyDescent="0.2">
      <c r="B217" s="25" t="s">
        <v>43</v>
      </c>
      <c r="C217" s="27">
        <f>+ROUND(AVERAGEIFS(In_cargos!$G:$G,In_cargos!$B:$B,Salida!$C$5),2)</f>
        <v>4.7</v>
      </c>
    </row>
    <row r="219" spans="2:26" x14ac:dyDescent="0.2">
      <c r="B219" s="21"/>
      <c r="C219" s="4" t="s">
        <v>0</v>
      </c>
      <c r="D219" s="4" t="s">
        <v>1</v>
      </c>
      <c r="E219" s="4" t="s">
        <v>2</v>
      </c>
      <c r="F219" s="4" t="s">
        <v>3</v>
      </c>
      <c r="G219" s="4" t="s">
        <v>4</v>
      </c>
      <c r="H219" s="4" t="s">
        <v>5</v>
      </c>
      <c r="I219" s="4" t="s">
        <v>6</v>
      </c>
      <c r="J219" s="4" t="s">
        <v>7</v>
      </c>
      <c r="K219" s="4" t="s">
        <v>8</v>
      </c>
      <c r="L219" s="4" t="s">
        <v>9</v>
      </c>
      <c r="M219" s="4" t="s">
        <v>10</v>
      </c>
      <c r="N219" s="4" t="s">
        <v>11</v>
      </c>
      <c r="O219" s="4" t="s">
        <v>12</v>
      </c>
      <c r="P219" s="4" t="s">
        <v>13</v>
      </c>
      <c r="Q219" s="4" t="s">
        <v>14</v>
      </c>
      <c r="R219" s="4" t="s">
        <v>15</v>
      </c>
      <c r="S219" s="4" t="s">
        <v>16</v>
      </c>
      <c r="T219" s="4" t="s">
        <v>17</v>
      </c>
      <c r="U219" s="4" t="s">
        <v>18</v>
      </c>
      <c r="V219" s="4" t="s">
        <v>19</v>
      </c>
      <c r="W219" s="4" t="s">
        <v>20</v>
      </c>
      <c r="X219" s="4" t="s">
        <v>21</v>
      </c>
      <c r="Y219" s="4" t="s">
        <v>22</v>
      </c>
      <c r="Z219" s="4" t="s">
        <v>23</v>
      </c>
    </row>
    <row r="220" spans="2:26" x14ac:dyDescent="0.2">
      <c r="B220" s="22">
        <f>+B179</f>
        <v>43952</v>
      </c>
      <c r="C220" s="6">
        <f>+$C$217*Matriz_de_consumo!C7</f>
        <v>63920</v>
      </c>
      <c r="D220" s="6">
        <f>+$C$217*Matriz_de_consumo!D7</f>
        <v>81216</v>
      </c>
      <c r="E220" s="6">
        <f>+$C$217*Matriz_de_consumo!E7</f>
        <v>77644</v>
      </c>
      <c r="F220" s="6">
        <f>+$C$217*Matriz_de_consumo!F7</f>
        <v>81592</v>
      </c>
      <c r="G220" s="6">
        <f>+$C$217*Matriz_de_consumo!G7</f>
        <v>77832</v>
      </c>
      <c r="H220" s="6">
        <f>+$C$217*Matriz_de_consumo!H7</f>
        <v>77080</v>
      </c>
      <c r="I220" s="6">
        <f>+$C$217*Matriz_de_consumo!I7</f>
        <v>77832</v>
      </c>
      <c r="J220" s="6">
        <f>+$C$217*Matriz_de_consumo!J7</f>
        <v>67492</v>
      </c>
      <c r="K220" s="6">
        <f>+$C$217*Matriz_de_consumo!K7</f>
        <v>65612</v>
      </c>
      <c r="L220" s="6">
        <f>+$C$217*Matriz_de_consumo!L7</f>
        <v>74824</v>
      </c>
      <c r="M220" s="6">
        <f>+$C$217*Matriz_de_consumo!M7</f>
        <v>77268</v>
      </c>
      <c r="N220" s="6">
        <f>+$C$217*Matriz_de_consumo!N7</f>
        <v>76140</v>
      </c>
      <c r="O220" s="6">
        <f>+$C$217*Matriz_de_consumo!O7</f>
        <v>79524</v>
      </c>
      <c r="P220" s="6">
        <f>+$C$217*Matriz_de_consumo!P7</f>
        <v>74448</v>
      </c>
      <c r="Q220" s="6">
        <f>+$C$217*Matriz_de_consumo!Q7</f>
        <v>78772</v>
      </c>
      <c r="R220" s="6">
        <f>+$C$217*Matriz_de_consumo!R7</f>
        <v>79712</v>
      </c>
      <c r="S220" s="6">
        <f>+$C$217*Matriz_de_consumo!S7</f>
        <v>80276</v>
      </c>
      <c r="T220" s="6">
        <f>+$C$217*Matriz_de_consumo!T7</f>
        <v>78960</v>
      </c>
      <c r="U220" s="6">
        <f>+$C$217*Matriz_de_consumo!U7</f>
        <v>75576</v>
      </c>
      <c r="V220" s="6">
        <f>+$C$217*Matriz_de_consumo!V7</f>
        <v>79336</v>
      </c>
      <c r="W220" s="6">
        <f>+$C$217*Matriz_de_consumo!W7</f>
        <v>81028</v>
      </c>
      <c r="X220" s="6">
        <f>+$C$217*Matriz_de_consumo!X7</f>
        <v>79524</v>
      </c>
      <c r="Y220" s="6">
        <f>+$C$217*Matriz_de_consumo!Y7</f>
        <v>79712</v>
      </c>
      <c r="Z220" s="6">
        <f>+$C$217*Matriz_de_consumo!Z7</f>
        <v>79900</v>
      </c>
    </row>
    <row r="221" spans="2:26" x14ac:dyDescent="0.2">
      <c r="B221" s="22">
        <f t="shared" ref="B221:B250" si="5">+B180</f>
        <v>43953</v>
      </c>
      <c r="C221" s="6">
        <f>+$C$217*Matriz_de_consumo!C8</f>
        <v>74260</v>
      </c>
      <c r="D221" s="6">
        <f>+$C$217*Matriz_de_consumo!D8</f>
        <v>79900</v>
      </c>
      <c r="E221" s="6">
        <f>+$C$217*Matriz_de_consumo!E8</f>
        <v>79336</v>
      </c>
      <c r="F221" s="6">
        <f>+$C$217*Matriz_de_consumo!F8</f>
        <v>79524</v>
      </c>
      <c r="G221" s="6">
        <f>+$C$217*Matriz_de_consumo!G8</f>
        <v>81216</v>
      </c>
      <c r="H221" s="6">
        <f>+$C$217*Matriz_de_consumo!H8</f>
        <v>80088</v>
      </c>
      <c r="I221" s="6">
        <f>+$C$217*Matriz_de_consumo!I8</f>
        <v>77644</v>
      </c>
      <c r="J221" s="6">
        <f>+$C$217*Matriz_de_consumo!J8</f>
        <v>77268</v>
      </c>
      <c r="K221" s="6">
        <f>+$C$217*Matriz_de_consumo!K8</f>
        <v>77268</v>
      </c>
      <c r="L221" s="6">
        <f>+$C$217*Matriz_de_consumo!L8</f>
        <v>78020</v>
      </c>
      <c r="M221" s="6">
        <f>+$C$217*Matriz_de_consumo!M8</f>
        <v>78584</v>
      </c>
      <c r="N221" s="6">
        <f>+$C$217*Matriz_de_consumo!N8</f>
        <v>80464</v>
      </c>
      <c r="O221" s="6">
        <f>+$C$217*Matriz_de_consumo!O8</f>
        <v>77644</v>
      </c>
      <c r="P221" s="6">
        <f>+$C$217*Matriz_de_consumo!P8</f>
        <v>76704</v>
      </c>
      <c r="Q221" s="6">
        <f>+$C$217*Matriz_de_consumo!Q8</f>
        <v>73508</v>
      </c>
      <c r="R221" s="6">
        <f>+$C$217*Matriz_de_consumo!R8</f>
        <v>79336</v>
      </c>
      <c r="S221" s="6">
        <f>+$C$217*Matriz_de_consumo!S8</f>
        <v>76328</v>
      </c>
      <c r="T221" s="6">
        <f>+$C$217*Matriz_de_consumo!T8</f>
        <v>79148</v>
      </c>
      <c r="U221" s="6">
        <f>+$C$217*Matriz_de_consumo!U8</f>
        <v>62416</v>
      </c>
      <c r="V221" s="6">
        <f>+$C$217*Matriz_de_consumo!V8</f>
        <v>72944</v>
      </c>
      <c r="W221" s="6">
        <f>+$C$217*Matriz_de_consumo!W8</f>
        <v>76704</v>
      </c>
      <c r="X221" s="6">
        <f>+$C$217*Matriz_de_consumo!X8</f>
        <v>50572</v>
      </c>
      <c r="Y221" s="6">
        <f>+$C$217*Matriz_de_consumo!Y8</f>
        <v>78772</v>
      </c>
      <c r="Z221" s="6">
        <f>+$C$217*Matriz_de_consumo!Z8</f>
        <v>79336</v>
      </c>
    </row>
    <row r="222" spans="2:26" x14ac:dyDescent="0.2">
      <c r="B222" s="22">
        <f t="shared" si="5"/>
        <v>43954</v>
      </c>
      <c r="C222" s="6">
        <f>+$C$217*Matriz_de_consumo!C9</f>
        <v>77268</v>
      </c>
      <c r="D222" s="6">
        <f>+$C$217*Matriz_de_consumo!D9</f>
        <v>79524</v>
      </c>
      <c r="E222" s="6">
        <f>+$C$217*Matriz_de_consumo!E9</f>
        <v>76516</v>
      </c>
      <c r="F222" s="6">
        <f>+$C$217*Matriz_de_consumo!F9</f>
        <v>75764</v>
      </c>
      <c r="G222" s="6">
        <f>+$C$217*Matriz_de_consumo!G9</f>
        <v>78772</v>
      </c>
      <c r="H222" s="6">
        <f>+$C$217*Matriz_de_consumo!H9</f>
        <v>79712</v>
      </c>
      <c r="I222" s="6">
        <f>+$C$217*Matriz_de_consumo!I9</f>
        <v>78208</v>
      </c>
      <c r="J222" s="6">
        <f>+$C$217*Matriz_de_consumo!J9</f>
        <v>79900</v>
      </c>
      <c r="K222" s="6">
        <f>+$C$217*Matriz_de_consumo!K9</f>
        <v>78396</v>
      </c>
      <c r="L222" s="6">
        <f>+$C$217*Matriz_de_consumo!L9</f>
        <v>76892</v>
      </c>
      <c r="M222" s="6">
        <f>+$C$217*Matriz_de_consumo!M9</f>
        <v>76328</v>
      </c>
      <c r="N222" s="6">
        <f>+$C$217*Matriz_de_consumo!N9</f>
        <v>76704</v>
      </c>
      <c r="O222" s="6">
        <f>+$C$217*Matriz_de_consumo!O9</f>
        <v>79336</v>
      </c>
      <c r="P222" s="6">
        <f>+$C$217*Matriz_de_consumo!P9</f>
        <v>78396</v>
      </c>
      <c r="Q222" s="6">
        <f>+$C$217*Matriz_de_consumo!Q9</f>
        <v>75576</v>
      </c>
      <c r="R222" s="6">
        <f>+$C$217*Matriz_de_consumo!R9</f>
        <v>78960</v>
      </c>
      <c r="S222" s="6">
        <f>+$C$217*Matriz_de_consumo!S9</f>
        <v>77644</v>
      </c>
      <c r="T222" s="6">
        <f>+$C$217*Matriz_de_consumo!T9</f>
        <v>77456</v>
      </c>
      <c r="U222" s="6">
        <f>+$C$217*Matriz_de_consumo!U9</f>
        <v>79524</v>
      </c>
      <c r="V222" s="6">
        <f>+$C$217*Matriz_de_consumo!V9</f>
        <v>77832</v>
      </c>
      <c r="W222" s="6">
        <f>+$C$217*Matriz_de_consumo!W9</f>
        <v>76892</v>
      </c>
      <c r="X222" s="6">
        <f>+$C$217*Matriz_de_consumo!X9</f>
        <v>80276</v>
      </c>
      <c r="Y222" s="6">
        <f>+$C$217*Matriz_de_consumo!Y9</f>
        <v>76516</v>
      </c>
      <c r="Z222" s="6">
        <f>+$C$217*Matriz_de_consumo!Z9</f>
        <v>76328</v>
      </c>
    </row>
    <row r="223" spans="2:26" x14ac:dyDescent="0.2">
      <c r="B223" s="22">
        <f t="shared" si="5"/>
        <v>43955</v>
      </c>
      <c r="C223" s="6">
        <f>+$C$217*Matriz_de_consumo!C10</f>
        <v>78020</v>
      </c>
      <c r="D223" s="6">
        <f>+$C$217*Matriz_de_consumo!D10</f>
        <v>80840</v>
      </c>
      <c r="E223" s="6">
        <f>+$C$217*Matriz_de_consumo!E10</f>
        <v>79712</v>
      </c>
      <c r="F223" s="6">
        <f>+$C$217*Matriz_de_consumo!F10</f>
        <v>78396</v>
      </c>
      <c r="G223" s="6">
        <f>+$C$217*Matriz_de_consumo!G10</f>
        <v>61476</v>
      </c>
      <c r="H223" s="6">
        <f>+$C$217*Matriz_de_consumo!H10</f>
        <v>78584</v>
      </c>
      <c r="I223" s="6">
        <f>+$C$217*Matriz_de_consumo!I10</f>
        <v>75952</v>
      </c>
      <c r="J223" s="6">
        <f>+$C$217*Matriz_de_consumo!J10</f>
        <v>74824</v>
      </c>
      <c r="K223" s="6">
        <f>+$C$217*Matriz_de_consumo!K10</f>
        <v>77644</v>
      </c>
      <c r="L223" s="6">
        <f>+$C$217*Matriz_de_consumo!L10</f>
        <v>77456</v>
      </c>
      <c r="M223" s="6">
        <f>+$C$217*Matriz_de_consumo!M10</f>
        <v>78396</v>
      </c>
      <c r="N223" s="6">
        <f>+$C$217*Matriz_de_consumo!N10</f>
        <v>79524</v>
      </c>
      <c r="O223" s="6">
        <f>+$C$217*Matriz_de_consumo!O10</f>
        <v>77644</v>
      </c>
      <c r="P223" s="6">
        <f>+$C$217*Matriz_de_consumo!P10</f>
        <v>77268</v>
      </c>
      <c r="Q223" s="6">
        <f>+$C$217*Matriz_de_consumo!Q10</f>
        <v>76140</v>
      </c>
      <c r="R223" s="6">
        <f>+$C$217*Matriz_de_consumo!R10</f>
        <v>77268</v>
      </c>
      <c r="S223" s="6">
        <f>+$C$217*Matriz_de_consumo!S10</f>
        <v>79900</v>
      </c>
      <c r="T223" s="6">
        <f>+$C$217*Matriz_de_consumo!T10</f>
        <v>79524</v>
      </c>
      <c r="U223" s="6">
        <f>+$C$217*Matriz_de_consumo!U10</f>
        <v>79712</v>
      </c>
      <c r="V223" s="6">
        <f>+$C$217*Matriz_de_consumo!V10</f>
        <v>77644</v>
      </c>
      <c r="W223" s="6">
        <f>+$C$217*Matriz_de_consumo!W10</f>
        <v>73696</v>
      </c>
      <c r="X223" s="6">
        <f>+$C$217*Matriz_de_consumo!X10</f>
        <v>75764</v>
      </c>
      <c r="Y223" s="6">
        <f>+$C$217*Matriz_de_consumo!Y10</f>
        <v>77832</v>
      </c>
      <c r="Z223" s="6">
        <f>+$C$217*Matriz_de_consumo!Z10</f>
        <v>76892</v>
      </c>
    </row>
    <row r="224" spans="2:26" x14ac:dyDescent="0.2">
      <c r="B224" s="22">
        <f t="shared" si="5"/>
        <v>43956</v>
      </c>
      <c r="C224" s="6">
        <f>+$C$217*Matriz_de_consumo!C11</f>
        <v>75576</v>
      </c>
      <c r="D224" s="6">
        <f>+$C$217*Matriz_de_consumo!D11</f>
        <v>78772</v>
      </c>
      <c r="E224" s="6">
        <f>+$C$217*Matriz_de_consumo!E11</f>
        <v>76140</v>
      </c>
      <c r="F224" s="6">
        <f>+$C$217*Matriz_de_consumo!F11</f>
        <v>75576</v>
      </c>
      <c r="G224" s="6">
        <f>+$C$217*Matriz_de_consumo!G11</f>
        <v>75952</v>
      </c>
      <c r="H224" s="6">
        <f>+$C$217*Matriz_de_consumo!H11</f>
        <v>77832</v>
      </c>
      <c r="I224" s="6">
        <f>+$C$217*Matriz_de_consumo!I11</f>
        <v>77456</v>
      </c>
      <c r="J224" s="6">
        <f>+$C$217*Matriz_de_consumo!J11</f>
        <v>76140</v>
      </c>
      <c r="K224" s="6">
        <f>+$C$217*Matriz_de_consumo!K11</f>
        <v>77456</v>
      </c>
      <c r="L224" s="6">
        <f>+$C$217*Matriz_de_consumo!L11</f>
        <v>74824</v>
      </c>
      <c r="M224" s="6">
        <f>+$C$217*Matriz_de_consumo!M11</f>
        <v>77644</v>
      </c>
      <c r="N224" s="6">
        <f>+$C$217*Matriz_de_consumo!N11</f>
        <v>78396</v>
      </c>
      <c r="O224" s="6">
        <f>+$C$217*Matriz_de_consumo!O11</f>
        <v>76892</v>
      </c>
      <c r="P224" s="6">
        <f>+$C$217*Matriz_de_consumo!P11</f>
        <v>78584</v>
      </c>
      <c r="Q224" s="6">
        <f>+$C$217*Matriz_de_consumo!Q11</f>
        <v>78020</v>
      </c>
      <c r="R224" s="6">
        <f>+$C$217*Matriz_de_consumo!R11</f>
        <v>75388</v>
      </c>
      <c r="S224" s="6">
        <f>+$C$217*Matriz_de_consumo!S11</f>
        <v>76704</v>
      </c>
      <c r="T224" s="6">
        <f>+$C$217*Matriz_de_consumo!T11</f>
        <v>78772</v>
      </c>
      <c r="U224" s="6">
        <f>+$C$217*Matriz_de_consumo!U11</f>
        <v>78020</v>
      </c>
      <c r="V224" s="6">
        <f>+$C$217*Matriz_de_consumo!V11</f>
        <v>78208</v>
      </c>
      <c r="W224" s="6">
        <f>+$C$217*Matriz_de_consumo!W11</f>
        <v>79524</v>
      </c>
      <c r="X224" s="6">
        <f>+$C$217*Matriz_de_consumo!X11</f>
        <v>78584</v>
      </c>
      <c r="Y224" s="6">
        <f>+$C$217*Matriz_de_consumo!Y11</f>
        <v>77080</v>
      </c>
      <c r="Z224" s="6">
        <f>+$C$217*Matriz_de_consumo!Z11</f>
        <v>77832</v>
      </c>
    </row>
    <row r="225" spans="2:26" x14ac:dyDescent="0.2">
      <c r="B225" s="22">
        <f t="shared" si="5"/>
        <v>43957</v>
      </c>
      <c r="C225" s="6">
        <f>+$C$217*Matriz_de_consumo!C12</f>
        <v>78772</v>
      </c>
      <c r="D225" s="6">
        <f>+$C$217*Matriz_de_consumo!D12</f>
        <v>77832</v>
      </c>
      <c r="E225" s="6">
        <f>+$C$217*Matriz_de_consumo!E12</f>
        <v>79148</v>
      </c>
      <c r="F225" s="6">
        <f>+$C$217*Matriz_de_consumo!F12</f>
        <v>79712</v>
      </c>
      <c r="G225" s="6">
        <f>+$C$217*Matriz_de_consumo!G12</f>
        <v>78020</v>
      </c>
      <c r="H225" s="6">
        <f>+$C$217*Matriz_de_consumo!H12</f>
        <v>74072</v>
      </c>
      <c r="I225" s="6">
        <f>+$C$217*Matriz_de_consumo!I12</f>
        <v>80652</v>
      </c>
      <c r="J225" s="6">
        <f>+$C$217*Matriz_de_consumo!J12</f>
        <v>79336</v>
      </c>
      <c r="K225" s="6">
        <f>+$C$217*Matriz_de_consumo!K12</f>
        <v>80276</v>
      </c>
      <c r="L225" s="6">
        <f>+$C$217*Matriz_de_consumo!L12</f>
        <v>81404</v>
      </c>
      <c r="M225" s="6">
        <f>+$C$217*Matriz_de_consumo!M12</f>
        <v>75576</v>
      </c>
      <c r="N225" s="6">
        <f>+$C$217*Matriz_de_consumo!N12</f>
        <v>79148</v>
      </c>
      <c r="O225" s="6">
        <f>+$C$217*Matriz_de_consumo!O12</f>
        <v>78584</v>
      </c>
      <c r="P225" s="6">
        <f>+$C$217*Matriz_de_consumo!P12</f>
        <v>77080</v>
      </c>
      <c r="Q225" s="6">
        <f>+$C$217*Matriz_de_consumo!Q12</f>
        <v>79336</v>
      </c>
      <c r="R225" s="6">
        <f>+$C$217*Matriz_de_consumo!R12</f>
        <v>75200</v>
      </c>
      <c r="S225" s="6">
        <f>+$C$217*Matriz_de_consumo!S12</f>
        <v>76892</v>
      </c>
      <c r="T225" s="6">
        <f>+$C$217*Matriz_de_consumo!T12</f>
        <v>79900</v>
      </c>
      <c r="U225" s="6">
        <f>+$C$217*Matriz_de_consumo!U12</f>
        <v>79900</v>
      </c>
      <c r="V225" s="6">
        <f>+$C$217*Matriz_de_consumo!V12</f>
        <v>77644</v>
      </c>
      <c r="W225" s="6">
        <f>+$C$217*Matriz_de_consumo!W12</f>
        <v>77456</v>
      </c>
      <c r="X225" s="6">
        <f>+$C$217*Matriz_de_consumo!X12</f>
        <v>74824</v>
      </c>
      <c r="Y225" s="6">
        <f>+$C$217*Matriz_de_consumo!Y12</f>
        <v>78584</v>
      </c>
      <c r="Z225" s="6">
        <f>+$C$217*Matriz_de_consumo!Z12</f>
        <v>79336</v>
      </c>
    </row>
    <row r="226" spans="2:26" x14ac:dyDescent="0.2">
      <c r="B226" s="22">
        <f t="shared" si="5"/>
        <v>43958</v>
      </c>
      <c r="C226" s="6">
        <f>+$C$217*Matriz_de_consumo!C13</f>
        <v>80088</v>
      </c>
      <c r="D226" s="6">
        <f>+$C$217*Matriz_de_consumo!D13</f>
        <v>79148</v>
      </c>
      <c r="E226" s="6">
        <f>+$C$217*Matriz_de_consumo!E13</f>
        <v>78772</v>
      </c>
      <c r="F226" s="6">
        <f>+$C$217*Matriz_de_consumo!F13</f>
        <v>77268</v>
      </c>
      <c r="G226" s="6">
        <f>+$C$217*Matriz_de_consumo!G13</f>
        <v>56588</v>
      </c>
      <c r="H226" s="6">
        <f>+$C$217*Matriz_de_consumo!H13</f>
        <v>71628</v>
      </c>
      <c r="I226" s="6">
        <f>+$C$217*Matriz_de_consumo!I13</f>
        <v>79712</v>
      </c>
      <c r="J226" s="6">
        <f>+$C$217*Matriz_de_consumo!J13</f>
        <v>79900</v>
      </c>
      <c r="K226" s="6">
        <f>+$C$217*Matriz_de_consumo!K13</f>
        <v>75200</v>
      </c>
      <c r="L226" s="6">
        <f>+$C$217*Matriz_de_consumo!L13</f>
        <v>78960</v>
      </c>
      <c r="M226" s="6">
        <f>+$C$217*Matriz_de_consumo!M13</f>
        <v>79336</v>
      </c>
      <c r="N226" s="6">
        <f>+$C$217*Matriz_de_consumo!N13</f>
        <v>78584</v>
      </c>
      <c r="O226" s="6">
        <f>+$C$217*Matriz_de_consumo!O13</f>
        <v>80276</v>
      </c>
      <c r="P226" s="6">
        <f>+$C$217*Matriz_de_consumo!P13</f>
        <v>78020</v>
      </c>
      <c r="Q226" s="6">
        <f>+$C$217*Matriz_de_consumo!Q13</f>
        <v>77832</v>
      </c>
      <c r="R226" s="6">
        <f>+$C$217*Matriz_de_consumo!R13</f>
        <v>79900</v>
      </c>
      <c r="S226" s="6">
        <f>+$C$217*Matriz_de_consumo!S13</f>
        <v>75952</v>
      </c>
      <c r="T226" s="6">
        <f>+$C$217*Matriz_de_consumo!T13</f>
        <v>78960</v>
      </c>
      <c r="U226" s="6">
        <f>+$C$217*Matriz_de_consumo!U13</f>
        <v>81216</v>
      </c>
      <c r="V226" s="6">
        <f>+$C$217*Matriz_de_consumo!V13</f>
        <v>77644</v>
      </c>
      <c r="W226" s="6">
        <f>+$C$217*Matriz_de_consumo!W13</f>
        <v>78772</v>
      </c>
      <c r="X226" s="6">
        <f>+$C$217*Matriz_de_consumo!X13</f>
        <v>78020</v>
      </c>
      <c r="Y226" s="6">
        <f>+$C$217*Matriz_de_consumo!Y13</f>
        <v>77268</v>
      </c>
      <c r="Z226" s="6">
        <f>+$C$217*Matriz_de_consumo!Z13</f>
        <v>78584</v>
      </c>
    </row>
    <row r="227" spans="2:26" x14ac:dyDescent="0.2">
      <c r="B227" s="22">
        <f t="shared" si="5"/>
        <v>43959</v>
      </c>
      <c r="C227" s="6">
        <f>+$C$217*Matriz_de_consumo!C14</f>
        <v>77080</v>
      </c>
      <c r="D227" s="6">
        <f>+$C$217*Matriz_de_consumo!D14</f>
        <v>61476</v>
      </c>
      <c r="E227" s="6">
        <f>+$C$217*Matriz_de_consumo!E14</f>
        <v>77268</v>
      </c>
      <c r="F227" s="6">
        <f>+$C$217*Matriz_de_consumo!F14</f>
        <v>78396</v>
      </c>
      <c r="G227" s="6">
        <f>+$C$217*Matriz_de_consumo!G14</f>
        <v>80464</v>
      </c>
      <c r="H227" s="6">
        <f>+$C$217*Matriz_de_consumo!H14</f>
        <v>75576</v>
      </c>
      <c r="I227" s="6">
        <f>+$C$217*Matriz_de_consumo!I14</f>
        <v>77268</v>
      </c>
      <c r="J227" s="6">
        <f>+$C$217*Matriz_de_consumo!J14</f>
        <v>74260</v>
      </c>
      <c r="K227" s="6">
        <f>+$C$217*Matriz_de_consumo!K14</f>
        <v>75952</v>
      </c>
      <c r="L227" s="6">
        <f>+$C$217*Matriz_de_consumo!L14</f>
        <v>80276</v>
      </c>
      <c r="M227" s="6">
        <f>+$C$217*Matriz_de_consumo!M14</f>
        <v>78772</v>
      </c>
      <c r="N227" s="6">
        <f>+$C$217*Matriz_de_consumo!N14</f>
        <v>77644</v>
      </c>
      <c r="O227" s="6">
        <f>+$C$217*Matriz_de_consumo!O14</f>
        <v>74072</v>
      </c>
      <c r="P227" s="6">
        <f>+$C$217*Matriz_de_consumo!P14</f>
        <v>77456</v>
      </c>
      <c r="Q227" s="6">
        <f>+$C$217*Matriz_de_consumo!Q14</f>
        <v>72192</v>
      </c>
      <c r="R227" s="6">
        <f>+$C$217*Matriz_de_consumo!R14</f>
        <v>80276</v>
      </c>
      <c r="S227" s="6">
        <f>+$C$217*Matriz_de_consumo!S14</f>
        <v>77456</v>
      </c>
      <c r="T227" s="6">
        <f>+$C$217*Matriz_de_consumo!T14</f>
        <v>78772</v>
      </c>
      <c r="U227" s="6">
        <f>+$C$217*Matriz_de_consumo!U14</f>
        <v>78020</v>
      </c>
      <c r="V227" s="6">
        <f>+$C$217*Matriz_de_consumo!V14</f>
        <v>78396</v>
      </c>
      <c r="W227" s="6">
        <f>+$C$217*Matriz_de_consumo!W14</f>
        <v>77080</v>
      </c>
      <c r="X227" s="6">
        <f>+$C$217*Matriz_de_consumo!X14</f>
        <v>78584</v>
      </c>
      <c r="Y227" s="6">
        <f>+$C$217*Matriz_de_consumo!Y14</f>
        <v>79148</v>
      </c>
      <c r="Z227" s="6">
        <f>+$C$217*Matriz_de_consumo!Z14</f>
        <v>76892</v>
      </c>
    </row>
    <row r="228" spans="2:26" x14ac:dyDescent="0.2">
      <c r="B228" s="22">
        <f t="shared" si="5"/>
        <v>43960</v>
      </c>
      <c r="C228" s="6">
        <f>+$C$217*Matriz_de_consumo!C15</f>
        <v>77644</v>
      </c>
      <c r="D228" s="6">
        <f>+$C$217*Matriz_de_consumo!D15</f>
        <v>78208</v>
      </c>
      <c r="E228" s="6">
        <f>+$C$217*Matriz_de_consumo!E15</f>
        <v>82720</v>
      </c>
      <c r="F228" s="6">
        <f>+$C$217*Matriz_de_consumo!F15</f>
        <v>82908</v>
      </c>
      <c r="G228" s="6">
        <f>+$C$217*Matriz_de_consumo!G15</f>
        <v>80840</v>
      </c>
      <c r="H228" s="6">
        <f>+$C$217*Matriz_de_consumo!H15</f>
        <v>78584</v>
      </c>
      <c r="I228" s="6">
        <f>+$C$217*Matriz_de_consumo!I15</f>
        <v>76516</v>
      </c>
      <c r="J228" s="6">
        <f>+$C$217*Matriz_de_consumo!J15</f>
        <v>59596</v>
      </c>
      <c r="K228" s="6">
        <f>+$C$217*Matriz_de_consumo!K15</f>
        <v>43428</v>
      </c>
      <c r="L228" s="6">
        <f>+$C$217*Matriz_de_consumo!L15</f>
        <v>42112</v>
      </c>
      <c r="M228" s="6">
        <f>+$C$217*Matriz_de_consumo!M15</f>
        <v>43616</v>
      </c>
      <c r="N228" s="6">
        <f>+$C$217*Matriz_de_consumo!N15</f>
        <v>56400</v>
      </c>
      <c r="O228" s="6">
        <f>+$C$217*Matriz_de_consumo!O15</f>
        <v>72944</v>
      </c>
      <c r="P228" s="6">
        <f>+$C$217*Matriz_de_consumo!P15</f>
        <v>78020</v>
      </c>
      <c r="Q228" s="6">
        <f>+$C$217*Matriz_de_consumo!Q15</f>
        <v>72944</v>
      </c>
      <c r="R228" s="6">
        <f>+$C$217*Matriz_de_consumo!R15</f>
        <v>79900</v>
      </c>
      <c r="S228" s="6">
        <f>+$C$217*Matriz_de_consumo!S15</f>
        <v>79712</v>
      </c>
      <c r="T228" s="6">
        <f>+$C$217*Matriz_de_consumo!T15</f>
        <v>79900</v>
      </c>
      <c r="U228" s="6">
        <f>+$C$217*Matriz_de_consumo!U15</f>
        <v>78772</v>
      </c>
      <c r="V228" s="6">
        <f>+$C$217*Matriz_de_consumo!V15</f>
        <v>79148</v>
      </c>
      <c r="W228" s="6">
        <f>+$C$217*Matriz_de_consumo!W15</f>
        <v>73884</v>
      </c>
      <c r="X228" s="6">
        <f>+$C$217*Matriz_de_consumo!X15</f>
        <v>79148</v>
      </c>
      <c r="Y228" s="6">
        <f>+$C$217*Matriz_de_consumo!Y15</f>
        <v>79148</v>
      </c>
      <c r="Z228" s="6">
        <f>+$C$217*Matriz_de_consumo!Z15</f>
        <v>80088</v>
      </c>
    </row>
    <row r="229" spans="2:26" x14ac:dyDescent="0.2">
      <c r="B229" s="22">
        <f t="shared" si="5"/>
        <v>43961</v>
      </c>
      <c r="C229" s="6">
        <f>+$C$217*Matriz_de_consumo!C16</f>
        <v>64672</v>
      </c>
      <c r="D229" s="6">
        <f>+$C$217*Matriz_de_consumo!D16</f>
        <v>64860</v>
      </c>
      <c r="E229" s="6">
        <f>+$C$217*Matriz_de_consumo!E16</f>
        <v>71252</v>
      </c>
      <c r="F229" s="6">
        <f>+$C$217*Matriz_de_consumo!F16</f>
        <v>76892</v>
      </c>
      <c r="G229" s="6">
        <f>+$C$217*Matriz_de_consumo!G16</f>
        <v>79524</v>
      </c>
      <c r="H229" s="6">
        <f>+$C$217*Matriz_de_consumo!H16</f>
        <v>78772</v>
      </c>
      <c r="I229" s="6">
        <f>+$C$217*Matriz_de_consumo!I16</f>
        <v>76704</v>
      </c>
      <c r="J229" s="6">
        <f>+$C$217*Matriz_de_consumo!J16</f>
        <v>79336</v>
      </c>
      <c r="K229" s="6">
        <f>+$C$217*Matriz_de_consumo!K16</f>
        <v>78772</v>
      </c>
      <c r="L229" s="6">
        <f>+$C$217*Matriz_de_consumo!L16</f>
        <v>79900</v>
      </c>
      <c r="M229" s="6">
        <f>+$C$217*Matriz_de_consumo!M16</f>
        <v>81028</v>
      </c>
      <c r="N229" s="6">
        <f>+$C$217*Matriz_de_consumo!N16</f>
        <v>78208</v>
      </c>
      <c r="O229" s="6">
        <f>+$C$217*Matriz_de_consumo!O16</f>
        <v>79712</v>
      </c>
      <c r="P229" s="6">
        <f>+$C$217*Matriz_de_consumo!P16</f>
        <v>78584</v>
      </c>
      <c r="Q229" s="6">
        <f>+$C$217*Matriz_de_consumo!Q16</f>
        <v>79148</v>
      </c>
      <c r="R229" s="6">
        <f>+$C$217*Matriz_de_consumo!R16</f>
        <v>79148</v>
      </c>
      <c r="S229" s="6">
        <f>+$C$217*Matriz_de_consumo!S16</f>
        <v>78020</v>
      </c>
      <c r="T229" s="6">
        <f>+$C$217*Matriz_de_consumo!T16</f>
        <v>76892</v>
      </c>
      <c r="U229" s="6">
        <f>+$C$217*Matriz_de_consumo!U16</f>
        <v>79148</v>
      </c>
      <c r="V229" s="6">
        <f>+$C$217*Matriz_de_consumo!V16</f>
        <v>80276</v>
      </c>
      <c r="W229" s="6">
        <f>+$C$217*Matriz_de_consumo!W16</f>
        <v>80652</v>
      </c>
      <c r="X229" s="6">
        <f>+$C$217*Matriz_de_consumo!X16</f>
        <v>80276</v>
      </c>
      <c r="Y229" s="6">
        <f>+$C$217*Matriz_de_consumo!Y16</f>
        <v>74448</v>
      </c>
      <c r="Z229" s="6">
        <f>+$C$217*Matriz_de_consumo!Z16</f>
        <v>79900</v>
      </c>
    </row>
    <row r="230" spans="2:26" x14ac:dyDescent="0.2">
      <c r="B230" s="22">
        <f t="shared" si="5"/>
        <v>43962</v>
      </c>
      <c r="C230" s="6">
        <f>+$C$217*Matriz_de_consumo!C17</f>
        <v>77080</v>
      </c>
      <c r="D230" s="6">
        <f>+$C$217*Matriz_de_consumo!D17</f>
        <v>77644</v>
      </c>
      <c r="E230" s="6">
        <f>+$C$217*Matriz_de_consumo!E17</f>
        <v>80652</v>
      </c>
      <c r="F230" s="6">
        <f>+$C$217*Matriz_de_consumo!F17</f>
        <v>79900</v>
      </c>
      <c r="G230" s="6">
        <f>+$C$217*Matriz_de_consumo!G17</f>
        <v>78020</v>
      </c>
      <c r="H230" s="6">
        <f>+$C$217*Matriz_de_consumo!H17</f>
        <v>79900</v>
      </c>
      <c r="I230" s="6">
        <f>+$C$217*Matriz_de_consumo!I17</f>
        <v>80088</v>
      </c>
      <c r="J230" s="6">
        <f>+$C$217*Matriz_de_consumo!J17</f>
        <v>78396</v>
      </c>
      <c r="K230" s="6">
        <f>+$C$217*Matriz_de_consumo!K17</f>
        <v>81592</v>
      </c>
      <c r="L230" s="6">
        <f>+$C$217*Matriz_de_consumo!L17</f>
        <v>79524</v>
      </c>
      <c r="M230" s="6">
        <f>+$C$217*Matriz_de_consumo!M17</f>
        <v>76892</v>
      </c>
      <c r="N230" s="6">
        <f>+$C$217*Matriz_de_consumo!N17</f>
        <v>81028</v>
      </c>
      <c r="O230" s="6">
        <f>+$C$217*Matriz_de_consumo!O17</f>
        <v>79524</v>
      </c>
      <c r="P230" s="6">
        <f>+$C$217*Matriz_de_consumo!P17</f>
        <v>77644</v>
      </c>
      <c r="Q230" s="6">
        <f>+$C$217*Matriz_de_consumo!Q17</f>
        <v>79336</v>
      </c>
      <c r="R230" s="6">
        <f>+$C$217*Matriz_de_consumo!R17</f>
        <v>79148</v>
      </c>
      <c r="S230" s="6">
        <f>+$C$217*Matriz_de_consumo!S17</f>
        <v>76140</v>
      </c>
      <c r="T230" s="6">
        <f>+$C$217*Matriz_de_consumo!T17</f>
        <v>78208</v>
      </c>
      <c r="U230" s="6">
        <f>+$C$217*Matriz_de_consumo!U17</f>
        <v>75200</v>
      </c>
      <c r="V230" s="6">
        <f>+$C$217*Matriz_de_consumo!V17</f>
        <v>76328</v>
      </c>
      <c r="W230" s="6">
        <f>+$C$217*Matriz_de_consumo!W17</f>
        <v>77268</v>
      </c>
      <c r="X230" s="6">
        <f>+$C$217*Matriz_de_consumo!X17</f>
        <v>78584</v>
      </c>
      <c r="Y230" s="6">
        <f>+$C$217*Matriz_de_consumo!Y17</f>
        <v>79336</v>
      </c>
      <c r="Z230" s="6">
        <f>+$C$217*Matriz_de_consumo!Z17</f>
        <v>75200</v>
      </c>
    </row>
    <row r="231" spans="2:26" x14ac:dyDescent="0.2">
      <c r="B231" s="22">
        <f t="shared" si="5"/>
        <v>43963</v>
      </c>
      <c r="C231" s="6">
        <f>+$C$217*Matriz_de_consumo!C18</f>
        <v>78960</v>
      </c>
      <c r="D231" s="6">
        <f>+$C$217*Matriz_de_consumo!D18</f>
        <v>77456</v>
      </c>
      <c r="E231" s="6">
        <f>+$C$217*Matriz_de_consumo!E18</f>
        <v>80088</v>
      </c>
      <c r="F231" s="6">
        <f>+$C$217*Matriz_de_consumo!F18</f>
        <v>80840</v>
      </c>
      <c r="G231" s="6">
        <f>+$C$217*Matriz_de_consumo!G18</f>
        <v>79148</v>
      </c>
      <c r="H231" s="6">
        <f>+$C$217*Matriz_de_consumo!H18</f>
        <v>76892</v>
      </c>
      <c r="I231" s="6">
        <f>+$C$217*Matriz_de_consumo!I18</f>
        <v>78020</v>
      </c>
      <c r="J231" s="6">
        <f>+$C$217*Matriz_de_consumo!J18</f>
        <v>79148</v>
      </c>
      <c r="K231" s="6">
        <f>+$C$217*Matriz_de_consumo!K18</f>
        <v>80088</v>
      </c>
      <c r="L231" s="6">
        <f>+$C$217*Matriz_de_consumo!L18</f>
        <v>81592</v>
      </c>
      <c r="M231" s="6">
        <f>+$C$217*Matriz_de_consumo!M18</f>
        <v>80840</v>
      </c>
      <c r="N231" s="6">
        <f>+$C$217*Matriz_de_consumo!N18</f>
        <v>77080</v>
      </c>
      <c r="O231" s="6">
        <f>+$C$217*Matriz_de_consumo!O18</f>
        <v>76140</v>
      </c>
      <c r="P231" s="6">
        <f>+$C$217*Matriz_de_consumo!P18</f>
        <v>79900</v>
      </c>
      <c r="Q231" s="6">
        <f>+$C$217*Matriz_de_consumo!Q18</f>
        <v>78584</v>
      </c>
      <c r="R231" s="6">
        <f>+$C$217*Matriz_de_consumo!R18</f>
        <v>77456</v>
      </c>
      <c r="S231" s="6">
        <f>+$C$217*Matriz_de_consumo!S18</f>
        <v>80464</v>
      </c>
      <c r="T231" s="6">
        <f>+$C$217*Matriz_de_consumo!T18</f>
        <v>79524</v>
      </c>
      <c r="U231" s="6">
        <f>+$C$217*Matriz_de_consumo!U18</f>
        <v>77456</v>
      </c>
      <c r="V231" s="6">
        <f>+$C$217*Matriz_de_consumo!V18</f>
        <v>79712</v>
      </c>
      <c r="W231" s="6">
        <f>+$C$217*Matriz_de_consumo!W18</f>
        <v>77832</v>
      </c>
      <c r="X231" s="6">
        <f>+$C$217*Matriz_de_consumo!X18</f>
        <v>80276</v>
      </c>
      <c r="Y231" s="6">
        <f>+$C$217*Matriz_de_consumo!Y18</f>
        <v>78208</v>
      </c>
      <c r="Z231" s="6">
        <f>+$C$217*Matriz_de_consumo!Z18</f>
        <v>79524</v>
      </c>
    </row>
    <row r="232" spans="2:26" x14ac:dyDescent="0.2">
      <c r="B232" s="22">
        <f t="shared" si="5"/>
        <v>43964</v>
      </c>
      <c r="C232" s="6">
        <f>+$C$217*Matriz_de_consumo!C19</f>
        <v>79524</v>
      </c>
      <c r="D232" s="6">
        <f>+$C$217*Matriz_de_consumo!D19</f>
        <v>72192</v>
      </c>
      <c r="E232" s="6">
        <f>+$C$217*Matriz_de_consumo!E19</f>
        <v>79148</v>
      </c>
      <c r="F232" s="6">
        <f>+$C$217*Matriz_de_consumo!F19</f>
        <v>80464</v>
      </c>
      <c r="G232" s="6">
        <f>+$C$217*Matriz_de_consumo!G19</f>
        <v>80652</v>
      </c>
      <c r="H232" s="6">
        <f>+$C$217*Matriz_de_consumo!H19</f>
        <v>72380</v>
      </c>
      <c r="I232" s="6">
        <f>+$C$217*Matriz_de_consumo!I19</f>
        <v>79148</v>
      </c>
      <c r="J232" s="6">
        <f>+$C$217*Matriz_de_consumo!J19</f>
        <v>76892</v>
      </c>
      <c r="K232" s="6">
        <f>+$C$217*Matriz_de_consumo!K19</f>
        <v>77456</v>
      </c>
      <c r="L232" s="6">
        <f>+$C$217*Matriz_de_consumo!L19</f>
        <v>78772</v>
      </c>
      <c r="M232" s="6">
        <f>+$C$217*Matriz_de_consumo!M19</f>
        <v>78396</v>
      </c>
      <c r="N232" s="6">
        <f>+$C$217*Matriz_de_consumo!N19</f>
        <v>77456</v>
      </c>
      <c r="O232" s="6">
        <f>+$C$217*Matriz_de_consumo!O19</f>
        <v>76516</v>
      </c>
      <c r="P232" s="6">
        <f>+$C$217*Matriz_de_consumo!P19</f>
        <v>78396</v>
      </c>
      <c r="Q232" s="6">
        <f>+$C$217*Matriz_de_consumo!Q19</f>
        <v>77268</v>
      </c>
      <c r="R232" s="6">
        <f>+$C$217*Matriz_de_consumo!R19</f>
        <v>76704</v>
      </c>
      <c r="S232" s="6">
        <f>+$C$217*Matriz_de_consumo!S19</f>
        <v>80464</v>
      </c>
      <c r="T232" s="6">
        <f>+$C$217*Matriz_de_consumo!T19</f>
        <v>79524</v>
      </c>
      <c r="U232" s="6">
        <f>+$C$217*Matriz_de_consumo!U19</f>
        <v>79336</v>
      </c>
      <c r="V232" s="6">
        <f>+$C$217*Matriz_de_consumo!V19</f>
        <v>80464</v>
      </c>
      <c r="W232" s="6">
        <f>+$C$217*Matriz_de_consumo!W19</f>
        <v>75764</v>
      </c>
      <c r="X232" s="6">
        <f>+$C$217*Matriz_de_consumo!X19</f>
        <v>76516</v>
      </c>
      <c r="Y232" s="6">
        <f>+$C$217*Matriz_de_consumo!Y19</f>
        <v>79524</v>
      </c>
      <c r="Z232" s="6">
        <f>+$C$217*Matriz_de_consumo!Z19</f>
        <v>79712</v>
      </c>
    </row>
    <row r="233" spans="2:26" x14ac:dyDescent="0.2">
      <c r="B233" s="22">
        <f t="shared" si="5"/>
        <v>43965</v>
      </c>
      <c r="C233" s="6">
        <f>+$C$217*Matriz_de_consumo!C20</f>
        <v>79900</v>
      </c>
      <c r="D233" s="6">
        <f>+$C$217*Matriz_de_consumo!D20</f>
        <v>78208</v>
      </c>
      <c r="E233" s="6">
        <f>+$C$217*Matriz_de_consumo!E20</f>
        <v>79148</v>
      </c>
      <c r="F233" s="6">
        <f>+$C$217*Matriz_de_consumo!F20</f>
        <v>76328</v>
      </c>
      <c r="G233" s="6">
        <f>+$C$217*Matriz_de_consumo!G20</f>
        <v>80840</v>
      </c>
      <c r="H233" s="6">
        <f>+$C$217*Matriz_de_consumo!H20</f>
        <v>80088</v>
      </c>
      <c r="I233" s="6">
        <f>+$C$217*Matriz_de_consumo!I20</f>
        <v>81216</v>
      </c>
      <c r="J233" s="6">
        <f>+$C$217*Matriz_de_consumo!J20</f>
        <v>80088</v>
      </c>
      <c r="K233" s="6">
        <f>+$C$217*Matriz_de_consumo!K20</f>
        <v>77456</v>
      </c>
      <c r="L233" s="6">
        <f>+$C$217*Matriz_de_consumo!L20</f>
        <v>77456</v>
      </c>
      <c r="M233" s="6">
        <f>+$C$217*Matriz_de_consumo!M20</f>
        <v>77456</v>
      </c>
      <c r="N233" s="6">
        <f>+$C$217*Matriz_de_consumo!N20</f>
        <v>74636</v>
      </c>
      <c r="O233" s="6">
        <f>+$C$217*Matriz_de_consumo!O20</f>
        <v>81592</v>
      </c>
      <c r="P233" s="6">
        <f>+$C$217*Matriz_de_consumo!P20</f>
        <v>79900</v>
      </c>
      <c r="Q233" s="6">
        <f>+$C$217*Matriz_de_consumo!Q20</f>
        <v>79712</v>
      </c>
      <c r="R233" s="6">
        <f>+$C$217*Matriz_de_consumo!R20</f>
        <v>78960</v>
      </c>
      <c r="S233" s="6">
        <f>+$C$217*Matriz_de_consumo!S20</f>
        <v>59972</v>
      </c>
      <c r="T233" s="6">
        <f>+$C$217*Matriz_de_consumo!T20</f>
        <v>68996</v>
      </c>
      <c r="U233" s="6">
        <f>+$C$217*Matriz_de_consumo!U20</f>
        <v>78396</v>
      </c>
      <c r="V233" s="6">
        <f>+$C$217*Matriz_de_consumo!V20</f>
        <v>77644</v>
      </c>
      <c r="W233" s="6">
        <f>+$C$217*Matriz_de_consumo!W20</f>
        <v>78960</v>
      </c>
      <c r="X233" s="6">
        <f>+$C$217*Matriz_de_consumo!X20</f>
        <v>65236</v>
      </c>
      <c r="Y233" s="6">
        <f>+$C$217*Matriz_de_consumo!Y20</f>
        <v>71064</v>
      </c>
      <c r="Z233" s="6">
        <f>+$C$217*Matriz_de_consumo!Z20</f>
        <v>62228</v>
      </c>
    </row>
    <row r="234" spans="2:26" x14ac:dyDescent="0.2">
      <c r="B234" s="22">
        <f t="shared" si="5"/>
        <v>43966</v>
      </c>
      <c r="C234" s="6">
        <f>+$C$217*Matriz_de_consumo!C21</f>
        <v>74072</v>
      </c>
      <c r="D234" s="6">
        <f>+$C$217*Matriz_de_consumo!D21</f>
        <v>78396</v>
      </c>
      <c r="E234" s="6">
        <f>+$C$217*Matriz_de_consumo!E21</f>
        <v>80088</v>
      </c>
      <c r="F234" s="6">
        <f>+$C$217*Matriz_de_consumo!F21</f>
        <v>65424</v>
      </c>
      <c r="G234" s="6">
        <f>+$C$217*Matriz_de_consumo!G21</f>
        <v>72944</v>
      </c>
      <c r="H234" s="6">
        <f>+$C$217*Matriz_de_consumo!H21</f>
        <v>76140</v>
      </c>
      <c r="I234" s="6">
        <f>+$C$217*Matriz_de_consumo!I21</f>
        <v>80464</v>
      </c>
      <c r="J234" s="6">
        <f>+$C$217*Matriz_de_consumo!J21</f>
        <v>79524</v>
      </c>
      <c r="K234" s="6">
        <f>+$C$217*Matriz_de_consumo!K21</f>
        <v>76140</v>
      </c>
      <c r="L234" s="6">
        <f>+$C$217*Matriz_de_consumo!L21</f>
        <v>80652</v>
      </c>
      <c r="M234" s="6">
        <f>+$C$217*Matriz_de_consumo!M21</f>
        <v>77456</v>
      </c>
      <c r="N234" s="6">
        <f>+$C$217*Matriz_de_consumo!N21</f>
        <v>77644</v>
      </c>
      <c r="O234" s="6">
        <f>+$C$217*Matriz_de_consumo!O21</f>
        <v>79148</v>
      </c>
      <c r="P234" s="6">
        <f>+$C$217*Matriz_de_consumo!P21</f>
        <v>79148</v>
      </c>
      <c r="Q234" s="6">
        <f>+$C$217*Matriz_de_consumo!Q21</f>
        <v>75012</v>
      </c>
      <c r="R234" s="6">
        <f>+$C$217*Matriz_de_consumo!R21</f>
        <v>75764</v>
      </c>
      <c r="S234" s="6">
        <f>+$C$217*Matriz_de_consumo!S21</f>
        <v>75200</v>
      </c>
      <c r="T234" s="6">
        <f>+$C$217*Matriz_de_consumo!T21</f>
        <v>75952</v>
      </c>
      <c r="U234" s="6">
        <f>+$C$217*Matriz_de_consumo!U21</f>
        <v>79148</v>
      </c>
      <c r="V234" s="6">
        <f>+$C$217*Matriz_de_consumo!V21</f>
        <v>81592</v>
      </c>
      <c r="W234" s="6">
        <f>+$C$217*Matriz_de_consumo!W21</f>
        <v>78584</v>
      </c>
      <c r="X234" s="6">
        <f>+$C$217*Matriz_de_consumo!X21</f>
        <v>81404</v>
      </c>
      <c r="Y234" s="6">
        <f>+$C$217*Matriz_de_consumo!Y21</f>
        <v>80652</v>
      </c>
      <c r="Z234" s="6">
        <f>+$C$217*Matriz_de_consumo!Z21</f>
        <v>76704</v>
      </c>
    </row>
    <row r="235" spans="2:26" x14ac:dyDescent="0.2">
      <c r="B235" s="22">
        <f t="shared" si="5"/>
        <v>43967</v>
      </c>
      <c r="C235" s="6">
        <f>+$C$217*Matriz_de_consumo!C22</f>
        <v>74824</v>
      </c>
      <c r="D235" s="6">
        <f>+$C$217*Matriz_de_consumo!D22</f>
        <v>78960</v>
      </c>
      <c r="E235" s="6">
        <f>+$C$217*Matriz_de_consumo!E22</f>
        <v>79712</v>
      </c>
      <c r="F235" s="6">
        <f>+$C$217*Matriz_de_consumo!F22</f>
        <v>79336</v>
      </c>
      <c r="G235" s="6">
        <f>+$C$217*Matriz_de_consumo!G22</f>
        <v>78396</v>
      </c>
      <c r="H235" s="6">
        <f>+$C$217*Matriz_de_consumo!H22</f>
        <v>78020</v>
      </c>
      <c r="I235" s="6">
        <f>+$C$217*Matriz_de_consumo!I22</f>
        <v>74072</v>
      </c>
      <c r="J235" s="6">
        <f>+$C$217*Matriz_de_consumo!J22</f>
        <v>79524</v>
      </c>
      <c r="K235" s="6">
        <f>+$C$217*Matriz_de_consumo!K22</f>
        <v>79712</v>
      </c>
      <c r="L235" s="6">
        <f>+$C$217*Matriz_de_consumo!L22</f>
        <v>82156</v>
      </c>
      <c r="M235" s="6">
        <f>+$C$217*Matriz_de_consumo!M22</f>
        <v>79712</v>
      </c>
      <c r="N235" s="6">
        <f>+$C$217*Matriz_de_consumo!N22</f>
        <v>77080</v>
      </c>
      <c r="O235" s="6">
        <f>+$C$217*Matriz_de_consumo!O22</f>
        <v>78208</v>
      </c>
      <c r="P235" s="6">
        <f>+$C$217*Matriz_de_consumo!P22</f>
        <v>76140</v>
      </c>
      <c r="Q235" s="6">
        <f>+$C$217*Matriz_de_consumo!Q22</f>
        <v>78960</v>
      </c>
      <c r="R235" s="6">
        <f>+$C$217*Matriz_de_consumo!R22</f>
        <v>81028</v>
      </c>
      <c r="S235" s="6">
        <f>+$C$217*Matriz_de_consumo!S22</f>
        <v>78584</v>
      </c>
      <c r="T235" s="6">
        <f>+$C$217*Matriz_de_consumo!T22</f>
        <v>77268</v>
      </c>
      <c r="U235" s="6">
        <f>+$C$217*Matriz_de_consumo!U22</f>
        <v>80276</v>
      </c>
      <c r="V235" s="6">
        <f>+$C$217*Matriz_de_consumo!V22</f>
        <v>75388</v>
      </c>
      <c r="W235" s="6">
        <f>+$C$217*Matriz_de_consumo!W22</f>
        <v>78772</v>
      </c>
      <c r="X235" s="6">
        <f>+$C$217*Matriz_de_consumo!X22</f>
        <v>77080</v>
      </c>
      <c r="Y235" s="6">
        <f>+$C$217*Matriz_de_consumo!Y22</f>
        <v>79524</v>
      </c>
      <c r="Z235" s="6">
        <f>+$C$217*Matriz_de_consumo!Z22</f>
        <v>78772</v>
      </c>
    </row>
    <row r="236" spans="2:26" x14ac:dyDescent="0.2">
      <c r="B236" s="22">
        <f t="shared" si="5"/>
        <v>43968</v>
      </c>
      <c r="C236" s="6">
        <f>+$C$217*Matriz_de_consumo!C23</f>
        <v>78208</v>
      </c>
      <c r="D236" s="6">
        <f>+$C$217*Matriz_de_consumo!D23</f>
        <v>76140</v>
      </c>
      <c r="E236" s="6">
        <f>+$C$217*Matriz_de_consumo!E23</f>
        <v>78020</v>
      </c>
      <c r="F236" s="6">
        <f>+$C$217*Matriz_de_consumo!F23</f>
        <v>77644</v>
      </c>
      <c r="G236" s="6">
        <f>+$C$217*Matriz_de_consumo!G23</f>
        <v>80088</v>
      </c>
      <c r="H236" s="6">
        <f>+$C$217*Matriz_de_consumo!H23</f>
        <v>78960</v>
      </c>
      <c r="I236" s="6">
        <f>+$C$217*Matriz_de_consumo!I23</f>
        <v>78208</v>
      </c>
      <c r="J236" s="6">
        <f>+$C$217*Matriz_de_consumo!J23</f>
        <v>77456</v>
      </c>
      <c r="K236" s="6">
        <f>+$C$217*Matriz_de_consumo!K23</f>
        <v>74824</v>
      </c>
      <c r="L236" s="6">
        <f>+$C$217*Matriz_de_consumo!L23</f>
        <v>75764</v>
      </c>
      <c r="M236" s="6">
        <f>+$C$217*Matriz_de_consumo!M23</f>
        <v>80276</v>
      </c>
      <c r="N236" s="6">
        <f>+$C$217*Matriz_de_consumo!N23</f>
        <v>73696</v>
      </c>
      <c r="O236" s="6">
        <f>+$C$217*Matriz_de_consumo!O23</f>
        <v>62792</v>
      </c>
      <c r="P236" s="6">
        <f>+$C$217*Matriz_de_consumo!P23</f>
        <v>75952</v>
      </c>
      <c r="Q236" s="6">
        <f>+$C$217*Matriz_de_consumo!Q23</f>
        <v>57716</v>
      </c>
      <c r="R236" s="6">
        <f>+$C$217*Matriz_de_consumo!R23</f>
        <v>75012</v>
      </c>
      <c r="S236" s="6">
        <f>+$C$217*Matriz_de_consumo!S23</f>
        <v>75764</v>
      </c>
      <c r="T236" s="6">
        <f>+$C$217*Matriz_de_consumo!T23</f>
        <v>76892</v>
      </c>
      <c r="U236" s="6">
        <f>+$C$217*Matriz_de_consumo!U23</f>
        <v>79336</v>
      </c>
      <c r="V236" s="6">
        <f>+$C$217*Matriz_de_consumo!V23</f>
        <v>79148</v>
      </c>
      <c r="W236" s="6">
        <f>+$C$217*Matriz_de_consumo!W23</f>
        <v>77456</v>
      </c>
      <c r="X236" s="6">
        <f>+$C$217*Matriz_de_consumo!X23</f>
        <v>73696</v>
      </c>
      <c r="Y236" s="6">
        <f>+$C$217*Matriz_de_consumo!Y23</f>
        <v>78208</v>
      </c>
      <c r="Z236" s="6">
        <f>+$C$217*Matriz_de_consumo!Z23</f>
        <v>76140</v>
      </c>
    </row>
    <row r="237" spans="2:26" x14ac:dyDescent="0.2">
      <c r="B237" s="22">
        <f t="shared" si="5"/>
        <v>43969</v>
      </c>
      <c r="C237" s="6">
        <f>+$C$217*Matriz_de_consumo!C24</f>
        <v>80652</v>
      </c>
      <c r="D237" s="6">
        <f>+$C$217*Matriz_de_consumo!D24</f>
        <v>79336</v>
      </c>
      <c r="E237" s="6">
        <f>+$C$217*Matriz_de_consumo!E24</f>
        <v>78584</v>
      </c>
      <c r="F237" s="6">
        <f>+$C$217*Matriz_de_consumo!F24</f>
        <v>74824</v>
      </c>
      <c r="G237" s="6">
        <f>+$C$217*Matriz_de_consumo!G24</f>
        <v>75576</v>
      </c>
      <c r="H237" s="6">
        <f>+$C$217*Matriz_de_consumo!H24</f>
        <v>79524</v>
      </c>
      <c r="I237" s="6">
        <f>+$C$217*Matriz_de_consumo!I24</f>
        <v>79900</v>
      </c>
      <c r="J237" s="6">
        <f>+$C$217*Matriz_de_consumo!J24</f>
        <v>78772</v>
      </c>
      <c r="K237" s="6">
        <f>+$C$217*Matriz_de_consumo!K24</f>
        <v>78020</v>
      </c>
      <c r="L237" s="6">
        <f>+$C$217*Matriz_de_consumo!L24</f>
        <v>77268</v>
      </c>
      <c r="M237" s="6">
        <f>+$C$217*Matriz_de_consumo!M24</f>
        <v>77456</v>
      </c>
      <c r="N237" s="6">
        <f>+$C$217*Matriz_de_consumo!N24</f>
        <v>78960</v>
      </c>
      <c r="O237" s="6">
        <f>+$C$217*Matriz_de_consumo!O24</f>
        <v>80464</v>
      </c>
      <c r="P237" s="6">
        <f>+$C$217*Matriz_de_consumo!P24</f>
        <v>77644</v>
      </c>
      <c r="Q237" s="6">
        <f>+$C$217*Matriz_de_consumo!Q24</f>
        <v>79900</v>
      </c>
      <c r="R237" s="6">
        <f>+$C$217*Matriz_de_consumo!R24</f>
        <v>78020</v>
      </c>
      <c r="S237" s="6">
        <f>+$C$217*Matriz_de_consumo!S24</f>
        <v>76892</v>
      </c>
      <c r="T237" s="6">
        <f>+$C$217*Matriz_de_consumo!T24</f>
        <v>75576</v>
      </c>
      <c r="U237" s="6">
        <f>+$C$217*Matriz_de_consumo!U24</f>
        <v>78772</v>
      </c>
      <c r="V237" s="6">
        <f>+$C$217*Matriz_de_consumo!V24</f>
        <v>78020</v>
      </c>
      <c r="W237" s="6">
        <f>+$C$217*Matriz_de_consumo!W24</f>
        <v>80652</v>
      </c>
      <c r="X237" s="6">
        <f>+$C$217*Matriz_de_consumo!X24</f>
        <v>79524</v>
      </c>
      <c r="Y237" s="6">
        <f>+$C$217*Matriz_de_consumo!Y24</f>
        <v>78020</v>
      </c>
      <c r="Z237" s="6">
        <f>+$C$217*Matriz_de_consumo!Z24</f>
        <v>78208</v>
      </c>
    </row>
    <row r="238" spans="2:26" x14ac:dyDescent="0.2">
      <c r="B238" s="22">
        <f t="shared" si="5"/>
        <v>43970</v>
      </c>
      <c r="C238" s="6">
        <f>+$C$217*Matriz_de_consumo!C25</f>
        <v>77456</v>
      </c>
      <c r="D238" s="6">
        <f>+$C$217*Matriz_de_consumo!D25</f>
        <v>75576</v>
      </c>
      <c r="E238" s="6">
        <f>+$C$217*Matriz_de_consumo!E25</f>
        <v>77080</v>
      </c>
      <c r="F238" s="6">
        <f>+$C$217*Matriz_de_consumo!F25</f>
        <v>77268</v>
      </c>
      <c r="G238" s="6">
        <f>+$C$217*Matriz_de_consumo!G25</f>
        <v>80088</v>
      </c>
      <c r="H238" s="6">
        <f>+$C$217*Matriz_de_consumo!H25</f>
        <v>80464</v>
      </c>
      <c r="I238" s="6">
        <f>+$C$217*Matriz_de_consumo!I25</f>
        <v>79148</v>
      </c>
      <c r="J238" s="6">
        <f>+$C$217*Matriz_de_consumo!J25</f>
        <v>77832</v>
      </c>
      <c r="K238" s="6">
        <f>+$C$217*Matriz_de_consumo!K25</f>
        <v>75200</v>
      </c>
      <c r="L238" s="6">
        <f>+$C$217*Matriz_de_consumo!L25</f>
        <v>78396</v>
      </c>
      <c r="M238" s="6">
        <f>+$C$217*Matriz_de_consumo!M25</f>
        <v>78960</v>
      </c>
      <c r="N238" s="6">
        <f>+$C$217*Matriz_de_consumo!N25</f>
        <v>80276</v>
      </c>
      <c r="O238" s="6">
        <f>+$C$217*Matriz_de_consumo!O25</f>
        <v>78020</v>
      </c>
      <c r="P238" s="6">
        <f>+$C$217*Matriz_de_consumo!P25</f>
        <v>77080</v>
      </c>
      <c r="Q238" s="6">
        <f>+$C$217*Matriz_de_consumo!Q25</f>
        <v>77832</v>
      </c>
      <c r="R238" s="6">
        <f>+$C$217*Matriz_de_consumo!R25</f>
        <v>75576</v>
      </c>
      <c r="S238" s="6">
        <f>+$C$217*Matriz_de_consumo!S25</f>
        <v>78020</v>
      </c>
      <c r="T238" s="6">
        <f>+$C$217*Matriz_de_consumo!T25</f>
        <v>80276</v>
      </c>
      <c r="U238" s="6">
        <f>+$C$217*Matriz_de_consumo!U25</f>
        <v>79336</v>
      </c>
      <c r="V238" s="6">
        <f>+$C$217*Matriz_de_consumo!V25</f>
        <v>77268</v>
      </c>
      <c r="W238" s="6">
        <f>+$C$217*Matriz_de_consumo!W25</f>
        <v>75952</v>
      </c>
      <c r="X238" s="6">
        <f>+$C$217*Matriz_de_consumo!X25</f>
        <v>74636</v>
      </c>
      <c r="Y238" s="6">
        <f>+$C$217*Matriz_de_consumo!Y25</f>
        <v>77644</v>
      </c>
      <c r="Z238" s="6">
        <f>+$C$217*Matriz_de_consumo!Z25</f>
        <v>77644</v>
      </c>
    </row>
    <row r="239" spans="2:26" x14ac:dyDescent="0.2">
      <c r="B239" s="22">
        <f t="shared" si="5"/>
        <v>43971</v>
      </c>
      <c r="C239" s="6">
        <f>+$C$217*Matriz_de_consumo!C26</f>
        <v>79712</v>
      </c>
      <c r="D239" s="6">
        <f>+$C$217*Matriz_de_consumo!D26</f>
        <v>75200</v>
      </c>
      <c r="E239" s="6">
        <f>+$C$217*Matriz_de_consumo!E26</f>
        <v>80088</v>
      </c>
      <c r="F239" s="6">
        <f>+$C$217*Matriz_de_consumo!F26</f>
        <v>77832</v>
      </c>
      <c r="G239" s="6">
        <f>+$C$217*Matriz_de_consumo!G26</f>
        <v>75576</v>
      </c>
      <c r="H239" s="6">
        <f>+$C$217*Matriz_de_consumo!H26</f>
        <v>79712</v>
      </c>
      <c r="I239" s="6">
        <f>+$C$217*Matriz_de_consumo!I26</f>
        <v>77832</v>
      </c>
      <c r="J239" s="6">
        <f>+$C$217*Matriz_de_consumo!J26</f>
        <v>77268</v>
      </c>
      <c r="K239" s="6">
        <f>+$C$217*Matriz_de_consumo!K26</f>
        <v>79336</v>
      </c>
      <c r="L239" s="6">
        <f>+$C$217*Matriz_de_consumo!L26</f>
        <v>78396</v>
      </c>
      <c r="M239" s="6">
        <f>+$C$217*Matriz_de_consumo!M26</f>
        <v>78584</v>
      </c>
      <c r="N239" s="6">
        <f>+$C$217*Matriz_de_consumo!N26</f>
        <v>77080</v>
      </c>
      <c r="O239" s="6">
        <f>+$C$217*Matriz_de_consumo!O26</f>
        <v>78396</v>
      </c>
      <c r="P239" s="6">
        <f>+$C$217*Matriz_de_consumo!P26</f>
        <v>79712</v>
      </c>
      <c r="Q239" s="6">
        <f>+$C$217*Matriz_de_consumo!Q26</f>
        <v>78960</v>
      </c>
      <c r="R239" s="6">
        <f>+$C$217*Matriz_de_consumo!R26</f>
        <v>75952</v>
      </c>
      <c r="S239" s="6">
        <f>+$C$217*Matriz_de_consumo!S26</f>
        <v>77832</v>
      </c>
      <c r="T239" s="6">
        <f>+$C$217*Matriz_de_consumo!T26</f>
        <v>77080</v>
      </c>
      <c r="U239" s="6">
        <f>+$C$217*Matriz_de_consumo!U26</f>
        <v>77268</v>
      </c>
      <c r="V239" s="6">
        <f>+$C$217*Matriz_de_consumo!V26</f>
        <v>78584</v>
      </c>
      <c r="W239" s="6">
        <f>+$C$217*Matriz_de_consumo!W26</f>
        <v>75764</v>
      </c>
      <c r="X239" s="6">
        <f>+$C$217*Matriz_de_consumo!X26</f>
        <v>77456</v>
      </c>
      <c r="Y239" s="6">
        <f>+$C$217*Matriz_de_consumo!Y26</f>
        <v>79900</v>
      </c>
      <c r="Z239" s="6">
        <f>+$C$217*Matriz_de_consumo!Z26</f>
        <v>79524</v>
      </c>
    </row>
    <row r="240" spans="2:26" x14ac:dyDescent="0.2">
      <c r="B240" s="22">
        <f t="shared" si="5"/>
        <v>43972</v>
      </c>
      <c r="C240" s="6">
        <f>+$C$217*Matriz_de_consumo!C27</f>
        <v>79336</v>
      </c>
      <c r="D240" s="6">
        <f>+$C$217*Matriz_de_consumo!D27</f>
        <v>79524</v>
      </c>
      <c r="E240" s="6">
        <f>+$C$217*Matriz_de_consumo!E27</f>
        <v>72756</v>
      </c>
      <c r="F240" s="6">
        <f>+$C$217*Matriz_de_consumo!F27</f>
        <v>80088</v>
      </c>
      <c r="G240" s="6">
        <f>+$C$217*Matriz_de_consumo!G27</f>
        <v>79524</v>
      </c>
      <c r="H240" s="6">
        <f>+$C$217*Matriz_de_consumo!H27</f>
        <v>80276</v>
      </c>
      <c r="I240" s="6">
        <f>+$C$217*Matriz_de_consumo!I27</f>
        <v>79336</v>
      </c>
      <c r="J240" s="6">
        <f>+$C$217*Matriz_de_consumo!J27</f>
        <v>77644</v>
      </c>
      <c r="K240" s="6">
        <f>+$C$217*Matriz_de_consumo!K27</f>
        <v>77456</v>
      </c>
      <c r="L240" s="6">
        <f>+$C$217*Matriz_de_consumo!L27</f>
        <v>80652</v>
      </c>
      <c r="M240" s="6">
        <f>+$C$217*Matriz_de_consumo!M27</f>
        <v>79336</v>
      </c>
      <c r="N240" s="6">
        <f>+$C$217*Matriz_de_consumo!N27</f>
        <v>78960</v>
      </c>
      <c r="O240" s="6">
        <f>+$C$217*Matriz_de_consumo!O27</f>
        <v>78396</v>
      </c>
      <c r="P240" s="6">
        <f>+$C$217*Matriz_de_consumo!P27</f>
        <v>75952</v>
      </c>
      <c r="Q240" s="6">
        <f>+$C$217*Matriz_de_consumo!Q27</f>
        <v>75764</v>
      </c>
      <c r="R240" s="6">
        <f>+$C$217*Matriz_de_consumo!R27</f>
        <v>79336</v>
      </c>
      <c r="S240" s="6">
        <f>+$C$217*Matriz_de_consumo!S27</f>
        <v>79336</v>
      </c>
      <c r="T240" s="6">
        <f>+$C$217*Matriz_de_consumo!T27</f>
        <v>78960</v>
      </c>
      <c r="U240" s="6">
        <f>+$C$217*Matriz_de_consumo!U27</f>
        <v>76516</v>
      </c>
      <c r="V240" s="6">
        <f>+$C$217*Matriz_de_consumo!V27</f>
        <v>77832</v>
      </c>
      <c r="W240" s="6">
        <f>+$C$217*Matriz_de_consumo!W27</f>
        <v>64484</v>
      </c>
      <c r="X240" s="6">
        <f>+$C$217*Matriz_de_consumo!X27</f>
        <v>77268</v>
      </c>
      <c r="Y240" s="6">
        <f>+$C$217*Matriz_de_consumo!Y27</f>
        <v>75200</v>
      </c>
      <c r="Z240" s="6">
        <f>+$C$217*Matriz_de_consumo!Z27</f>
        <v>76328</v>
      </c>
    </row>
    <row r="241" spans="2:26" x14ac:dyDescent="0.2">
      <c r="B241" s="22">
        <f t="shared" si="5"/>
        <v>43973</v>
      </c>
      <c r="C241" s="6">
        <f>+$C$217*Matriz_de_consumo!C28</f>
        <v>73508</v>
      </c>
      <c r="D241" s="6">
        <f>+$C$217*Matriz_de_consumo!D28</f>
        <v>78960</v>
      </c>
      <c r="E241" s="6">
        <f>+$C$217*Matriz_de_consumo!E28</f>
        <v>78960</v>
      </c>
      <c r="F241" s="6">
        <f>+$C$217*Matriz_de_consumo!F28</f>
        <v>79524</v>
      </c>
      <c r="G241" s="6">
        <f>+$C$217*Matriz_de_consumo!G28</f>
        <v>77268</v>
      </c>
      <c r="H241" s="6">
        <f>+$C$217*Matriz_de_consumo!H28</f>
        <v>77268</v>
      </c>
      <c r="I241" s="6">
        <f>+$C$217*Matriz_de_consumo!I28</f>
        <v>77832</v>
      </c>
      <c r="J241" s="6">
        <f>+$C$217*Matriz_de_consumo!J28</f>
        <v>80464</v>
      </c>
      <c r="K241" s="6">
        <f>+$C$217*Matriz_de_consumo!K28</f>
        <v>79900</v>
      </c>
      <c r="L241" s="6">
        <f>+$C$217*Matriz_de_consumo!L28</f>
        <v>79712</v>
      </c>
      <c r="M241" s="6">
        <f>+$C$217*Matriz_de_consumo!M28</f>
        <v>79336</v>
      </c>
      <c r="N241" s="6">
        <f>+$C$217*Matriz_de_consumo!N28</f>
        <v>73508</v>
      </c>
      <c r="O241" s="6">
        <f>+$C$217*Matriz_de_consumo!O28</f>
        <v>76328</v>
      </c>
      <c r="P241" s="6">
        <f>+$C$217*Matriz_de_consumo!P28</f>
        <v>23876</v>
      </c>
      <c r="Q241" s="6">
        <f>+$C$217*Matriz_de_consumo!Q28</f>
        <v>35532</v>
      </c>
      <c r="R241" s="6">
        <f>+$C$217*Matriz_de_consumo!R28</f>
        <v>64108</v>
      </c>
      <c r="S241" s="6">
        <f>+$C$217*Matriz_de_consumo!S28</f>
        <v>77268</v>
      </c>
      <c r="T241" s="6">
        <f>+$C$217*Matriz_de_consumo!T28</f>
        <v>75012</v>
      </c>
      <c r="U241" s="6">
        <f>+$C$217*Matriz_de_consumo!U28</f>
        <v>73508</v>
      </c>
      <c r="V241" s="6">
        <f>+$C$217*Matriz_de_consumo!V28</f>
        <v>79524</v>
      </c>
      <c r="W241" s="6">
        <f>+$C$217*Matriz_de_consumo!W28</f>
        <v>79524</v>
      </c>
      <c r="X241" s="6">
        <f>+$C$217*Matriz_de_consumo!X28</f>
        <v>80276</v>
      </c>
      <c r="Y241" s="6">
        <f>+$C$217*Matriz_de_consumo!Y28</f>
        <v>80276</v>
      </c>
      <c r="Z241" s="6">
        <f>+$C$217*Matriz_de_consumo!Z28</f>
        <v>77456</v>
      </c>
    </row>
    <row r="242" spans="2:26" x14ac:dyDescent="0.2">
      <c r="B242" s="22">
        <f t="shared" si="5"/>
        <v>43974</v>
      </c>
      <c r="C242" s="6">
        <f>+$C$217*Matriz_de_consumo!C29</f>
        <v>76516</v>
      </c>
      <c r="D242" s="6">
        <f>+$C$217*Matriz_de_consumo!D29</f>
        <v>76892</v>
      </c>
      <c r="E242" s="6">
        <f>+$C$217*Matriz_de_consumo!E29</f>
        <v>77644</v>
      </c>
      <c r="F242" s="6">
        <f>+$C$217*Matriz_de_consumo!F29</f>
        <v>79900</v>
      </c>
      <c r="G242" s="6">
        <f>+$C$217*Matriz_de_consumo!G29</f>
        <v>80464</v>
      </c>
      <c r="H242" s="6">
        <f>+$C$217*Matriz_de_consumo!H29</f>
        <v>76892</v>
      </c>
      <c r="I242" s="6">
        <f>+$C$217*Matriz_de_consumo!I29</f>
        <v>79336</v>
      </c>
      <c r="J242" s="6">
        <f>+$C$217*Matriz_de_consumo!J29</f>
        <v>79524</v>
      </c>
      <c r="K242" s="6">
        <f>+$C$217*Matriz_de_consumo!K29</f>
        <v>79336</v>
      </c>
      <c r="L242" s="6">
        <f>+$C$217*Matriz_de_consumo!L29</f>
        <v>76704</v>
      </c>
      <c r="M242" s="6">
        <f>+$C$217*Matriz_de_consumo!M29</f>
        <v>75388</v>
      </c>
      <c r="N242" s="6">
        <f>+$C$217*Matriz_de_consumo!N29</f>
        <v>76704</v>
      </c>
      <c r="O242" s="6">
        <f>+$C$217*Matriz_de_consumo!O29</f>
        <v>78960</v>
      </c>
      <c r="P242" s="6">
        <f>+$C$217*Matriz_de_consumo!P29</f>
        <v>77832</v>
      </c>
      <c r="Q242" s="6">
        <f>+$C$217*Matriz_de_consumo!Q29</f>
        <v>80088</v>
      </c>
      <c r="R242" s="6">
        <f>+$C$217*Matriz_de_consumo!R29</f>
        <v>79148</v>
      </c>
      <c r="S242" s="6">
        <f>+$C$217*Matriz_de_consumo!S29</f>
        <v>77268</v>
      </c>
      <c r="T242" s="6">
        <f>+$C$217*Matriz_de_consumo!T29</f>
        <v>76140</v>
      </c>
      <c r="U242" s="6">
        <f>+$C$217*Matriz_de_consumo!U29</f>
        <v>78396</v>
      </c>
      <c r="V242" s="6">
        <f>+$C$217*Matriz_de_consumo!V29</f>
        <v>79148</v>
      </c>
      <c r="W242" s="6">
        <f>+$C$217*Matriz_de_consumo!W29</f>
        <v>80088</v>
      </c>
      <c r="X242" s="6">
        <f>+$C$217*Matriz_de_consumo!X29</f>
        <v>77080</v>
      </c>
      <c r="Y242" s="6">
        <f>+$C$217*Matriz_de_consumo!Y29</f>
        <v>80088</v>
      </c>
      <c r="Z242" s="6">
        <f>+$C$217*Matriz_de_consumo!Z29</f>
        <v>61664</v>
      </c>
    </row>
    <row r="243" spans="2:26" x14ac:dyDescent="0.2">
      <c r="B243" s="22">
        <f t="shared" si="5"/>
        <v>43975</v>
      </c>
      <c r="C243" s="6">
        <f>+$C$217*Matriz_de_consumo!C30</f>
        <v>76140</v>
      </c>
      <c r="D243" s="6">
        <f>+$C$217*Matriz_de_consumo!D30</f>
        <v>76704</v>
      </c>
      <c r="E243" s="6">
        <f>+$C$217*Matriz_de_consumo!E30</f>
        <v>78020</v>
      </c>
      <c r="F243" s="6">
        <f>+$C$217*Matriz_de_consumo!F30</f>
        <v>74824</v>
      </c>
      <c r="G243" s="6">
        <f>+$C$217*Matriz_de_consumo!G30</f>
        <v>77080</v>
      </c>
      <c r="H243" s="6">
        <f>+$C$217*Matriz_de_consumo!H30</f>
        <v>80276</v>
      </c>
      <c r="I243" s="6">
        <f>+$C$217*Matriz_de_consumo!I30</f>
        <v>79148</v>
      </c>
      <c r="J243" s="6">
        <f>+$C$217*Matriz_de_consumo!J30</f>
        <v>80276</v>
      </c>
      <c r="K243" s="6">
        <f>+$C$217*Matriz_de_consumo!K30</f>
        <v>75388</v>
      </c>
      <c r="L243" s="6">
        <f>+$C$217*Matriz_de_consumo!L30</f>
        <v>77832</v>
      </c>
      <c r="M243" s="6">
        <f>+$C$217*Matriz_de_consumo!M30</f>
        <v>80276</v>
      </c>
      <c r="N243" s="6">
        <f>+$C$217*Matriz_de_consumo!N30</f>
        <v>80464</v>
      </c>
      <c r="O243" s="6">
        <f>+$C$217*Matriz_de_consumo!O30</f>
        <v>80276</v>
      </c>
      <c r="P243" s="6">
        <f>+$C$217*Matriz_de_consumo!P30</f>
        <v>81404</v>
      </c>
      <c r="Q243" s="6">
        <f>+$C$217*Matriz_de_consumo!Q30</f>
        <v>79148</v>
      </c>
      <c r="R243" s="6">
        <f>+$C$217*Matriz_de_consumo!R30</f>
        <v>80088</v>
      </c>
      <c r="S243" s="6">
        <f>+$C$217*Matriz_de_consumo!S30</f>
        <v>77268</v>
      </c>
      <c r="T243" s="6">
        <f>+$C$217*Matriz_de_consumo!T30</f>
        <v>78960</v>
      </c>
      <c r="U243" s="6">
        <f>+$C$217*Matriz_de_consumo!U30</f>
        <v>76892</v>
      </c>
      <c r="V243" s="6">
        <f>+$C$217*Matriz_de_consumo!V30</f>
        <v>78960</v>
      </c>
      <c r="W243" s="6">
        <f>+$C$217*Matriz_de_consumo!W30</f>
        <v>77832</v>
      </c>
      <c r="X243" s="6">
        <f>+$C$217*Matriz_de_consumo!X30</f>
        <v>77644</v>
      </c>
      <c r="Y243" s="6">
        <f>+$C$217*Matriz_de_consumo!Y30</f>
        <v>77832</v>
      </c>
      <c r="Z243" s="6">
        <f>+$C$217*Matriz_de_consumo!Z30</f>
        <v>78960</v>
      </c>
    </row>
    <row r="244" spans="2:26" x14ac:dyDescent="0.2">
      <c r="B244" s="22">
        <f t="shared" si="5"/>
        <v>43976</v>
      </c>
      <c r="C244" s="6">
        <f>+$C$217*Matriz_de_consumo!C31</f>
        <v>80088</v>
      </c>
      <c r="D244" s="6">
        <f>+$C$217*Matriz_de_consumo!D31</f>
        <v>78960</v>
      </c>
      <c r="E244" s="6">
        <f>+$C$217*Matriz_de_consumo!E31</f>
        <v>79336</v>
      </c>
      <c r="F244" s="6">
        <f>+$C$217*Matriz_de_consumo!F31</f>
        <v>75952</v>
      </c>
      <c r="G244" s="6">
        <f>+$C$217*Matriz_de_consumo!G31</f>
        <v>76328</v>
      </c>
      <c r="H244" s="6">
        <f>+$C$217*Matriz_de_consumo!H31</f>
        <v>77456</v>
      </c>
      <c r="I244" s="6">
        <f>+$C$217*Matriz_de_consumo!I31</f>
        <v>79900</v>
      </c>
      <c r="J244" s="6">
        <f>+$C$217*Matriz_de_consumo!J31</f>
        <v>79148</v>
      </c>
      <c r="K244" s="6">
        <f>+$C$217*Matriz_de_consumo!K31</f>
        <v>76328</v>
      </c>
      <c r="L244" s="6">
        <f>+$C$217*Matriz_de_consumo!L31</f>
        <v>80276</v>
      </c>
      <c r="M244" s="6">
        <f>+$C$217*Matriz_de_consumo!M31</f>
        <v>80088</v>
      </c>
      <c r="N244" s="6">
        <f>+$C$217*Matriz_de_consumo!N31</f>
        <v>79712</v>
      </c>
      <c r="O244" s="6">
        <f>+$C$217*Matriz_de_consumo!O31</f>
        <v>77456</v>
      </c>
      <c r="P244" s="6">
        <f>+$C$217*Matriz_de_consumo!P31</f>
        <v>75576</v>
      </c>
      <c r="Q244" s="6">
        <f>+$C$217*Matriz_de_consumo!Q31</f>
        <v>75200</v>
      </c>
      <c r="R244" s="6">
        <f>+$C$217*Matriz_de_consumo!R31</f>
        <v>78020</v>
      </c>
      <c r="S244" s="6">
        <f>+$C$217*Matriz_de_consumo!S31</f>
        <v>79148</v>
      </c>
      <c r="T244" s="6">
        <f>+$C$217*Matriz_de_consumo!T31</f>
        <v>78584</v>
      </c>
      <c r="U244" s="6">
        <f>+$C$217*Matriz_de_consumo!U31</f>
        <v>79336</v>
      </c>
      <c r="V244" s="6">
        <f>+$C$217*Matriz_de_consumo!V31</f>
        <v>76328</v>
      </c>
      <c r="W244" s="6">
        <f>+$C$217*Matriz_de_consumo!W31</f>
        <v>78020</v>
      </c>
      <c r="X244" s="6">
        <f>+$C$217*Matriz_de_consumo!X31</f>
        <v>75576</v>
      </c>
      <c r="Y244" s="6">
        <f>+$C$217*Matriz_de_consumo!Y31</f>
        <v>48880</v>
      </c>
      <c r="Z244" s="6">
        <f>+$C$217*Matriz_de_consumo!Z31</f>
        <v>67492</v>
      </c>
    </row>
    <row r="245" spans="2:26" x14ac:dyDescent="0.2">
      <c r="B245" s="22">
        <f t="shared" si="5"/>
        <v>43977</v>
      </c>
      <c r="C245" s="6">
        <f>+$C$217*Matriz_de_consumo!C32</f>
        <v>75388</v>
      </c>
      <c r="D245" s="6">
        <f>+$C$217*Matriz_de_consumo!D32</f>
        <v>77644</v>
      </c>
      <c r="E245" s="6">
        <f>+$C$217*Matriz_de_consumo!E32</f>
        <v>78396</v>
      </c>
      <c r="F245" s="6">
        <f>+$C$217*Matriz_de_consumo!F32</f>
        <v>77644</v>
      </c>
      <c r="G245" s="6">
        <f>+$C$217*Matriz_de_consumo!G32</f>
        <v>77456</v>
      </c>
      <c r="H245" s="6">
        <f>+$C$217*Matriz_de_consumo!H32</f>
        <v>76328</v>
      </c>
      <c r="I245" s="6">
        <f>+$C$217*Matriz_de_consumo!I32</f>
        <v>78584</v>
      </c>
      <c r="J245" s="6">
        <f>+$C$217*Matriz_de_consumo!J32</f>
        <v>76140</v>
      </c>
      <c r="K245" s="6">
        <f>+$C$217*Matriz_de_consumo!K32</f>
        <v>75952</v>
      </c>
      <c r="L245" s="6">
        <f>+$C$217*Matriz_de_consumo!L32</f>
        <v>77644</v>
      </c>
      <c r="M245" s="6">
        <f>+$C$217*Matriz_de_consumo!M32</f>
        <v>76892</v>
      </c>
      <c r="N245" s="6">
        <f>+$C$217*Matriz_de_consumo!N32</f>
        <v>77080</v>
      </c>
      <c r="O245" s="6">
        <f>+$C$217*Matriz_de_consumo!O32</f>
        <v>74072</v>
      </c>
      <c r="P245" s="6">
        <f>+$C$217*Matriz_de_consumo!P32</f>
        <v>74636</v>
      </c>
      <c r="Q245" s="6">
        <f>+$C$217*Matriz_de_consumo!Q32</f>
        <v>77456</v>
      </c>
      <c r="R245" s="6">
        <f>+$C$217*Matriz_de_consumo!R32</f>
        <v>79148</v>
      </c>
      <c r="S245" s="6">
        <f>+$C$217*Matriz_de_consumo!S32</f>
        <v>78584</v>
      </c>
      <c r="T245" s="6">
        <f>+$C$217*Matriz_de_consumo!T32</f>
        <v>77080</v>
      </c>
      <c r="U245" s="6">
        <f>+$C$217*Matriz_de_consumo!U32</f>
        <v>76516</v>
      </c>
      <c r="V245" s="6">
        <f>+$C$217*Matriz_de_consumo!V32</f>
        <v>78960</v>
      </c>
      <c r="W245" s="6">
        <f>+$C$217*Matriz_de_consumo!W32</f>
        <v>80276</v>
      </c>
      <c r="X245" s="6">
        <f>+$C$217*Matriz_de_consumo!X32</f>
        <v>63732</v>
      </c>
      <c r="Y245" s="6">
        <f>+$C$217*Matriz_de_consumo!Y32</f>
        <v>75200</v>
      </c>
      <c r="Z245" s="6">
        <f>+$C$217*Matriz_de_consumo!Z32</f>
        <v>73320</v>
      </c>
    </row>
    <row r="246" spans="2:26" x14ac:dyDescent="0.2">
      <c r="B246" s="22">
        <f t="shared" si="5"/>
        <v>43978</v>
      </c>
      <c r="C246" s="6">
        <f>+$C$217*Matriz_de_consumo!C33</f>
        <v>72568</v>
      </c>
      <c r="D246" s="6">
        <f>+$C$217*Matriz_de_consumo!D33</f>
        <v>78584</v>
      </c>
      <c r="E246" s="6">
        <f>+$C$217*Matriz_de_consumo!E33</f>
        <v>79336</v>
      </c>
      <c r="F246" s="6">
        <f>+$C$217*Matriz_de_consumo!F33</f>
        <v>76892</v>
      </c>
      <c r="G246" s="6">
        <f>+$C$217*Matriz_de_consumo!G33</f>
        <v>79524</v>
      </c>
      <c r="H246" s="6">
        <f>+$C$217*Matriz_de_consumo!H33</f>
        <v>76892</v>
      </c>
      <c r="I246" s="6">
        <f>+$C$217*Matriz_de_consumo!I33</f>
        <v>79712</v>
      </c>
      <c r="J246" s="6">
        <f>+$C$217*Matriz_de_consumo!J33</f>
        <v>78584</v>
      </c>
      <c r="K246" s="6">
        <f>+$C$217*Matriz_de_consumo!K33</f>
        <v>79524</v>
      </c>
      <c r="L246" s="6">
        <f>+$C$217*Matriz_de_consumo!L33</f>
        <v>75200</v>
      </c>
      <c r="M246" s="6">
        <f>+$C$217*Matriz_de_consumo!M33</f>
        <v>76704</v>
      </c>
      <c r="N246" s="6">
        <f>+$C$217*Matriz_de_consumo!N33</f>
        <v>76516</v>
      </c>
      <c r="O246" s="6">
        <f>+$C$217*Matriz_de_consumo!O33</f>
        <v>79148</v>
      </c>
      <c r="P246" s="6">
        <f>+$C$217*Matriz_de_consumo!P33</f>
        <v>79148</v>
      </c>
      <c r="Q246" s="6">
        <f>+$C$217*Matriz_de_consumo!Q33</f>
        <v>78584</v>
      </c>
      <c r="R246" s="6">
        <f>+$C$217*Matriz_de_consumo!R33</f>
        <v>79712</v>
      </c>
      <c r="S246" s="6">
        <f>+$C$217*Matriz_de_consumo!S33</f>
        <v>75952</v>
      </c>
      <c r="T246" s="6">
        <f>+$C$217*Matriz_de_consumo!T33</f>
        <v>79336</v>
      </c>
      <c r="U246" s="6">
        <f>+$C$217*Matriz_de_consumo!U33</f>
        <v>75764</v>
      </c>
      <c r="V246" s="6">
        <f>+$C$217*Matriz_de_consumo!V33</f>
        <v>79712</v>
      </c>
      <c r="W246" s="6">
        <f>+$C$217*Matriz_de_consumo!W33</f>
        <v>80464</v>
      </c>
      <c r="X246" s="6">
        <f>+$C$217*Matriz_de_consumo!X33</f>
        <v>77080</v>
      </c>
      <c r="Y246" s="6">
        <f>+$C$217*Matriz_de_consumo!Y33</f>
        <v>74824</v>
      </c>
      <c r="Z246" s="6">
        <f>+$C$217*Matriz_de_consumo!Z33</f>
        <v>78772</v>
      </c>
    </row>
    <row r="247" spans="2:26" x14ac:dyDescent="0.2">
      <c r="B247" s="22">
        <f t="shared" si="5"/>
        <v>43979</v>
      </c>
      <c r="C247" s="6">
        <f>+$C$217*Matriz_de_consumo!C34</f>
        <v>80840</v>
      </c>
      <c r="D247" s="6">
        <f>+$C$217*Matriz_de_consumo!D34</f>
        <v>81028</v>
      </c>
      <c r="E247" s="6">
        <f>+$C$217*Matriz_de_consumo!E34</f>
        <v>79900</v>
      </c>
      <c r="F247" s="6">
        <f>+$C$217*Matriz_de_consumo!F34</f>
        <v>77644</v>
      </c>
      <c r="G247" s="6">
        <f>+$C$217*Matriz_de_consumo!G34</f>
        <v>79900</v>
      </c>
      <c r="H247" s="6">
        <f>+$C$217*Matriz_de_consumo!H34</f>
        <v>78960</v>
      </c>
      <c r="I247" s="6">
        <f>+$C$217*Matriz_de_consumo!I34</f>
        <v>79336</v>
      </c>
      <c r="J247" s="6">
        <f>+$C$217*Matriz_de_consumo!J34</f>
        <v>81404</v>
      </c>
      <c r="K247" s="6">
        <f>+$C$217*Matriz_de_consumo!K34</f>
        <v>78584</v>
      </c>
      <c r="L247" s="6">
        <f>+$C$217*Matriz_de_consumo!L34</f>
        <v>79336</v>
      </c>
      <c r="M247" s="6">
        <f>+$C$217*Matriz_de_consumo!M34</f>
        <v>78960</v>
      </c>
      <c r="N247" s="6">
        <f>+$C$217*Matriz_de_consumo!N34</f>
        <v>80276</v>
      </c>
      <c r="O247" s="6">
        <f>+$C$217*Matriz_de_consumo!O34</f>
        <v>80464</v>
      </c>
      <c r="P247" s="6">
        <f>+$C$217*Matriz_de_consumo!P34</f>
        <v>80088</v>
      </c>
      <c r="Q247" s="6">
        <f>+$C$217*Matriz_de_consumo!Q34</f>
        <v>75388</v>
      </c>
      <c r="R247" s="6">
        <f>+$C$217*Matriz_de_consumo!R34</f>
        <v>79336</v>
      </c>
      <c r="S247" s="6">
        <f>+$C$217*Matriz_de_consumo!S34</f>
        <v>75388</v>
      </c>
      <c r="T247" s="6">
        <f>+$C$217*Matriz_de_consumo!T34</f>
        <v>79148</v>
      </c>
      <c r="U247" s="6">
        <f>+$C$217*Matriz_de_consumo!U34</f>
        <v>78208</v>
      </c>
      <c r="V247" s="6">
        <f>+$C$217*Matriz_de_consumo!V34</f>
        <v>77832</v>
      </c>
      <c r="W247" s="6">
        <f>+$C$217*Matriz_de_consumo!W34</f>
        <v>77080</v>
      </c>
      <c r="X247" s="6">
        <f>+$C$217*Matriz_de_consumo!X34</f>
        <v>80088</v>
      </c>
      <c r="Y247" s="6">
        <f>+$C$217*Matriz_de_consumo!Y34</f>
        <v>78208</v>
      </c>
      <c r="Z247" s="6">
        <f>+$C$217*Matriz_de_consumo!Z34</f>
        <v>79336</v>
      </c>
    </row>
    <row r="248" spans="2:26" x14ac:dyDescent="0.2">
      <c r="B248" s="22">
        <f t="shared" si="5"/>
        <v>43980</v>
      </c>
      <c r="C248" s="6">
        <f>+$C$217*Matriz_de_consumo!C35</f>
        <v>77644</v>
      </c>
      <c r="D248" s="6">
        <f>+$C$217*Matriz_de_consumo!D35</f>
        <v>76892</v>
      </c>
      <c r="E248" s="6">
        <f>+$C$217*Matriz_de_consumo!E35</f>
        <v>77268</v>
      </c>
      <c r="F248" s="6">
        <f>+$C$217*Matriz_de_consumo!F35</f>
        <v>79712</v>
      </c>
      <c r="G248" s="6">
        <f>+$C$217*Matriz_de_consumo!G35</f>
        <v>77832</v>
      </c>
      <c r="H248" s="6">
        <f>+$C$217*Matriz_de_consumo!H35</f>
        <v>80088</v>
      </c>
      <c r="I248" s="6">
        <f>+$C$217*Matriz_de_consumo!I35</f>
        <v>77268</v>
      </c>
      <c r="J248" s="6">
        <f>+$C$217*Matriz_de_consumo!J35</f>
        <v>77268</v>
      </c>
      <c r="K248" s="6">
        <f>+$C$217*Matriz_de_consumo!K35</f>
        <v>78020</v>
      </c>
      <c r="L248" s="6">
        <f>+$C$217*Matriz_de_consumo!L35</f>
        <v>80088</v>
      </c>
      <c r="M248" s="6">
        <f>+$C$217*Matriz_de_consumo!M35</f>
        <v>79336</v>
      </c>
      <c r="N248" s="6">
        <f>+$C$217*Matriz_de_consumo!N35</f>
        <v>76328</v>
      </c>
      <c r="O248" s="6">
        <f>+$C$217*Matriz_de_consumo!O35</f>
        <v>75012</v>
      </c>
      <c r="P248" s="6">
        <f>+$C$217*Matriz_de_consumo!P35</f>
        <v>78772</v>
      </c>
      <c r="Q248" s="6">
        <f>+$C$217*Matriz_de_consumo!Q35</f>
        <v>79524</v>
      </c>
      <c r="R248" s="6">
        <f>+$C$217*Matriz_de_consumo!R35</f>
        <v>76140</v>
      </c>
      <c r="S248" s="6">
        <f>+$C$217*Matriz_de_consumo!S35</f>
        <v>78772</v>
      </c>
      <c r="T248" s="6">
        <f>+$C$217*Matriz_de_consumo!T35</f>
        <v>77644</v>
      </c>
      <c r="U248" s="6">
        <f>+$C$217*Matriz_de_consumo!U35</f>
        <v>77832</v>
      </c>
      <c r="V248" s="6">
        <f>+$C$217*Matriz_de_consumo!V35</f>
        <v>79712</v>
      </c>
      <c r="W248" s="6">
        <f>+$C$217*Matriz_de_consumo!W35</f>
        <v>80088</v>
      </c>
      <c r="X248" s="6">
        <f>+$C$217*Matriz_de_consumo!X35</f>
        <v>79712</v>
      </c>
      <c r="Y248" s="6">
        <f>+$C$217*Matriz_de_consumo!Y35</f>
        <v>80088</v>
      </c>
      <c r="Z248" s="6">
        <f>+$C$217*Matriz_de_consumo!Z35</f>
        <v>75576</v>
      </c>
    </row>
    <row r="249" spans="2:26" x14ac:dyDescent="0.2">
      <c r="B249" s="22">
        <f t="shared" si="5"/>
        <v>43981</v>
      </c>
      <c r="C249" s="6">
        <f>+$C$217*Matriz_de_consumo!C36</f>
        <v>77456</v>
      </c>
      <c r="D249" s="6">
        <f>+$C$217*Matriz_de_consumo!D36</f>
        <v>79336</v>
      </c>
      <c r="E249" s="6">
        <f>+$C$217*Matriz_de_consumo!E36</f>
        <v>80464</v>
      </c>
      <c r="F249" s="6">
        <f>+$C$217*Matriz_de_consumo!F36</f>
        <v>78020</v>
      </c>
      <c r="G249" s="6">
        <f>+$C$217*Matriz_de_consumo!G36</f>
        <v>78396</v>
      </c>
      <c r="H249" s="6">
        <f>+$C$217*Matriz_de_consumo!H36</f>
        <v>78020</v>
      </c>
      <c r="I249" s="6">
        <f>+$C$217*Matriz_de_consumo!I36</f>
        <v>80464</v>
      </c>
      <c r="J249" s="6">
        <f>+$C$217*Matriz_de_consumo!J36</f>
        <v>79712</v>
      </c>
      <c r="K249" s="6">
        <f>+$C$217*Matriz_de_consumo!K36</f>
        <v>79336</v>
      </c>
      <c r="L249" s="6">
        <f>+$C$217*Matriz_de_consumo!L36</f>
        <v>78020</v>
      </c>
      <c r="M249" s="6">
        <f>+$C$217*Matriz_de_consumo!M36</f>
        <v>75764</v>
      </c>
      <c r="N249" s="6">
        <f>+$C$217*Matriz_de_consumo!N36</f>
        <v>76516</v>
      </c>
      <c r="O249" s="6">
        <f>+$C$217*Matriz_de_consumo!O36</f>
        <v>79336</v>
      </c>
      <c r="P249" s="6">
        <f>+$C$217*Matriz_de_consumo!P36</f>
        <v>78208</v>
      </c>
      <c r="Q249" s="6">
        <f>+$C$217*Matriz_de_consumo!Q36</f>
        <v>80088</v>
      </c>
      <c r="R249" s="6">
        <f>+$C$217*Matriz_de_consumo!R36</f>
        <v>77644</v>
      </c>
      <c r="S249" s="6">
        <f>+$C$217*Matriz_de_consumo!S36</f>
        <v>76140</v>
      </c>
      <c r="T249" s="6">
        <f>+$C$217*Matriz_de_consumo!T36</f>
        <v>78960</v>
      </c>
      <c r="U249" s="6">
        <f>+$C$217*Matriz_de_consumo!U36</f>
        <v>80276</v>
      </c>
      <c r="V249" s="6">
        <f>+$C$217*Matriz_de_consumo!V36</f>
        <v>78772</v>
      </c>
      <c r="W249" s="6">
        <f>+$C$217*Matriz_de_consumo!W36</f>
        <v>78584</v>
      </c>
      <c r="X249" s="6">
        <f>+$C$217*Matriz_de_consumo!X36</f>
        <v>74448</v>
      </c>
      <c r="Y249" s="6">
        <f>+$C$217*Matriz_de_consumo!Y36</f>
        <v>77832</v>
      </c>
      <c r="Z249" s="6">
        <f>+$C$217*Matriz_de_consumo!Z36</f>
        <v>78020</v>
      </c>
    </row>
    <row r="250" spans="2:26" x14ac:dyDescent="0.2">
      <c r="B250" s="22">
        <f t="shared" si="5"/>
        <v>43982</v>
      </c>
      <c r="C250" s="6">
        <f>+$C$217*Matriz_de_consumo!C37</f>
        <v>78020</v>
      </c>
      <c r="D250" s="6">
        <f>+$C$217*Matriz_de_consumo!D37</f>
        <v>77268</v>
      </c>
      <c r="E250" s="6">
        <f>+$C$217*Matriz_de_consumo!E37</f>
        <v>78584</v>
      </c>
      <c r="F250" s="6">
        <f>+$C$217*Matriz_de_consumo!F37</f>
        <v>79524</v>
      </c>
      <c r="G250" s="6">
        <f>+$C$217*Matriz_de_consumo!G37</f>
        <v>77832</v>
      </c>
      <c r="H250" s="6">
        <f>+$C$217*Matriz_de_consumo!H37</f>
        <v>80652</v>
      </c>
      <c r="I250" s="6">
        <f>+$C$217*Matriz_de_consumo!I37</f>
        <v>79148</v>
      </c>
      <c r="J250" s="6">
        <f>+$C$217*Matriz_de_consumo!J37</f>
        <v>78960</v>
      </c>
      <c r="K250" s="6">
        <f>+$C$217*Matriz_de_consumo!K37</f>
        <v>77644</v>
      </c>
      <c r="L250" s="6">
        <f>+$C$217*Matriz_de_consumo!L37</f>
        <v>78772</v>
      </c>
      <c r="M250" s="6">
        <f>+$C$217*Matriz_de_consumo!M37</f>
        <v>80464</v>
      </c>
      <c r="N250" s="6">
        <f>+$C$217*Matriz_de_consumo!N37</f>
        <v>81404</v>
      </c>
      <c r="O250" s="6">
        <f>+$C$217*Matriz_de_consumo!O37</f>
        <v>81216</v>
      </c>
      <c r="P250" s="6">
        <f>+$C$217*Matriz_de_consumo!P37</f>
        <v>76704</v>
      </c>
      <c r="Q250" s="6">
        <f>+$C$217*Matriz_de_consumo!Q37</f>
        <v>76704</v>
      </c>
      <c r="R250" s="6">
        <f>+$C$217*Matriz_de_consumo!R37</f>
        <v>81404</v>
      </c>
      <c r="S250" s="6">
        <f>+$C$217*Matriz_de_consumo!S37</f>
        <v>80088</v>
      </c>
      <c r="T250" s="6">
        <f>+$C$217*Matriz_de_consumo!T37</f>
        <v>78960</v>
      </c>
      <c r="U250" s="6">
        <f>+$C$217*Matriz_de_consumo!U37</f>
        <v>77080</v>
      </c>
      <c r="V250" s="6">
        <f>+$C$217*Matriz_de_consumo!V37</f>
        <v>76140</v>
      </c>
      <c r="W250" s="6">
        <f>+$C$217*Matriz_de_consumo!W37</f>
        <v>80088</v>
      </c>
      <c r="X250" s="6">
        <f>+$C$217*Matriz_de_consumo!X37</f>
        <v>79900</v>
      </c>
      <c r="Y250" s="6">
        <f>+$C$217*Matriz_de_consumo!Y37</f>
        <v>75952</v>
      </c>
      <c r="Z250" s="6">
        <f>+$C$217*Matriz_de_consumo!Z37</f>
        <v>78960</v>
      </c>
    </row>
    <row r="252" spans="2:26" x14ac:dyDescent="0.2">
      <c r="B252" s="20" t="s">
        <v>27</v>
      </c>
      <c r="C252" s="15">
        <f>+SUM(C220:Z250)</f>
        <v>57513148</v>
      </c>
    </row>
    <row r="255" spans="2:26" s="16" customFormat="1" x14ac:dyDescent="0.2">
      <c r="B255" s="17" t="s">
        <v>46</v>
      </c>
    </row>
    <row r="257" spans="2:50" s="47" customFormat="1" ht="14.4" x14ac:dyDescent="0.3">
      <c r="C257" s="47">
        <v>1</v>
      </c>
      <c r="D257" s="47">
        <v>2</v>
      </c>
      <c r="E257" s="47">
        <v>3</v>
      </c>
      <c r="F257" s="47">
        <v>4</v>
      </c>
      <c r="G257" s="47">
        <v>5</v>
      </c>
      <c r="H257" s="47">
        <v>6</v>
      </c>
      <c r="I257" s="47">
        <v>7</v>
      </c>
      <c r="J257" s="47">
        <v>8</v>
      </c>
      <c r="K257" s="47">
        <v>9</v>
      </c>
      <c r="L257" s="47">
        <v>10</v>
      </c>
      <c r="M257" s="47">
        <v>11</v>
      </c>
      <c r="N257" s="47">
        <v>12</v>
      </c>
      <c r="O257" s="47">
        <v>13</v>
      </c>
      <c r="P257" s="47">
        <v>14</v>
      </c>
      <c r="Q257" s="47">
        <v>15</v>
      </c>
      <c r="R257" s="47">
        <v>16</v>
      </c>
      <c r="S257" s="47">
        <v>17</v>
      </c>
      <c r="T257" s="47">
        <v>18</v>
      </c>
      <c r="U257" s="47">
        <v>19</v>
      </c>
      <c r="V257" s="47">
        <v>20</v>
      </c>
      <c r="W257" s="47">
        <v>21</v>
      </c>
      <c r="X257" s="47">
        <v>22</v>
      </c>
      <c r="Y257" s="47">
        <v>23</v>
      </c>
      <c r="Z257" s="47">
        <v>24</v>
      </c>
      <c r="AA257" s="48"/>
      <c r="AB257" s="48"/>
      <c r="AC257" s="48"/>
      <c r="AD257" s="48"/>
      <c r="AE257" s="48"/>
      <c r="AF257" s="48"/>
      <c r="AG257" s="48"/>
      <c r="AH257" s="48"/>
      <c r="AI257" s="48"/>
      <c r="AJ257" s="48"/>
      <c r="AK257" s="48"/>
      <c r="AL257" s="48"/>
      <c r="AM257" s="48"/>
      <c r="AN257" s="48"/>
      <c r="AO257" s="48"/>
      <c r="AP257" s="48"/>
      <c r="AQ257" s="48"/>
      <c r="AR257" s="48"/>
      <c r="AS257" s="48"/>
      <c r="AT257" s="48"/>
      <c r="AU257" s="48"/>
      <c r="AV257" s="48"/>
      <c r="AW257" s="48"/>
      <c r="AX257" s="48"/>
    </row>
    <row r="258" spans="2:50" s="46" customFormat="1" ht="14.4" x14ac:dyDescent="0.3">
      <c r="B258" s="49" t="s">
        <v>47</v>
      </c>
      <c r="C258" s="50">
        <f>+ROUND(AVERAGEIFS(In_cargos!$I:$I,In_cargos!$E:$E,Liquidación!C$257,In_cargos!$B:$B,Salida!$C$5),2)</f>
        <v>0.36</v>
      </c>
      <c r="D258" s="50">
        <f>+ROUND(AVERAGEIFS(In_cargos!$I:$I,In_cargos!$E:$E,Liquidación!D$257,In_cargos!$B:$B,Salida!$C$5),2)</f>
        <v>0.36</v>
      </c>
      <c r="E258" s="50">
        <f>+ROUND(AVERAGEIFS(In_cargos!$I:$I,In_cargos!$E:$E,Liquidación!E$257,In_cargos!$B:$B,Salida!$C$5),2)</f>
        <v>0.36</v>
      </c>
      <c r="F258" s="50">
        <f>+ROUND(AVERAGEIFS(In_cargos!$I:$I,In_cargos!$E:$E,Liquidación!F$257,In_cargos!$B:$B,Salida!$C$5),2)</f>
        <v>0.36</v>
      </c>
      <c r="G258" s="50">
        <f>+ROUND(AVERAGEIFS(In_cargos!$I:$I,In_cargos!$E:$E,Liquidación!G$257,In_cargos!$B:$B,Salida!$C$5),2)</f>
        <v>0.39</v>
      </c>
      <c r="H258" s="50">
        <f>+ROUND(AVERAGEIFS(In_cargos!$I:$I,In_cargos!$E:$E,Liquidación!H$257,In_cargos!$B:$B,Salida!$C$5),2)</f>
        <v>0.39</v>
      </c>
      <c r="I258" s="50">
        <f>+ROUND(AVERAGEIFS(In_cargos!$I:$I,In_cargos!$E:$E,Liquidación!I$257,In_cargos!$B:$B,Salida!$C$5),2)</f>
        <v>0.39</v>
      </c>
      <c r="J258" s="50">
        <f>+ROUND(AVERAGEIFS(In_cargos!$I:$I,In_cargos!$E:$E,Liquidación!J$257,In_cargos!$B:$B,Salida!$C$5),2)</f>
        <v>0.39</v>
      </c>
      <c r="K258" s="50">
        <f>+ROUND(AVERAGEIFS(In_cargos!$I:$I,In_cargos!$E:$E,Liquidación!K$257,In_cargos!$B:$B,Salida!$C$5),2)</f>
        <v>0.39</v>
      </c>
      <c r="L258" s="50">
        <f>+ROUND(AVERAGEIFS(In_cargos!$I:$I,In_cargos!$E:$E,Liquidación!L$257,In_cargos!$B:$B,Salida!$C$5),2)</f>
        <v>0.44</v>
      </c>
      <c r="M258" s="50">
        <f>+ROUND(AVERAGEIFS(In_cargos!$I:$I,In_cargos!$E:$E,Liquidación!M$257,In_cargos!$B:$B,Salida!$C$5),2)</f>
        <v>0.44</v>
      </c>
      <c r="N258" s="50">
        <f>+ROUND(AVERAGEIFS(In_cargos!$I:$I,In_cargos!$E:$E,Liquidación!N$257,In_cargos!$B:$B,Salida!$C$5),2)</f>
        <v>0.44</v>
      </c>
      <c r="O258" s="50">
        <f>+ROUND(AVERAGEIFS(In_cargos!$I:$I,In_cargos!$E:$E,Liquidación!O$257,In_cargos!$B:$B,Salida!$C$5),2)</f>
        <v>0.39</v>
      </c>
      <c r="P258" s="50">
        <f>+ROUND(AVERAGEIFS(In_cargos!$I:$I,In_cargos!$E:$E,Liquidación!P$257,In_cargos!$B:$B,Salida!$C$5),2)</f>
        <v>0.39</v>
      </c>
      <c r="Q258" s="50">
        <f>+ROUND(AVERAGEIFS(In_cargos!$I:$I,In_cargos!$E:$E,Liquidación!Q$257,In_cargos!$B:$B,Salida!$C$5),2)</f>
        <v>0.39</v>
      </c>
      <c r="R258" s="50">
        <f>+ROUND(AVERAGEIFS(In_cargos!$I:$I,In_cargos!$E:$E,Liquidación!R$257,In_cargos!$B:$B,Salida!$C$5),2)</f>
        <v>0.39</v>
      </c>
      <c r="S258" s="50">
        <f>+ROUND(AVERAGEIFS(In_cargos!$I:$I,In_cargos!$E:$E,Liquidación!S$257,In_cargos!$B:$B,Salida!$C$5),2)</f>
        <v>0.39</v>
      </c>
      <c r="T258" s="50">
        <f>+ROUND(AVERAGEIFS(In_cargos!$I:$I,In_cargos!$E:$E,Liquidación!T$257,In_cargos!$B:$B,Salida!$C$5),2)</f>
        <v>0.39</v>
      </c>
      <c r="U258" s="50">
        <f>+ROUND(AVERAGEIFS(In_cargos!$I:$I,In_cargos!$E:$E,Liquidación!U$257,In_cargos!$B:$B,Salida!$C$5),2)</f>
        <v>0.44</v>
      </c>
      <c r="V258" s="50">
        <f>+ROUND(AVERAGEIFS(In_cargos!$I:$I,In_cargos!$E:$E,Liquidación!V$257,In_cargos!$B:$B,Salida!$C$5),2)</f>
        <v>0.44</v>
      </c>
      <c r="W258" s="50">
        <f>+ROUND(AVERAGEIFS(In_cargos!$I:$I,In_cargos!$E:$E,Liquidación!W$257,In_cargos!$B:$B,Salida!$C$5),2)</f>
        <v>0.44</v>
      </c>
      <c r="X258" s="50">
        <f>+ROUND(AVERAGEIFS(In_cargos!$I:$I,In_cargos!$E:$E,Liquidación!X$257,In_cargos!$B:$B,Salida!$C$5),2)</f>
        <v>0.39</v>
      </c>
      <c r="Y258" s="50">
        <f>+ROUND(AVERAGEIFS(In_cargos!$I:$I,In_cargos!$E:$E,Liquidación!Y$257,In_cargos!$B:$B,Salida!$C$5),2)</f>
        <v>0.39</v>
      </c>
      <c r="Z258" s="50">
        <f>+ROUND(AVERAGEIFS(In_cargos!$I:$I,In_cargos!$E:$E,Liquidación!Z$257,In_cargos!$B:$B,Salida!$C$5),2)</f>
        <v>0.36</v>
      </c>
      <c r="AA258" s="51"/>
      <c r="AB258" s="51"/>
      <c r="AC258" s="51"/>
      <c r="AD258" s="51"/>
      <c r="AE258" s="51"/>
      <c r="AF258" s="51"/>
      <c r="AG258" s="51"/>
      <c r="AH258" s="51"/>
      <c r="AI258" s="51"/>
      <c r="AJ258" s="51"/>
      <c r="AK258" s="51"/>
      <c r="AL258" s="51"/>
      <c r="AM258" s="51"/>
      <c r="AN258" s="51"/>
      <c r="AO258" s="51"/>
      <c r="AP258" s="51"/>
      <c r="AQ258" s="51"/>
      <c r="AR258" s="51"/>
      <c r="AS258" s="51"/>
      <c r="AT258" s="51"/>
      <c r="AU258" s="51"/>
      <c r="AV258" s="51"/>
      <c r="AW258" s="51"/>
      <c r="AX258" s="51"/>
    </row>
    <row r="259" spans="2:50" ht="14.4" x14ac:dyDescent="0.3"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</row>
    <row r="260" spans="2:50" ht="14.4" x14ac:dyDescent="0.3">
      <c r="B260" s="21"/>
      <c r="C260" s="4" t="s">
        <v>0</v>
      </c>
      <c r="D260" s="4" t="s">
        <v>1</v>
      </c>
      <c r="E260" s="4" t="s">
        <v>2</v>
      </c>
      <c r="F260" s="4" t="s">
        <v>3</v>
      </c>
      <c r="G260" s="4" t="s">
        <v>4</v>
      </c>
      <c r="H260" s="4" t="s">
        <v>5</v>
      </c>
      <c r="I260" s="4" t="s">
        <v>6</v>
      </c>
      <c r="J260" s="4" t="s">
        <v>7</v>
      </c>
      <c r="K260" s="4" t="s">
        <v>8</v>
      </c>
      <c r="L260" s="4" t="s">
        <v>9</v>
      </c>
      <c r="M260" s="4" t="s">
        <v>10</v>
      </c>
      <c r="N260" s="4" t="s">
        <v>11</v>
      </c>
      <c r="O260" s="4" t="s">
        <v>12</v>
      </c>
      <c r="P260" s="4" t="s">
        <v>13</v>
      </c>
      <c r="Q260" s="4" t="s">
        <v>14</v>
      </c>
      <c r="R260" s="4" t="s">
        <v>15</v>
      </c>
      <c r="S260" s="4" t="s">
        <v>16</v>
      </c>
      <c r="T260" s="4" t="s">
        <v>17</v>
      </c>
      <c r="U260" s="4" t="s">
        <v>18</v>
      </c>
      <c r="V260" s="4" t="s">
        <v>19</v>
      </c>
      <c r="W260" s="4" t="s">
        <v>20</v>
      </c>
      <c r="X260" s="4" t="s">
        <v>21</v>
      </c>
      <c r="Y260" s="4" t="s">
        <v>22</v>
      </c>
      <c r="Z260" s="4" t="s">
        <v>23</v>
      </c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</row>
    <row r="261" spans="2:50" ht="14.4" x14ac:dyDescent="0.3">
      <c r="B261" s="22">
        <f>+B220</f>
        <v>43952</v>
      </c>
      <c r="C261" s="6">
        <f>+C$258*Matriz_de_consumo!C7</f>
        <v>4896</v>
      </c>
      <c r="D261" s="6">
        <f>+D$258*Matriz_de_consumo!D7</f>
        <v>6220.8</v>
      </c>
      <c r="E261" s="6">
        <f>+E$258*Matriz_de_consumo!E7</f>
        <v>5947.2</v>
      </c>
      <c r="F261" s="6">
        <f>+F$258*Matriz_de_consumo!F7</f>
        <v>6249.5999999999995</v>
      </c>
      <c r="G261" s="6">
        <f>+G$258*Matriz_de_consumo!G7</f>
        <v>6458.4000000000005</v>
      </c>
      <c r="H261" s="6">
        <f>+H$258*Matriz_de_consumo!H7</f>
        <v>6396</v>
      </c>
      <c r="I261" s="6">
        <f>+I$258*Matriz_de_consumo!I7</f>
        <v>6458.4000000000005</v>
      </c>
      <c r="J261" s="6">
        <f>+J$258*Matriz_de_consumo!J7</f>
        <v>5600.4000000000005</v>
      </c>
      <c r="K261" s="6">
        <f>+K$258*Matriz_de_consumo!K7</f>
        <v>5444.4000000000005</v>
      </c>
      <c r="L261" s="6">
        <f>+L$258*Matriz_de_consumo!L7</f>
        <v>7004.8</v>
      </c>
      <c r="M261" s="6">
        <f>+M$258*Matriz_de_consumo!M7</f>
        <v>7233.6</v>
      </c>
      <c r="N261" s="6">
        <f>+N$258*Matriz_de_consumo!N7</f>
        <v>7128</v>
      </c>
      <c r="O261" s="6">
        <f>+O$258*Matriz_de_consumo!O7</f>
        <v>6598.8</v>
      </c>
      <c r="P261" s="6">
        <f>+P$258*Matriz_de_consumo!P7</f>
        <v>6177.6</v>
      </c>
      <c r="Q261" s="6">
        <f>+Q$258*Matriz_de_consumo!Q7</f>
        <v>6536.4000000000005</v>
      </c>
      <c r="R261" s="6">
        <f>+R$258*Matriz_de_consumo!R7</f>
        <v>6614.4000000000005</v>
      </c>
      <c r="S261" s="6">
        <f>+S$258*Matriz_de_consumo!S7</f>
        <v>6661.2</v>
      </c>
      <c r="T261" s="6">
        <f>+T$258*Matriz_de_consumo!T7</f>
        <v>6552</v>
      </c>
      <c r="U261" s="6">
        <f>+U$258*Matriz_de_consumo!U7</f>
        <v>7075.2</v>
      </c>
      <c r="V261" s="6">
        <f>+V$258*Matriz_de_consumo!V7</f>
        <v>7427.2</v>
      </c>
      <c r="W261" s="6">
        <f>+W$258*Matriz_de_consumo!W7</f>
        <v>7585.6</v>
      </c>
      <c r="X261" s="6">
        <f>+X$258*Matriz_de_consumo!X7</f>
        <v>6598.8</v>
      </c>
      <c r="Y261" s="6">
        <f>+Y$258*Matriz_de_consumo!Y7</f>
        <v>6614.4000000000005</v>
      </c>
      <c r="Z261" s="6">
        <f>+Z$258*Matriz_de_consumo!Z7</f>
        <v>6120</v>
      </c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</row>
    <row r="262" spans="2:50" x14ac:dyDescent="0.2">
      <c r="B262" s="22">
        <f t="shared" ref="B262:B291" si="6">+B221</f>
        <v>43953</v>
      </c>
      <c r="C262" s="6">
        <f>+C$258*Matriz_de_consumo!C8</f>
        <v>5688</v>
      </c>
      <c r="D262" s="6">
        <f>+D$258*Matriz_de_consumo!D8</f>
        <v>6120</v>
      </c>
      <c r="E262" s="6">
        <f>+E$258*Matriz_de_consumo!E8</f>
        <v>6076.8</v>
      </c>
      <c r="F262" s="6">
        <f>+F$258*Matriz_de_consumo!F8</f>
        <v>6091.2</v>
      </c>
      <c r="G262" s="6">
        <f>+G$258*Matriz_de_consumo!G8</f>
        <v>6739.2</v>
      </c>
      <c r="H262" s="6">
        <f>+H$258*Matriz_de_consumo!H8</f>
        <v>6645.6</v>
      </c>
      <c r="I262" s="6">
        <f>+I$258*Matriz_de_consumo!I8</f>
        <v>6442.8</v>
      </c>
      <c r="J262" s="6">
        <f>+J$258*Matriz_de_consumo!J8</f>
        <v>6411.6</v>
      </c>
      <c r="K262" s="6">
        <f>+K$258*Matriz_de_consumo!K8</f>
        <v>6411.6</v>
      </c>
      <c r="L262" s="6">
        <f>+L$258*Matriz_de_consumo!L8</f>
        <v>7304</v>
      </c>
      <c r="M262" s="6">
        <f>+M$258*Matriz_de_consumo!M8</f>
        <v>7356.8</v>
      </c>
      <c r="N262" s="6">
        <f>+N$258*Matriz_de_consumo!N8</f>
        <v>7532.8</v>
      </c>
      <c r="O262" s="6">
        <f>+O$258*Matriz_de_consumo!O8</f>
        <v>6442.8</v>
      </c>
      <c r="P262" s="6">
        <f>+P$258*Matriz_de_consumo!P8</f>
        <v>6364.8</v>
      </c>
      <c r="Q262" s="6">
        <f>+Q$258*Matriz_de_consumo!Q8</f>
        <v>6099.6</v>
      </c>
      <c r="R262" s="6">
        <f>+R$258*Matriz_de_consumo!R8</f>
        <v>6583.2</v>
      </c>
      <c r="S262" s="6">
        <f>+S$258*Matriz_de_consumo!S8</f>
        <v>6333.6</v>
      </c>
      <c r="T262" s="6">
        <f>+T$258*Matriz_de_consumo!T8</f>
        <v>6567.6</v>
      </c>
      <c r="U262" s="6">
        <f>+U$258*Matriz_de_consumo!U8</f>
        <v>5843.2</v>
      </c>
      <c r="V262" s="6">
        <f>+V$258*Matriz_de_consumo!V8</f>
        <v>6828.8</v>
      </c>
      <c r="W262" s="6">
        <f>+W$258*Matriz_de_consumo!W8</f>
        <v>7180.8</v>
      </c>
      <c r="X262" s="6">
        <f>+X$258*Matriz_de_consumo!X8</f>
        <v>4196.4000000000005</v>
      </c>
      <c r="Y262" s="6">
        <f>+Y$258*Matriz_de_consumo!Y8</f>
        <v>6536.4000000000005</v>
      </c>
      <c r="Z262" s="6">
        <f>+Z$258*Matriz_de_consumo!Z8</f>
        <v>6076.8</v>
      </c>
    </row>
    <row r="263" spans="2:50" x14ac:dyDescent="0.2">
      <c r="B263" s="22">
        <f t="shared" si="6"/>
        <v>43954</v>
      </c>
      <c r="C263" s="6">
        <f>+C$258*Matriz_de_consumo!C9</f>
        <v>5918.4</v>
      </c>
      <c r="D263" s="6">
        <f>+D$258*Matriz_de_consumo!D9</f>
        <v>6091.2</v>
      </c>
      <c r="E263" s="6">
        <f>+E$258*Matriz_de_consumo!E9</f>
        <v>5860.8</v>
      </c>
      <c r="F263" s="6">
        <f>+F$258*Matriz_de_consumo!F9</f>
        <v>5803.2</v>
      </c>
      <c r="G263" s="6">
        <f>+G$258*Matriz_de_consumo!G9</f>
        <v>6536.4000000000005</v>
      </c>
      <c r="H263" s="6">
        <f>+H$258*Matriz_de_consumo!H9</f>
        <v>6614.4000000000005</v>
      </c>
      <c r="I263" s="6">
        <f>+I$258*Matriz_de_consumo!I9</f>
        <v>6489.6</v>
      </c>
      <c r="J263" s="6">
        <f>+J$258*Matriz_de_consumo!J9</f>
        <v>6630</v>
      </c>
      <c r="K263" s="6">
        <f>+K$258*Matriz_de_consumo!K9</f>
        <v>6505.2</v>
      </c>
      <c r="L263" s="6">
        <f>+L$258*Matriz_de_consumo!L9</f>
        <v>7198.4</v>
      </c>
      <c r="M263" s="6">
        <f>+M$258*Matriz_de_consumo!M9</f>
        <v>7145.6</v>
      </c>
      <c r="N263" s="6">
        <f>+N$258*Matriz_de_consumo!N9</f>
        <v>7180.8</v>
      </c>
      <c r="O263" s="6">
        <f>+O$258*Matriz_de_consumo!O9</f>
        <v>6583.2</v>
      </c>
      <c r="P263" s="6">
        <f>+P$258*Matriz_de_consumo!P9</f>
        <v>6505.2</v>
      </c>
      <c r="Q263" s="6">
        <f>+Q$258*Matriz_de_consumo!Q9</f>
        <v>6271.2</v>
      </c>
      <c r="R263" s="6">
        <f>+R$258*Matriz_de_consumo!R9</f>
        <v>6552</v>
      </c>
      <c r="S263" s="6">
        <f>+S$258*Matriz_de_consumo!S9</f>
        <v>6442.8</v>
      </c>
      <c r="T263" s="6">
        <f>+T$258*Matriz_de_consumo!T9</f>
        <v>6427.2</v>
      </c>
      <c r="U263" s="6">
        <f>+U$258*Matriz_de_consumo!U9</f>
        <v>7444.8</v>
      </c>
      <c r="V263" s="6">
        <f>+V$258*Matriz_de_consumo!V9</f>
        <v>7286.4</v>
      </c>
      <c r="W263" s="6">
        <f>+W$258*Matriz_de_consumo!W9</f>
        <v>7198.4</v>
      </c>
      <c r="X263" s="6">
        <f>+X$258*Matriz_de_consumo!X9</f>
        <v>6661.2</v>
      </c>
      <c r="Y263" s="6">
        <f>+Y$258*Matriz_de_consumo!Y9</f>
        <v>6349.2</v>
      </c>
      <c r="Z263" s="6">
        <f>+Z$258*Matriz_de_consumo!Z9</f>
        <v>5846.4</v>
      </c>
    </row>
    <row r="264" spans="2:50" x14ac:dyDescent="0.2">
      <c r="B264" s="22">
        <f t="shared" si="6"/>
        <v>43955</v>
      </c>
      <c r="C264" s="6">
        <f>+C$258*Matriz_de_consumo!C10</f>
        <v>5976</v>
      </c>
      <c r="D264" s="6">
        <f>+D$258*Matriz_de_consumo!D10</f>
        <v>6192</v>
      </c>
      <c r="E264" s="6">
        <f>+E$258*Matriz_de_consumo!E10</f>
        <v>6105.5999999999995</v>
      </c>
      <c r="F264" s="6">
        <f>+F$258*Matriz_de_consumo!F10</f>
        <v>6004.8</v>
      </c>
      <c r="G264" s="6">
        <f>+G$258*Matriz_de_consumo!G10</f>
        <v>5101.2</v>
      </c>
      <c r="H264" s="6">
        <f>+H$258*Matriz_de_consumo!H10</f>
        <v>6520.8</v>
      </c>
      <c r="I264" s="6">
        <f>+I$258*Matriz_de_consumo!I10</f>
        <v>6302.4000000000005</v>
      </c>
      <c r="J264" s="6">
        <f>+J$258*Matriz_de_consumo!J10</f>
        <v>6208.8</v>
      </c>
      <c r="K264" s="6">
        <f>+K$258*Matriz_de_consumo!K10</f>
        <v>6442.8</v>
      </c>
      <c r="L264" s="6">
        <f>+L$258*Matriz_de_consumo!L10</f>
        <v>7251.2</v>
      </c>
      <c r="M264" s="6">
        <f>+M$258*Matriz_de_consumo!M10</f>
        <v>7339.2</v>
      </c>
      <c r="N264" s="6">
        <f>+N$258*Matriz_de_consumo!N10</f>
        <v>7444.8</v>
      </c>
      <c r="O264" s="6">
        <f>+O$258*Matriz_de_consumo!O10</f>
        <v>6442.8</v>
      </c>
      <c r="P264" s="6">
        <f>+P$258*Matriz_de_consumo!P10</f>
        <v>6411.6</v>
      </c>
      <c r="Q264" s="6">
        <f>+Q$258*Matriz_de_consumo!Q10</f>
        <v>6318</v>
      </c>
      <c r="R264" s="6">
        <f>+R$258*Matriz_de_consumo!R10</f>
        <v>6411.6</v>
      </c>
      <c r="S264" s="6">
        <f>+S$258*Matriz_de_consumo!S10</f>
        <v>6630</v>
      </c>
      <c r="T264" s="6">
        <f>+T$258*Matriz_de_consumo!T10</f>
        <v>6598.8</v>
      </c>
      <c r="U264" s="6">
        <f>+U$258*Matriz_de_consumo!U10</f>
        <v>7462.4</v>
      </c>
      <c r="V264" s="6">
        <f>+V$258*Matriz_de_consumo!V10</f>
        <v>7268.8</v>
      </c>
      <c r="W264" s="6">
        <f>+W$258*Matriz_de_consumo!W10</f>
        <v>6899.2</v>
      </c>
      <c r="X264" s="6">
        <f>+X$258*Matriz_de_consumo!X10</f>
        <v>6286.8</v>
      </c>
      <c r="Y264" s="6">
        <f>+Y$258*Matriz_de_consumo!Y10</f>
        <v>6458.4000000000005</v>
      </c>
      <c r="Z264" s="6">
        <f>+Z$258*Matriz_de_consumo!Z10</f>
        <v>5889.5999999999995</v>
      </c>
    </row>
    <row r="265" spans="2:50" x14ac:dyDescent="0.2">
      <c r="B265" s="22">
        <f t="shared" si="6"/>
        <v>43956</v>
      </c>
      <c r="C265" s="6">
        <f>+C$258*Matriz_de_consumo!C11</f>
        <v>5788.8</v>
      </c>
      <c r="D265" s="6">
        <f>+D$258*Matriz_de_consumo!D11</f>
        <v>6033.5999999999995</v>
      </c>
      <c r="E265" s="6">
        <f>+E$258*Matriz_de_consumo!E11</f>
        <v>5832</v>
      </c>
      <c r="F265" s="6">
        <f>+F$258*Matriz_de_consumo!F11</f>
        <v>5788.8</v>
      </c>
      <c r="G265" s="6">
        <f>+G$258*Matriz_de_consumo!G11</f>
        <v>6302.4000000000005</v>
      </c>
      <c r="H265" s="6">
        <f>+H$258*Matriz_de_consumo!H11</f>
        <v>6458.4000000000005</v>
      </c>
      <c r="I265" s="6">
        <f>+I$258*Matriz_de_consumo!I11</f>
        <v>6427.2</v>
      </c>
      <c r="J265" s="6">
        <f>+J$258*Matriz_de_consumo!J11</f>
        <v>6318</v>
      </c>
      <c r="K265" s="6">
        <f>+K$258*Matriz_de_consumo!K11</f>
        <v>6427.2</v>
      </c>
      <c r="L265" s="6">
        <f>+L$258*Matriz_de_consumo!L11</f>
        <v>7004.8</v>
      </c>
      <c r="M265" s="6">
        <f>+M$258*Matriz_de_consumo!M11</f>
        <v>7268.8</v>
      </c>
      <c r="N265" s="6">
        <f>+N$258*Matriz_de_consumo!N11</f>
        <v>7339.2</v>
      </c>
      <c r="O265" s="6">
        <f>+O$258*Matriz_de_consumo!O11</f>
        <v>6380.4000000000005</v>
      </c>
      <c r="P265" s="6">
        <f>+P$258*Matriz_de_consumo!P11</f>
        <v>6520.8</v>
      </c>
      <c r="Q265" s="6">
        <f>+Q$258*Matriz_de_consumo!Q11</f>
        <v>6474</v>
      </c>
      <c r="R265" s="6">
        <f>+R$258*Matriz_de_consumo!R11</f>
        <v>6255.6</v>
      </c>
      <c r="S265" s="6">
        <f>+S$258*Matriz_de_consumo!S11</f>
        <v>6364.8</v>
      </c>
      <c r="T265" s="6">
        <f>+T$258*Matriz_de_consumo!T11</f>
        <v>6536.4000000000005</v>
      </c>
      <c r="U265" s="6">
        <f>+U$258*Matriz_de_consumo!U11</f>
        <v>7304</v>
      </c>
      <c r="V265" s="6">
        <f>+V$258*Matriz_de_consumo!V11</f>
        <v>7321.6</v>
      </c>
      <c r="W265" s="6">
        <f>+W$258*Matriz_de_consumo!W11</f>
        <v>7444.8</v>
      </c>
      <c r="X265" s="6">
        <f>+X$258*Matriz_de_consumo!X11</f>
        <v>6520.8</v>
      </c>
      <c r="Y265" s="6">
        <f>+Y$258*Matriz_de_consumo!Y11</f>
        <v>6396</v>
      </c>
      <c r="Z265" s="6">
        <f>+Z$258*Matriz_de_consumo!Z11</f>
        <v>5961.5999999999995</v>
      </c>
    </row>
    <row r="266" spans="2:50" x14ac:dyDescent="0.2">
      <c r="B266" s="22">
        <f t="shared" si="6"/>
        <v>43957</v>
      </c>
      <c r="C266" s="6">
        <f>+C$258*Matriz_de_consumo!C12</f>
        <v>6033.5999999999995</v>
      </c>
      <c r="D266" s="6">
        <f>+D$258*Matriz_de_consumo!D12</f>
        <v>5961.5999999999995</v>
      </c>
      <c r="E266" s="6">
        <f>+E$258*Matriz_de_consumo!E12</f>
        <v>6062.4</v>
      </c>
      <c r="F266" s="6">
        <f>+F$258*Matriz_de_consumo!F12</f>
        <v>6105.5999999999995</v>
      </c>
      <c r="G266" s="6">
        <f>+G$258*Matriz_de_consumo!G12</f>
        <v>6474</v>
      </c>
      <c r="H266" s="6">
        <f>+H$258*Matriz_de_consumo!H12</f>
        <v>6146.4000000000005</v>
      </c>
      <c r="I266" s="6">
        <f>+I$258*Matriz_de_consumo!I12</f>
        <v>6692.4000000000005</v>
      </c>
      <c r="J266" s="6">
        <f>+J$258*Matriz_de_consumo!J12</f>
        <v>6583.2</v>
      </c>
      <c r="K266" s="6">
        <f>+K$258*Matriz_de_consumo!K12</f>
        <v>6661.2</v>
      </c>
      <c r="L266" s="6">
        <f>+L$258*Matriz_de_consumo!L12</f>
        <v>7620.8</v>
      </c>
      <c r="M266" s="6">
        <f>+M$258*Matriz_de_consumo!M12</f>
        <v>7075.2</v>
      </c>
      <c r="N266" s="6">
        <f>+N$258*Matriz_de_consumo!N12</f>
        <v>7409.6</v>
      </c>
      <c r="O266" s="6">
        <f>+O$258*Matriz_de_consumo!O12</f>
        <v>6520.8</v>
      </c>
      <c r="P266" s="6">
        <f>+P$258*Matriz_de_consumo!P12</f>
        <v>6396</v>
      </c>
      <c r="Q266" s="6">
        <f>+Q$258*Matriz_de_consumo!Q12</f>
        <v>6583.2</v>
      </c>
      <c r="R266" s="6">
        <f>+R$258*Matriz_de_consumo!R12</f>
        <v>6240</v>
      </c>
      <c r="S266" s="6">
        <f>+S$258*Matriz_de_consumo!S12</f>
        <v>6380.4000000000005</v>
      </c>
      <c r="T266" s="6">
        <f>+T$258*Matriz_de_consumo!T12</f>
        <v>6630</v>
      </c>
      <c r="U266" s="6">
        <f>+U$258*Matriz_de_consumo!U12</f>
        <v>7480</v>
      </c>
      <c r="V266" s="6">
        <f>+V$258*Matriz_de_consumo!V12</f>
        <v>7268.8</v>
      </c>
      <c r="W266" s="6">
        <f>+W$258*Matriz_de_consumo!W12</f>
        <v>7251.2</v>
      </c>
      <c r="X266" s="6">
        <f>+X$258*Matriz_de_consumo!X12</f>
        <v>6208.8</v>
      </c>
      <c r="Y266" s="6">
        <f>+Y$258*Matriz_de_consumo!Y12</f>
        <v>6520.8</v>
      </c>
      <c r="Z266" s="6">
        <f>+Z$258*Matriz_de_consumo!Z12</f>
        <v>6076.8</v>
      </c>
    </row>
    <row r="267" spans="2:50" x14ac:dyDescent="0.2">
      <c r="B267" s="22">
        <f t="shared" si="6"/>
        <v>43958</v>
      </c>
      <c r="C267" s="6">
        <f>+C$258*Matriz_de_consumo!C13</f>
        <v>6134.4</v>
      </c>
      <c r="D267" s="6">
        <f>+D$258*Matriz_de_consumo!D13</f>
        <v>6062.4</v>
      </c>
      <c r="E267" s="6">
        <f>+E$258*Matriz_de_consumo!E13</f>
        <v>6033.5999999999995</v>
      </c>
      <c r="F267" s="6">
        <f>+F$258*Matriz_de_consumo!F13</f>
        <v>5918.4</v>
      </c>
      <c r="G267" s="6">
        <f>+G$258*Matriz_de_consumo!G13</f>
        <v>4695.6000000000004</v>
      </c>
      <c r="H267" s="6">
        <f>+H$258*Matriz_de_consumo!H13</f>
        <v>5943.6</v>
      </c>
      <c r="I267" s="6">
        <f>+I$258*Matriz_de_consumo!I13</f>
        <v>6614.4000000000005</v>
      </c>
      <c r="J267" s="6">
        <f>+J$258*Matriz_de_consumo!J13</f>
        <v>6630</v>
      </c>
      <c r="K267" s="6">
        <f>+K$258*Matriz_de_consumo!K13</f>
        <v>6240</v>
      </c>
      <c r="L267" s="6">
        <f>+L$258*Matriz_de_consumo!L13</f>
        <v>7392</v>
      </c>
      <c r="M267" s="6">
        <f>+M$258*Matriz_de_consumo!M13</f>
        <v>7427.2</v>
      </c>
      <c r="N267" s="6">
        <f>+N$258*Matriz_de_consumo!N13</f>
        <v>7356.8</v>
      </c>
      <c r="O267" s="6">
        <f>+O$258*Matriz_de_consumo!O13</f>
        <v>6661.2</v>
      </c>
      <c r="P267" s="6">
        <f>+P$258*Matriz_de_consumo!P13</f>
        <v>6474</v>
      </c>
      <c r="Q267" s="6">
        <f>+Q$258*Matriz_de_consumo!Q13</f>
        <v>6458.4000000000005</v>
      </c>
      <c r="R267" s="6">
        <f>+R$258*Matriz_de_consumo!R13</f>
        <v>6630</v>
      </c>
      <c r="S267" s="6">
        <f>+S$258*Matriz_de_consumo!S13</f>
        <v>6302.4000000000005</v>
      </c>
      <c r="T267" s="6">
        <f>+T$258*Matriz_de_consumo!T13</f>
        <v>6552</v>
      </c>
      <c r="U267" s="6">
        <f>+U$258*Matriz_de_consumo!U13</f>
        <v>7603.2</v>
      </c>
      <c r="V267" s="6">
        <f>+V$258*Matriz_de_consumo!V13</f>
        <v>7268.8</v>
      </c>
      <c r="W267" s="6">
        <f>+W$258*Matriz_de_consumo!W13</f>
        <v>7374.4</v>
      </c>
      <c r="X267" s="6">
        <f>+X$258*Matriz_de_consumo!X13</f>
        <v>6474</v>
      </c>
      <c r="Y267" s="6">
        <f>+Y$258*Matriz_de_consumo!Y13</f>
        <v>6411.6</v>
      </c>
      <c r="Z267" s="6">
        <f>+Z$258*Matriz_de_consumo!Z13</f>
        <v>6019.2</v>
      </c>
    </row>
    <row r="268" spans="2:50" x14ac:dyDescent="0.2">
      <c r="B268" s="22">
        <f t="shared" si="6"/>
        <v>43959</v>
      </c>
      <c r="C268" s="6">
        <f>+C$258*Matriz_de_consumo!C14</f>
        <v>5904</v>
      </c>
      <c r="D268" s="6">
        <f>+D$258*Matriz_de_consumo!D14</f>
        <v>4708.8</v>
      </c>
      <c r="E268" s="6">
        <f>+E$258*Matriz_de_consumo!E14</f>
        <v>5918.4</v>
      </c>
      <c r="F268" s="6">
        <f>+F$258*Matriz_de_consumo!F14</f>
        <v>6004.8</v>
      </c>
      <c r="G268" s="6">
        <f>+G$258*Matriz_de_consumo!G14</f>
        <v>6676.8</v>
      </c>
      <c r="H268" s="6">
        <f>+H$258*Matriz_de_consumo!H14</f>
        <v>6271.2</v>
      </c>
      <c r="I268" s="6">
        <f>+I$258*Matriz_de_consumo!I14</f>
        <v>6411.6</v>
      </c>
      <c r="J268" s="6">
        <f>+J$258*Matriz_de_consumo!J14</f>
        <v>6162</v>
      </c>
      <c r="K268" s="6">
        <f>+K$258*Matriz_de_consumo!K14</f>
        <v>6302.4000000000005</v>
      </c>
      <c r="L268" s="6">
        <f>+L$258*Matriz_de_consumo!L14</f>
        <v>7515.2</v>
      </c>
      <c r="M268" s="6">
        <f>+M$258*Matriz_de_consumo!M14</f>
        <v>7374.4</v>
      </c>
      <c r="N268" s="6">
        <f>+N$258*Matriz_de_consumo!N14</f>
        <v>7268.8</v>
      </c>
      <c r="O268" s="6">
        <f>+O$258*Matriz_de_consumo!O14</f>
        <v>6146.4000000000005</v>
      </c>
      <c r="P268" s="6">
        <f>+P$258*Matriz_de_consumo!P14</f>
        <v>6427.2</v>
      </c>
      <c r="Q268" s="6">
        <f>+Q$258*Matriz_de_consumo!Q14</f>
        <v>5990.4000000000005</v>
      </c>
      <c r="R268" s="6">
        <f>+R$258*Matriz_de_consumo!R14</f>
        <v>6661.2</v>
      </c>
      <c r="S268" s="6">
        <f>+S$258*Matriz_de_consumo!S14</f>
        <v>6427.2</v>
      </c>
      <c r="T268" s="6">
        <f>+T$258*Matriz_de_consumo!T14</f>
        <v>6536.4000000000005</v>
      </c>
      <c r="U268" s="6">
        <f>+U$258*Matriz_de_consumo!U14</f>
        <v>7304</v>
      </c>
      <c r="V268" s="6">
        <f>+V$258*Matriz_de_consumo!V14</f>
        <v>7339.2</v>
      </c>
      <c r="W268" s="6">
        <f>+W$258*Matriz_de_consumo!W14</f>
        <v>7216</v>
      </c>
      <c r="X268" s="6">
        <f>+X$258*Matriz_de_consumo!X14</f>
        <v>6520.8</v>
      </c>
      <c r="Y268" s="6">
        <f>+Y$258*Matriz_de_consumo!Y14</f>
        <v>6567.6</v>
      </c>
      <c r="Z268" s="6">
        <f>+Z$258*Matriz_de_consumo!Z14</f>
        <v>5889.5999999999995</v>
      </c>
    </row>
    <row r="269" spans="2:50" x14ac:dyDescent="0.2">
      <c r="B269" s="22">
        <f t="shared" si="6"/>
        <v>43960</v>
      </c>
      <c r="C269" s="6">
        <f>+C$258*Matriz_de_consumo!C15</f>
        <v>5947.2</v>
      </c>
      <c r="D269" s="6">
        <f>+D$258*Matriz_de_consumo!D15</f>
        <v>5990.4</v>
      </c>
      <c r="E269" s="6">
        <f>+E$258*Matriz_de_consumo!E15</f>
        <v>6336</v>
      </c>
      <c r="F269" s="6">
        <f>+F$258*Matriz_de_consumo!F15</f>
        <v>6350.4</v>
      </c>
      <c r="G269" s="6">
        <f>+G$258*Matriz_de_consumo!G15</f>
        <v>6708</v>
      </c>
      <c r="H269" s="6">
        <f>+H$258*Matriz_de_consumo!H15</f>
        <v>6520.8</v>
      </c>
      <c r="I269" s="6">
        <f>+I$258*Matriz_de_consumo!I15</f>
        <v>6349.2</v>
      </c>
      <c r="J269" s="6">
        <f>+J$258*Matriz_de_consumo!J15</f>
        <v>4945.2</v>
      </c>
      <c r="K269" s="6">
        <f>+K$258*Matriz_de_consumo!K15</f>
        <v>3603.6</v>
      </c>
      <c r="L269" s="6">
        <f>+L$258*Matriz_de_consumo!L15</f>
        <v>3942.4</v>
      </c>
      <c r="M269" s="6">
        <f>+M$258*Matriz_de_consumo!M15</f>
        <v>4083.2</v>
      </c>
      <c r="N269" s="6">
        <f>+N$258*Matriz_de_consumo!N15</f>
        <v>5280</v>
      </c>
      <c r="O269" s="6">
        <f>+O$258*Matriz_de_consumo!O15</f>
        <v>6052.8</v>
      </c>
      <c r="P269" s="6">
        <f>+P$258*Matriz_de_consumo!P15</f>
        <v>6474</v>
      </c>
      <c r="Q269" s="6">
        <f>+Q$258*Matriz_de_consumo!Q15</f>
        <v>6052.8</v>
      </c>
      <c r="R269" s="6">
        <f>+R$258*Matriz_de_consumo!R15</f>
        <v>6630</v>
      </c>
      <c r="S269" s="6">
        <f>+S$258*Matriz_de_consumo!S15</f>
        <v>6614.4000000000005</v>
      </c>
      <c r="T269" s="6">
        <f>+T$258*Matriz_de_consumo!T15</f>
        <v>6630</v>
      </c>
      <c r="U269" s="6">
        <f>+U$258*Matriz_de_consumo!U15</f>
        <v>7374.4</v>
      </c>
      <c r="V269" s="6">
        <f>+V$258*Matriz_de_consumo!V15</f>
        <v>7409.6</v>
      </c>
      <c r="W269" s="6">
        <f>+W$258*Matriz_de_consumo!W15</f>
        <v>6916.8</v>
      </c>
      <c r="X269" s="6">
        <f>+X$258*Matriz_de_consumo!X15</f>
        <v>6567.6</v>
      </c>
      <c r="Y269" s="6">
        <f>+Y$258*Matriz_de_consumo!Y15</f>
        <v>6567.6</v>
      </c>
      <c r="Z269" s="6">
        <f>+Z$258*Matriz_de_consumo!Z15</f>
        <v>6134.4</v>
      </c>
    </row>
    <row r="270" spans="2:50" x14ac:dyDescent="0.2">
      <c r="B270" s="22">
        <f t="shared" si="6"/>
        <v>43961</v>
      </c>
      <c r="C270" s="6">
        <f>+C$258*Matriz_de_consumo!C16</f>
        <v>4953.5999999999995</v>
      </c>
      <c r="D270" s="6">
        <f>+D$258*Matriz_de_consumo!D16</f>
        <v>4968</v>
      </c>
      <c r="E270" s="6">
        <f>+E$258*Matriz_de_consumo!E16</f>
        <v>5457.5999999999995</v>
      </c>
      <c r="F270" s="6">
        <f>+F$258*Matriz_de_consumo!F16</f>
        <v>5889.5999999999995</v>
      </c>
      <c r="G270" s="6">
        <f>+G$258*Matriz_de_consumo!G16</f>
        <v>6598.8</v>
      </c>
      <c r="H270" s="6">
        <f>+H$258*Matriz_de_consumo!H16</f>
        <v>6536.4000000000005</v>
      </c>
      <c r="I270" s="6">
        <f>+I$258*Matriz_de_consumo!I16</f>
        <v>6364.8</v>
      </c>
      <c r="J270" s="6">
        <f>+J$258*Matriz_de_consumo!J16</f>
        <v>6583.2</v>
      </c>
      <c r="K270" s="6">
        <f>+K$258*Matriz_de_consumo!K16</f>
        <v>6536.4000000000005</v>
      </c>
      <c r="L270" s="6">
        <f>+L$258*Matriz_de_consumo!L16</f>
        <v>7480</v>
      </c>
      <c r="M270" s="6">
        <f>+M$258*Matriz_de_consumo!M16</f>
        <v>7585.6</v>
      </c>
      <c r="N270" s="6">
        <f>+N$258*Matriz_de_consumo!N16</f>
        <v>7321.6</v>
      </c>
      <c r="O270" s="6">
        <f>+O$258*Matriz_de_consumo!O16</f>
        <v>6614.4000000000005</v>
      </c>
      <c r="P270" s="6">
        <f>+P$258*Matriz_de_consumo!P16</f>
        <v>6520.8</v>
      </c>
      <c r="Q270" s="6">
        <f>+Q$258*Matriz_de_consumo!Q16</f>
        <v>6567.6</v>
      </c>
      <c r="R270" s="6">
        <f>+R$258*Matriz_de_consumo!R16</f>
        <v>6567.6</v>
      </c>
      <c r="S270" s="6">
        <f>+S$258*Matriz_de_consumo!S16</f>
        <v>6474</v>
      </c>
      <c r="T270" s="6">
        <f>+T$258*Matriz_de_consumo!T16</f>
        <v>6380.4000000000005</v>
      </c>
      <c r="U270" s="6">
        <f>+U$258*Matriz_de_consumo!U16</f>
        <v>7409.6</v>
      </c>
      <c r="V270" s="6">
        <f>+V$258*Matriz_de_consumo!V16</f>
        <v>7515.2</v>
      </c>
      <c r="W270" s="6">
        <f>+W$258*Matriz_de_consumo!W16</f>
        <v>7550.4</v>
      </c>
      <c r="X270" s="6">
        <f>+X$258*Matriz_de_consumo!X16</f>
        <v>6661.2</v>
      </c>
      <c r="Y270" s="6">
        <f>+Y$258*Matriz_de_consumo!Y16</f>
        <v>6177.6</v>
      </c>
      <c r="Z270" s="6">
        <f>+Z$258*Matriz_de_consumo!Z16</f>
        <v>6120</v>
      </c>
    </row>
    <row r="271" spans="2:50" x14ac:dyDescent="0.2">
      <c r="B271" s="22">
        <f t="shared" si="6"/>
        <v>43962</v>
      </c>
      <c r="C271" s="6">
        <f>+C$258*Matriz_de_consumo!C17</f>
        <v>5904</v>
      </c>
      <c r="D271" s="6">
        <f>+D$258*Matriz_de_consumo!D17</f>
        <v>5947.2</v>
      </c>
      <c r="E271" s="6">
        <f>+E$258*Matriz_de_consumo!E17</f>
        <v>6177.5999999999995</v>
      </c>
      <c r="F271" s="6">
        <f>+F$258*Matriz_de_consumo!F17</f>
        <v>6120</v>
      </c>
      <c r="G271" s="6">
        <f>+G$258*Matriz_de_consumo!G17</f>
        <v>6474</v>
      </c>
      <c r="H271" s="6">
        <f>+H$258*Matriz_de_consumo!H17</f>
        <v>6630</v>
      </c>
      <c r="I271" s="6">
        <f>+I$258*Matriz_de_consumo!I17</f>
        <v>6645.6</v>
      </c>
      <c r="J271" s="6">
        <f>+J$258*Matriz_de_consumo!J17</f>
        <v>6505.2</v>
      </c>
      <c r="K271" s="6">
        <f>+K$258*Matriz_de_consumo!K17</f>
        <v>6770.4000000000005</v>
      </c>
      <c r="L271" s="6">
        <f>+L$258*Matriz_de_consumo!L17</f>
        <v>7444.8</v>
      </c>
      <c r="M271" s="6">
        <f>+M$258*Matriz_de_consumo!M17</f>
        <v>7198.4</v>
      </c>
      <c r="N271" s="6">
        <f>+N$258*Matriz_de_consumo!N17</f>
        <v>7585.6</v>
      </c>
      <c r="O271" s="6">
        <f>+O$258*Matriz_de_consumo!O17</f>
        <v>6598.8</v>
      </c>
      <c r="P271" s="6">
        <f>+P$258*Matriz_de_consumo!P17</f>
        <v>6442.8</v>
      </c>
      <c r="Q271" s="6">
        <f>+Q$258*Matriz_de_consumo!Q17</f>
        <v>6583.2</v>
      </c>
      <c r="R271" s="6">
        <f>+R$258*Matriz_de_consumo!R17</f>
        <v>6567.6</v>
      </c>
      <c r="S271" s="6">
        <f>+S$258*Matriz_de_consumo!S17</f>
        <v>6318</v>
      </c>
      <c r="T271" s="6">
        <f>+T$258*Matriz_de_consumo!T17</f>
        <v>6489.6</v>
      </c>
      <c r="U271" s="6">
        <f>+U$258*Matriz_de_consumo!U17</f>
        <v>7040</v>
      </c>
      <c r="V271" s="6">
        <f>+V$258*Matriz_de_consumo!V17</f>
        <v>7145.6</v>
      </c>
      <c r="W271" s="6">
        <f>+W$258*Matriz_de_consumo!W17</f>
        <v>7233.6</v>
      </c>
      <c r="X271" s="6">
        <f>+X$258*Matriz_de_consumo!X17</f>
        <v>6520.8</v>
      </c>
      <c r="Y271" s="6">
        <f>+Y$258*Matriz_de_consumo!Y17</f>
        <v>6583.2</v>
      </c>
      <c r="Z271" s="6">
        <f>+Z$258*Matriz_de_consumo!Z17</f>
        <v>5760</v>
      </c>
    </row>
    <row r="272" spans="2:50" x14ac:dyDescent="0.2">
      <c r="B272" s="22">
        <f t="shared" si="6"/>
        <v>43963</v>
      </c>
      <c r="C272" s="6">
        <f>+C$258*Matriz_de_consumo!C18</f>
        <v>6048</v>
      </c>
      <c r="D272" s="6">
        <f>+D$258*Matriz_de_consumo!D18</f>
        <v>5932.8</v>
      </c>
      <c r="E272" s="6">
        <f>+E$258*Matriz_de_consumo!E18</f>
        <v>6134.4</v>
      </c>
      <c r="F272" s="6">
        <f>+F$258*Matriz_de_consumo!F18</f>
        <v>6192</v>
      </c>
      <c r="G272" s="6">
        <f>+G$258*Matriz_de_consumo!G18</f>
        <v>6567.6</v>
      </c>
      <c r="H272" s="6">
        <f>+H$258*Matriz_de_consumo!H18</f>
        <v>6380.4000000000005</v>
      </c>
      <c r="I272" s="6">
        <f>+I$258*Matriz_de_consumo!I18</f>
        <v>6474</v>
      </c>
      <c r="J272" s="6">
        <f>+J$258*Matriz_de_consumo!J18</f>
        <v>6567.6</v>
      </c>
      <c r="K272" s="6">
        <f>+K$258*Matriz_de_consumo!K18</f>
        <v>6645.6</v>
      </c>
      <c r="L272" s="6">
        <f>+L$258*Matriz_de_consumo!L18</f>
        <v>7638.4</v>
      </c>
      <c r="M272" s="6">
        <f>+M$258*Matriz_de_consumo!M18</f>
        <v>7568</v>
      </c>
      <c r="N272" s="6">
        <f>+N$258*Matriz_de_consumo!N18</f>
        <v>7216</v>
      </c>
      <c r="O272" s="6">
        <f>+O$258*Matriz_de_consumo!O18</f>
        <v>6318</v>
      </c>
      <c r="P272" s="6">
        <f>+P$258*Matriz_de_consumo!P18</f>
        <v>6630</v>
      </c>
      <c r="Q272" s="6">
        <f>+Q$258*Matriz_de_consumo!Q18</f>
        <v>6520.8</v>
      </c>
      <c r="R272" s="6">
        <f>+R$258*Matriz_de_consumo!R18</f>
        <v>6427.2</v>
      </c>
      <c r="S272" s="6">
        <f>+S$258*Matriz_de_consumo!S18</f>
        <v>6676.8</v>
      </c>
      <c r="T272" s="6">
        <f>+T$258*Matriz_de_consumo!T18</f>
        <v>6598.8</v>
      </c>
      <c r="U272" s="6">
        <f>+U$258*Matriz_de_consumo!U18</f>
        <v>7251.2</v>
      </c>
      <c r="V272" s="6">
        <f>+V$258*Matriz_de_consumo!V18</f>
        <v>7462.4</v>
      </c>
      <c r="W272" s="6">
        <f>+W$258*Matriz_de_consumo!W18</f>
        <v>7286.4</v>
      </c>
      <c r="X272" s="6">
        <f>+X$258*Matriz_de_consumo!X18</f>
        <v>6661.2</v>
      </c>
      <c r="Y272" s="6">
        <f>+Y$258*Matriz_de_consumo!Y18</f>
        <v>6489.6</v>
      </c>
      <c r="Z272" s="6">
        <f>+Z$258*Matriz_de_consumo!Z18</f>
        <v>6091.2</v>
      </c>
    </row>
    <row r="273" spans="2:26" x14ac:dyDescent="0.2">
      <c r="B273" s="22">
        <f t="shared" si="6"/>
        <v>43964</v>
      </c>
      <c r="C273" s="6">
        <f>+C$258*Matriz_de_consumo!C19</f>
        <v>6091.2</v>
      </c>
      <c r="D273" s="6">
        <f>+D$258*Matriz_de_consumo!D19</f>
        <v>5529.5999999999995</v>
      </c>
      <c r="E273" s="6">
        <f>+E$258*Matriz_de_consumo!E19</f>
        <v>6062.4</v>
      </c>
      <c r="F273" s="6">
        <f>+F$258*Matriz_de_consumo!F19</f>
        <v>6163.2</v>
      </c>
      <c r="G273" s="6">
        <f>+G$258*Matriz_de_consumo!G19</f>
        <v>6692.4000000000005</v>
      </c>
      <c r="H273" s="6">
        <f>+H$258*Matriz_de_consumo!H19</f>
        <v>6006</v>
      </c>
      <c r="I273" s="6">
        <f>+I$258*Matriz_de_consumo!I19</f>
        <v>6567.6</v>
      </c>
      <c r="J273" s="6">
        <f>+J$258*Matriz_de_consumo!J19</f>
        <v>6380.4000000000005</v>
      </c>
      <c r="K273" s="6">
        <f>+K$258*Matriz_de_consumo!K19</f>
        <v>6427.2</v>
      </c>
      <c r="L273" s="6">
        <f>+L$258*Matriz_de_consumo!L19</f>
        <v>7374.4</v>
      </c>
      <c r="M273" s="6">
        <f>+M$258*Matriz_de_consumo!M19</f>
        <v>7339.2</v>
      </c>
      <c r="N273" s="6">
        <f>+N$258*Matriz_de_consumo!N19</f>
        <v>7251.2</v>
      </c>
      <c r="O273" s="6">
        <f>+O$258*Matriz_de_consumo!O19</f>
        <v>6349.2</v>
      </c>
      <c r="P273" s="6">
        <f>+P$258*Matriz_de_consumo!P19</f>
        <v>6505.2</v>
      </c>
      <c r="Q273" s="6">
        <f>+Q$258*Matriz_de_consumo!Q19</f>
        <v>6411.6</v>
      </c>
      <c r="R273" s="6">
        <f>+R$258*Matriz_de_consumo!R19</f>
        <v>6364.8</v>
      </c>
      <c r="S273" s="6">
        <f>+S$258*Matriz_de_consumo!S19</f>
        <v>6676.8</v>
      </c>
      <c r="T273" s="6">
        <f>+T$258*Matriz_de_consumo!T19</f>
        <v>6598.8</v>
      </c>
      <c r="U273" s="6">
        <f>+U$258*Matriz_de_consumo!U19</f>
        <v>7427.2</v>
      </c>
      <c r="V273" s="6">
        <f>+V$258*Matriz_de_consumo!V19</f>
        <v>7532.8</v>
      </c>
      <c r="W273" s="6">
        <f>+W$258*Matriz_de_consumo!W19</f>
        <v>7092.8</v>
      </c>
      <c r="X273" s="6">
        <f>+X$258*Matriz_de_consumo!X19</f>
        <v>6349.2</v>
      </c>
      <c r="Y273" s="6">
        <f>+Y$258*Matriz_de_consumo!Y19</f>
        <v>6598.8</v>
      </c>
      <c r="Z273" s="6">
        <f>+Z$258*Matriz_de_consumo!Z19</f>
        <v>6105.5999999999995</v>
      </c>
    </row>
    <row r="274" spans="2:26" x14ac:dyDescent="0.2">
      <c r="B274" s="22">
        <f t="shared" si="6"/>
        <v>43965</v>
      </c>
      <c r="C274" s="6">
        <f>+C$258*Matriz_de_consumo!C20</f>
        <v>6120</v>
      </c>
      <c r="D274" s="6">
        <f>+D$258*Matriz_de_consumo!D20</f>
        <v>5990.4</v>
      </c>
      <c r="E274" s="6">
        <f>+E$258*Matriz_de_consumo!E20</f>
        <v>6062.4</v>
      </c>
      <c r="F274" s="6">
        <f>+F$258*Matriz_de_consumo!F20</f>
        <v>5846.4</v>
      </c>
      <c r="G274" s="6">
        <f>+G$258*Matriz_de_consumo!G20</f>
        <v>6708</v>
      </c>
      <c r="H274" s="6">
        <f>+H$258*Matriz_de_consumo!H20</f>
        <v>6645.6</v>
      </c>
      <c r="I274" s="6">
        <f>+I$258*Matriz_de_consumo!I20</f>
        <v>6739.2</v>
      </c>
      <c r="J274" s="6">
        <f>+J$258*Matriz_de_consumo!J20</f>
        <v>6645.6</v>
      </c>
      <c r="K274" s="6">
        <f>+K$258*Matriz_de_consumo!K20</f>
        <v>6427.2</v>
      </c>
      <c r="L274" s="6">
        <f>+L$258*Matriz_de_consumo!L20</f>
        <v>7251.2</v>
      </c>
      <c r="M274" s="6">
        <f>+M$258*Matriz_de_consumo!M20</f>
        <v>7251.2</v>
      </c>
      <c r="N274" s="6">
        <f>+N$258*Matriz_de_consumo!N20</f>
        <v>6987.2</v>
      </c>
      <c r="O274" s="6">
        <f>+O$258*Matriz_de_consumo!O20</f>
        <v>6770.4000000000005</v>
      </c>
      <c r="P274" s="6">
        <f>+P$258*Matriz_de_consumo!P20</f>
        <v>6630</v>
      </c>
      <c r="Q274" s="6">
        <f>+Q$258*Matriz_de_consumo!Q20</f>
        <v>6614.4000000000005</v>
      </c>
      <c r="R274" s="6">
        <f>+R$258*Matriz_de_consumo!R20</f>
        <v>6552</v>
      </c>
      <c r="S274" s="6">
        <f>+S$258*Matriz_de_consumo!S20</f>
        <v>4976.4000000000005</v>
      </c>
      <c r="T274" s="6">
        <f>+T$258*Matriz_de_consumo!T20</f>
        <v>5725.2</v>
      </c>
      <c r="U274" s="6">
        <f>+U$258*Matriz_de_consumo!U20</f>
        <v>7339.2</v>
      </c>
      <c r="V274" s="6">
        <f>+V$258*Matriz_de_consumo!V20</f>
        <v>7268.8</v>
      </c>
      <c r="W274" s="6">
        <f>+W$258*Matriz_de_consumo!W20</f>
        <v>7392</v>
      </c>
      <c r="X274" s="6">
        <f>+X$258*Matriz_de_consumo!X20</f>
        <v>5413.2</v>
      </c>
      <c r="Y274" s="6">
        <f>+Y$258*Matriz_de_consumo!Y20</f>
        <v>5896.8</v>
      </c>
      <c r="Z274" s="6">
        <f>+Z$258*Matriz_de_consumo!Z20</f>
        <v>4766.3999999999996</v>
      </c>
    </row>
    <row r="275" spans="2:26" x14ac:dyDescent="0.2">
      <c r="B275" s="22">
        <f t="shared" si="6"/>
        <v>43966</v>
      </c>
      <c r="C275" s="6">
        <f>+C$258*Matriz_de_consumo!C21</f>
        <v>5673.5999999999995</v>
      </c>
      <c r="D275" s="6">
        <f>+D$258*Matriz_de_consumo!D21</f>
        <v>6004.8</v>
      </c>
      <c r="E275" s="6">
        <f>+E$258*Matriz_de_consumo!E21</f>
        <v>6134.4</v>
      </c>
      <c r="F275" s="6">
        <f>+F$258*Matriz_de_consumo!F21</f>
        <v>5011.2</v>
      </c>
      <c r="G275" s="6">
        <f>+G$258*Matriz_de_consumo!G21</f>
        <v>6052.8</v>
      </c>
      <c r="H275" s="6">
        <f>+H$258*Matriz_de_consumo!H21</f>
        <v>6318</v>
      </c>
      <c r="I275" s="6">
        <f>+I$258*Matriz_de_consumo!I21</f>
        <v>6676.8</v>
      </c>
      <c r="J275" s="6">
        <f>+J$258*Matriz_de_consumo!J21</f>
        <v>6598.8</v>
      </c>
      <c r="K275" s="6">
        <f>+K$258*Matriz_de_consumo!K21</f>
        <v>6318</v>
      </c>
      <c r="L275" s="6">
        <f>+L$258*Matriz_de_consumo!L21</f>
        <v>7550.4</v>
      </c>
      <c r="M275" s="6">
        <f>+M$258*Matriz_de_consumo!M21</f>
        <v>7251.2</v>
      </c>
      <c r="N275" s="6">
        <f>+N$258*Matriz_de_consumo!N21</f>
        <v>7268.8</v>
      </c>
      <c r="O275" s="6">
        <f>+O$258*Matriz_de_consumo!O21</f>
        <v>6567.6</v>
      </c>
      <c r="P275" s="6">
        <f>+P$258*Matriz_de_consumo!P21</f>
        <v>6567.6</v>
      </c>
      <c r="Q275" s="6">
        <f>+Q$258*Matriz_de_consumo!Q21</f>
        <v>6224.4000000000005</v>
      </c>
      <c r="R275" s="6">
        <f>+R$258*Matriz_de_consumo!R21</f>
        <v>6286.8</v>
      </c>
      <c r="S275" s="6">
        <f>+S$258*Matriz_de_consumo!S21</f>
        <v>6240</v>
      </c>
      <c r="T275" s="6">
        <f>+T$258*Matriz_de_consumo!T21</f>
        <v>6302.4000000000005</v>
      </c>
      <c r="U275" s="6">
        <f>+U$258*Matriz_de_consumo!U21</f>
        <v>7409.6</v>
      </c>
      <c r="V275" s="6">
        <f>+V$258*Matriz_de_consumo!V21</f>
        <v>7638.4</v>
      </c>
      <c r="W275" s="6">
        <f>+W$258*Matriz_de_consumo!W21</f>
        <v>7356.8</v>
      </c>
      <c r="X275" s="6">
        <f>+X$258*Matriz_de_consumo!X21</f>
        <v>6754.8</v>
      </c>
      <c r="Y275" s="6">
        <f>+Y$258*Matriz_de_consumo!Y21</f>
        <v>6692.4000000000005</v>
      </c>
      <c r="Z275" s="6">
        <f>+Z$258*Matriz_de_consumo!Z21</f>
        <v>5875.2</v>
      </c>
    </row>
    <row r="276" spans="2:26" x14ac:dyDescent="0.2">
      <c r="B276" s="22">
        <f t="shared" si="6"/>
        <v>43967</v>
      </c>
      <c r="C276" s="6">
        <f>+C$258*Matriz_de_consumo!C22</f>
        <v>5731.2</v>
      </c>
      <c r="D276" s="6">
        <f>+D$258*Matriz_de_consumo!D22</f>
        <v>6048</v>
      </c>
      <c r="E276" s="6">
        <f>+E$258*Matriz_de_consumo!E22</f>
        <v>6105.5999999999995</v>
      </c>
      <c r="F276" s="6">
        <f>+F$258*Matriz_de_consumo!F22</f>
        <v>6076.8</v>
      </c>
      <c r="G276" s="6">
        <f>+G$258*Matriz_de_consumo!G22</f>
        <v>6505.2</v>
      </c>
      <c r="H276" s="6">
        <f>+H$258*Matriz_de_consumo!H22</f>
        <v>6474</v>
      </c>
      <c r="I276" s="6">
        <f>+I$258*Matriz_de_consumo!I22</f>
        <v>6146.4000000000005</v>
      </c>
      <c r="J276" s="6">
        <f>+J$258*Matriz_de_consumo!J22</f>
        <v>6598.8</v>
      </c>
      <c r="K276" s="6">
        <f>+K$258*Matriz_de_consumo!K22</f>
        <v>6614.4000000000005</v>
      </c>
      <c r="L276" s="6">
        <f>+L$258*Matriz_de_consumo!L22</f>
        <v>7691.2</v>
      </c>
      <c r="M276" s="6">
        <f>+M$258*Matriz_de_consumo!M22</f>
        <v>7462.4</v>
      </c>
      <c r="N276" s="6">
        <f>+N$258*Matriz_de_consumo!N22</f>
        <v>7216</v>
      </c>
      <c r="O276" s="6">
        <f>+O$258*Matriz_de_consumo!O22</f>
        <v>6489.6</v>
      </c>
      <c r="P276" s="6">
        <f>+P$258*Matriz_de_consumo!P22</f>
        <v>6318</v>
      </c>
      <c r="Q276" s="6">
        <f>+Q$258*Matriz_de_consumo!Q22</f>
        <v>6552</v>
      </c>
      <c r="R276" s="6">
        <f>+R$258*Matriz_de_consumo!R22</f>
        <v>6723.6</v>
      </c>
      <c r="S276" s="6">
        <f>+S$258*Matriz_de_consumo!S22</f>
        <v>6520.8</v>
      </c>
      <c r="T276" s="6">
        <f>+T$258*Matriz_de_consumo!T22</f>
        <v>6411.6</v>
      </c>
      <c r="U276" s="6">
        <f>+U$258*Matriz_de_consumo!U22</f>
        <v>7515.2</v>
      </c>
      <c r="V276" s="6">
        <f>+V$258*Matriz_de_consumo!V22</f>
        <v>7057.6</v>
      </c>
      <c r="W276" s="6">
        <f>+W$258*Matriz_de_consumo!W22</f>
        <v>7374.4</v>
      </c>
      <c r="X276" s="6">
        <f>+X$258*Matriz_de_consumo!X22</f>
        <v>6396</v>
      </c>
      <c r="Y276" s="6">
        <f>+Y$258*Matriz_de_consumo!Y22</f>
        <v>6598.8</v>
      </c>
      <c r="Z276" s="6">
        <f>+Z$258*Matriz_de_consumo!Z22</f>
        <v>6033.5999999999995</v>
      </c>
    </row>
    <row r="277" spans="2:26" x14ac:dyDescent="0.2">
      <c r="B277" s="22">
        <f t="shared" si="6"/>
        <v>43968</v>
      </c>
      <c r="C277" s="6">
        <f>+C$258*Matriz_de_consumo!C23</f>
        <v>5990.4</v>
      </c>
      <c r="D277" s="6">
        <f>+D$258*Matriz_de_consumo!D23</f>
        <v>5832</v>
      </c>
      <c r="E277" s="6">
        <f>+E$258*Matriz_de_consumo!E23</f>
        <v>5976</v>
      </c>
      <c r="F277" s="6">
        <f>+F$258*Matriz_de_consumo!F23</f>
        <v>5947.2</v>
      </c>
      <c r="G277" s="6">
        <f>+G$258*Matriz_de_consumo!G23</f>
        <v>6645.6</v>
      </c>
      <c r="H277" s="6">
        <f>+H$258*Matriz_de_consumo!H23</f>
        <v>6552</v>
      </c>
      <c r="I277" s="6">
        <f>+I$258*Matriz_de_consumo!I23</f>
        <v>6489.6</v>
      </c>
      <c r="J277" s="6">
        <f>+J$258*Matriz_de_consumo!J23</f>
        <v>6427.2</v>
      </c>
      <c r="K277" s="6">
        <f>+K$258*Matriz_de_consumo!K23</f>
        <v>6208.8</v>
      </c>
      <c r="L277" s="6">
        <f>+L$258*Matriz_de_consumo!L23</f>
        <v>7092.8</v>
      </c>
      <c r="M277" s="6">
        <f>+M$258*Matriz_de_consumo!M23</f>
        <v>7515.2</v>
      </c>
      <c r="N277" s="6">
        <f>+N$258*Matriz_de_consumo!N23</f>
        <v>6899.2</v>
      </c>
      <c r="O277" s="6">
        <f>+O$258*Matriz_de_consumo!O23</f>
        <v>5210.4000000000005</v>
      </c>
      <c r="P277" s="6">
        <f>+P$258*Matriz_de_consumo!P23</f>
        <v>6302.4000000000005</v>
      </c>
      <c r="Q277" s="6">
        <f>+Q$258*Matriz_de_consumo!Q23</f>
        <v>4789.2</v>
      </c>
      <c r="R277" s="6">
        <f>+R$258*Matriz_de_consumo!R23</f>
        <v>6224.4000000000005</v>
      </c>
      <c r="S277" s="6">
        <f>+S$258*Matriz_de_consumo!S23</f>
        <v>6286.8</v>
      </c>
      <c r="T277" s="6">
        <f>+T$258*Matriz_de_consumo!T23</f>
        <v>6380.4000000000005</v>
      </c>
      <c r="U277" s="6">
        <f>+U$258*Matriz_de_consumo!U23</f>
        <v>7427.2</v>
      </c>
      <c r="V277" s="6">
        <f>+V$258*Matriz_de_consumo!V23</f>
        <v>7409.6</v>
      </c>
      <c r="W277" s="6">
        <f>+W$258*Matriz_de_consumo!W23</f>
        <v>7251.2</v>
      </c>
      <c r="X277" s="6">
        <f>+X$258*Matriz_de_consumo!X23</f>
        <v>6115.2</v>
      </c>
      <c r="Y277" s="6">
        <f>+Y$258*Matriz_de_consumo!Y23</f>
        <v>6489.6</v>
      </c>
      <c r="Z277" s="6">
        <f>+Z$258*Matriz_de_consumo!Z23</f>
        <v>5832</v>
      </c>
    </row>
    <row r="278" spans="2:26" x14ac:dyDescent="0.2">
      <c r="B278" s="22">
        <f t="shared" si="6"/>
        <v>43969</v>
      </c>
      <c r="C278" s="6">
        <f>+C$258*Matriz_de_consumo!C24</f>
        <v>6177.5999999999995</v>
      </c>
      <c r="D278" s="6">
        <f>+D$258*Matriz_de_consumo!D24</f>
        <v>6076.8</v>
      </c>
      <c r="E278" s="6">
        <f>+E$258*Matriz_de_consumo!E24</f>
        <v>6019.2</v>
      </c>
      <c r="F278" s="6">
        <f>+F$258*Matriz_de_consumo!F24</f>
        <v>5731.2</v>
      </c>
      <c r="G278" s="6">
        <f>+G$258*Matriz_de_consumo!G24</f>
        <v>6271.2</v>
      </c>
      <c r="H278" s="6">
        <f>+H$258*Matriz_de_consumo!H24</f>
        <v>6598.8</v>
      </c>
      <c r="I278" s="6">
        <f>+I$258*Matriz_de_consumo!I24</f>
        <v>6630</v>
      </c>
      <c r="J278" s="6">
        <f>+J$258*Matriz_de_consumo!J24</f>
        <v>6536.4000000000005</v>
      </c>
      <c r="K278" s="6">
        <f>+K$258*Matriz_de_consumo!K24</f>
        <v>6474</v>
      </c>
      <c r="L278" s="6">
        <f>+L$258*Matriz_de_consumo!L24</f>
        <v>7233.6</v>
      </c>
      <c r="M278" s="6">
        <f>+M$258*Matriz_de_consumo!M24</f>
        <v>7251.2</v>
      </c>
      <c r="N278" s="6">
        <f>+N$258*Matriz_de_consumo!N24</f>
        <v>7392</v>
      </c>
      <c r="O278" s="6">
        <f>+O$258*Matriz_de_consumo!O24</f>
        <v>6676.8</v>
      </c>
      <c r="P278" s="6">
        <f>+P$258*Matriz_de_consumo!P24</f>
        <v>6442.8</v>
      </c>
      <c r="Q278" s="6">
        <f>+Q$258*Matriz_de_consumo!Q24</f>
        <v>6630</v>
      </c>
      <c r="R278" s="6">
        <f>+R$258*Matriz_de_consumo!R24</f>
        <v>6474</v>
      </c>
      <c r="S278" s="6">
        <f>+S$258*Matriz_de_consumo!S24</f>
        <v>6380.4000000000005</v>
      </c>
      <c r="T278" s="6">
        <f>+T$258*Matriz_de_consumo!T24</f>
        <v>6271.2</v>
      </c>
      <c r="U278" s="6">
        <f>+U$258*Matriz_de_consumo!U24</f>
        <v>7374.4</v>
      </c>
      <c r="V278" s="6">
        <f>+V$258*Matriz_de_consumo!V24</f>
        <v>7304</v>
      </c>
      <c r="W278" s="6">
        <f>+W$258*Matriz_de_consumo!W24</f>
        <v>7550.4</v>
      </c>
      <c r="X278" s="6">
        <f>+X$258*Matriz_de_consumo!X24</f>
        <v>6598.8</v>
      </c>
      <c r="Y278" s="6">
        <f>+Y$258*Matriz_de_consumo!Y24</f>
        <v>6474</v>
      </c>
      <c r="Z278" s="6">
        <f>+Z$258*Matriz_de_consumo!Z24</f>
        <v>5990.4</v>
      </c>
    </row>
    <row r="279" spans="2:26" x14ac:dyDescent="0.2">
      <c r="B279" s="22">
        <f t="shared" si="6"/>
        <v>43970</v>
      </c>
      <c r="C279" s="6">
        <f>+C$258*Matriz_de_consumo!C25</f>
        <v>5932.8</v>
      </c>
      <c r="D279" s="6">
        <f>+D$258*Matriz_de_consumo!D25</f>
        <v>5788.8</v>
      </c>
      <c r="E279" s="6">
        <f>+E$258*Matriz_de_consumo!E25</f>
        <v>5904</v>
      </c>
      <c r="F279" s="6">
        <f>+F$258*Matriz_de_consumo!F25</f>
        <v>5918.4</v>
      </c>
      <c r="G279" s="6">
        <f>+G$258*Matriz_de_consumo!G25</f>
        <v>6645.6</v>
      </c>
      <c r="H279" s="6">
        <f>+H$258*Matriz_de_consumo!H25</f>
        <v>6676.8</v>
      </c>
      <c r="I279" s="6">
        <f>+I$258*Matriz_de_consumo!I25</f>
        <v>6567.6</v>
      </c>
      <c r="J279" s="6">
        <f>+J$258*Matriz_de_consumo!J25</f>
        <v>6458.4000000000005</v>
      </c>
      <c r="K279" s="6">
        <f>+K$258*Matriz_de_consumo!K25</f>
        <v>6240</v>
      </c>
      <c r="L279" s="6">
        <f>+L$258*Matriz_de_consumo!L25</f>
        <v>7339.2</v>
      </c>
      <c r="M279" s="6">
        <f>+M$258*Matriz_de_consumo!M25</f>
        <v>7392</v>
      </c>
      <c r="N279" s="6">
        <f>+N$258*Matriz_de_consumo!N25</f>
        <v>7515.2</v>
      </c>
      <c r="O279" s="6">
        <f>+O$258*Matriz_de_consumo!O25</f>
        <v>6474</v>
      </c>
      <c r="P279" s="6">
        <f>+P$258*Matriz_de_consumo!P25</f>
        <v>6396</v>
      </c>
      <c r="Q279" s="6">
        <f>+Q$258*Matriz_de_consumo!Q25</f>
        <v>6458.4000000000005</v>
      </c>
      <c r="R279" s="6">
        <f>+R$258*Matriz_de_consumo!R25</f>
        <v>6271.2</v>
      </c>
      <c r="S279" s="6">
        <f>+S$258*Matriz_de_consumo!S25</f>
        <v>6474</v>
      </c>
      <c r="T279" s="6">
        <f>+T$258*Matriz_de_consumo!T25</f>
        <v>6661.2</v>
      </c>
      <c r="U279" s="6">
        <f>+U$258*Matriz_de_consumo!U25</f>
        <v>7427.2</v>
      </c>
      <c r="V279" s="6">
        <f>+V$258*Matriz_de_consumo!V25</f>
        <v>7233.6</v>
      </c>
      <c r="W279" s="6">
        <f>+W$258*Matriz_de_consumo!W25</f>
        <v>7110.4</v>
      </c>
      <c r="X279" s="6">
        <f>+X$258*Matriz_de_consumo!X25</f>
        <v>6193.2</v>
      </c>
      <c r="Y279" s="6">
        <f>+Y$258*Matriz_de_consumo!Y25</f>
        <v>6442.8</v>
      </c>
      <c r="Z279" s="6">
        <f>+Z$258*Matriz_de_consumo!Z25</f>
        <v>5947.2</v>
      </c>
    </row>
    <row r="280" spans="2:26" x14ac:dyDescent="0.2">
      <c r="B280" s="22">
        <f t="shared" si="6"/>
        <v>43971</v>
      </c>
      <c r="C280" s="6">
        <f>+C$258*Matriz_de_consumo!C26</f>
        <v>6105.5999999999995</v>
      </c>
      <c r="D280" s="6">
        <f>+D$258*Matriz_de_consumo!D26</f>
        <v>5760</v>
      </c>
      <c r="E280" s="6">
        <f>+E$258*Matriz_de_consumo!E26</f>
        <v>6134.4</v>
      </c>
      <c r="F280" s="6">
        <f>+F$258*Matriz_de_consumo!F26</f>
        <v>5961.5999999999995</v>
      </c>
      <c r="G280" s="6">
        <f>+G$258*Matriz_de_consumo!G26</f>
        <v>6271.2</v>
      </c>
      <c r="H280" s="6">
        <f>+H$258*Matriz_de_consumo!H26</f>
        <v>6614.4000000000005</v>
      </c>
      <c r="I280" s="6">
        <f>+I$258*Matriz_de_consumo!I26</f>
        <v>6458.4000000000005</v>
      </c>
      <c r="J280" s="6">
        <f>+J$258*Matriz_de_consumo!J26</f>
        <v>6411.6</v>
      </c>
      <c r="K280" s="6">
        <f>+K$258*Matriz_de_consumo!K26</f>
        <v>6583.2</v>
      </c>
      <c r="L280" s="6">
        <f>+L$258*Matriz_de_consumo!L26</f>
        <v>7339.2</v>
      </c>
      <c r="M280" s="6">
        <f>+M$258*Matriz_de_consumo!M26</f>
        <v>7356.8</v>
      </c>
      <c r="N280" s="6">
        <f>+N$258*Matriz_de_consumo!N26</f>
        <v>7216</v>
      </c>
      <c r="O280" s="6">
        <f>+O$258*Matriz_de_consumo!O26</f>
        <v>6505.2</v>
      </c>
      <c r="P280" s="6">
        <f>+P$258*Matriz_de_consumo!P26</f>
        <v>6614.4000000000005</v>
      </c>
      <c r="Q280" s="6">
        <f>+Q$258*Matriz_de_consumo!Q26</f>
        <v>6552</v>
      </c>
      <c r="R280" s="6">
        <f>+R$258*Matriz_de_consumo!R26</f>
        <v>6302.4000000000005</v>
      </c>
      <c r="S280" s="6">
        <f>+S$258*Matriz_de_consumo!S26</f>
        <v>6458.4000000000005</v>
      </c>
      <c r="T280" s="6">
        <f>+T$258*Matriz_de_consumo!T26</f>
        <v>6396</v>
      </c>
      <c r="U280" s="6">
        <f>+U$258*Matriz_de_consumo!U26</f>
        <v>7233.6</v>
      </c>
      <c r="V280" s="6">
        <f>+V$258*Matriz_de_consumo!V26</f>
        <v>7356.8</v>
      </c>
      <c r="W280" s="6">
        <f>+W$258*Matriz_de_consumo!W26</f>
        <v>7092.8</v>
      </c>
      <c r="X280" s="6">
        <f>+X$258*Matriz_de_consumo!X26</f>
        <v>6427.2</v>
      </c>
      <c r="Y280" s="6">
        <f>+Y$258*Matriz_de_consumo!Y26</f>
        <v>6630</v>
      </c>
      <c r="Z280" s="6">
        <f>+Z$258*Matriz_de_consumo!Z26</f>
        <v>6091.2</v>
      </c>
    </row>
    <row r="281" spans="2:26" x14ac:dyDescent="0.2">
      <c r="B281" s="22">
        <f t="shared" si="6"/>
        <v>43972</v>
      </c>
      <c r="C281" s="6">
        <f>+C$258*Matriz_de_consumo!C27</f>
        <v>6076.8</v>
      </c>
      <c r="D281" s="6">
        <f>+D$258*Matriz_de_consumo!D27</f>
        <v>6091.2</v>
      </c>
      <c r="E281" s="6">
        <f>+E$258*Matriz_de_consumo!E27</f>
        <v>5572.8</v>
      </c>
      <c r="F281" s="6">
        <f>+F$258*Matriz_de_consumo!F27</f>
        <v>6134.4</v>
      </c>
      <c r="G281" s="6">
        <f>+G$258*Matriz_de_consumo!G27</f>
        <v>6598.8</v>
      </c>
      <c r="H281" s="6">
        <f>+H$258*Matriz_de_consumo!H27</f>
        <v>6661.2</v>
      </c>
      <c r="I281" s="6">
        <f>+I$258*Matriz_de_consumo!I27</f>
        <v>6583.2</v>
      </c>
      <c r="J281" s="6">
        <f>+J$258*Matriz_de_consumo!J27</f>
        <v>6442.8</v>
      </c>
      <c r="K281" s="6">
        <f>+K$258*Matriz_de_consumo!K27</f>
        <v>6427.2</v>
      </c>
      <c r="L281" s="6">
        <f>+L$258*Matriz_de_consumo!L27</f>
        <v>7550.4</v>
      </c>
      <c r="M281" s="6">
        <f>+M$258*Matriz_de_consumo!M27</f>
        <v>7427.2</v>
      </c>
      <c r="N281" s="6">
        <f>+N$258*Matriz_de_consumo!N27</f>
        <v>7392</v>
      </c>
      <c r="O281" s="6">
        <f>+O$258*Matriz_de_consumo!O27</f>
        <v>6505.2</v>
      </c>
      <c r="P281" s="6">
        <f>+P$258*Matriz_de_consumo!P27</f>
        <v>6302.4000000000005</v>
      </c>
      <c r="Q281" s="6">
        <f>+Q$258*Matriz_de_consumo!Q27</f>
        <v>6286.8</v>
      </c>
      <c r="R281" s="6">
        <f>+R$258*Matriz_de_consumo!R27</f>
        <v>6583.2</v>
      </c>
      <c r="S281" s="6">
        <f>+S$258*Matriz_de_consumo!S27</f>
        <v>6583.2</v>
      </c>
      <c r="T281" s="6">
        <f>+T$258*Matriz_de_consumo!T27</f>
        <v>6552</v>
      </c>
      <c r="U281" s="6">
        <f>+U$258*Matriz_de_consumo!U27</f>
        <v>7163.2</v>
      </c>
      <c r="V281" s="6">
        <f>+V$258*Matriz_de_consumo!V27</f>
        <v>7286.4</v>
      </c>
      <c r="W281" s="6">
        <f>+W$258*Matriz_de_consumo!W27</f>
        <v>6036.8</v>
      </c>
      <c r="X281" s="6">
        <f>+X$258*Matriz_de_consumo!X27</f>
        <v>6411.6</v>
      </c>
      <c r="Y281" s="6">
        <f>+Y$258*Matriz_de_consumo!Y27</f>
        <v>6240</v>
      </c>
      <c r="Z281" s="6">
        <f>+Z$258*Matriz_de_consumo!Z27</f>
        <v>5846.4</v>
      </c>
    </row>
    <row r="282" spans="2:26" x14ac:dyDescent="0.2">
      <c r="B282" s="22">
        <f t="shared" si="6"/>
        <v>43973</v>
      </c>
      <c r="C282" s="6">
        <f>+C$258*Matriz_de_consumo!C28</f>
        <v>5630.4</v>
      </c>
      <c r="D282" s="6">
        <f>+D$258*Matriz_de_consumo!D28</f>
        <v>6048</v>
      </c>
      <c r="E282" s="6">
        <f>+E$258*Matriz_de_consumo!E28</f>
        <v>6048</v>
      </c>
      <c r="F282" s="6">
        <f>+F$258*Matriz_de_consumo!F28</f>
        <v>6091.2</v>
      </c>
      <c r="G282" s="6">
        <f>+G$258*Matriz_de_consumo!G28</f>
        <v>6411.6</v>
      </c>
      <c r="H282" s="6">
        <f>+H$258*Matriz_de_consumo!H28</f>
        <v>6411.6</v>
      </c>
      <c r="I282" s="6">
        <f>+I$258*Matriz_de_consumo!I28</f>
        <v>6458.4000000000005</v>
      </c>
      <c r="J282" s="6">
        <f>+J$258*Matriz_de_consumo!J28</f>
        <v>6676.8</v>
      </c>
      <c r="K282" s="6">
        <f>+K$258*Matriz_de_consumo!K28</f>
        <v>6630</v>
      </c>
      <c r="L282" s="6">
        <f>+L$258*Matriz_de_consumo!L28</f>
        <v>7462.4</v>
      </c>
      <c r="M282" s="6">
        <f>+M$258*Matriz_de_consumo!M28</f>
        <v>7427.2</v>
      </c>
      <c r="N282" s="6">
        <f>+N$258*Matriz_de_consumo!N28</f>
        <v>6881.6</v>
      </c>
      <c r="O282" s="6">
        <f>+O$258*Matriz_de_consumo!O28</f>
        <v>6333.6</v>
      </c>
      <c r="P282" s="6">
        <f>+P$258*Matriz_de_consumo!P28</f>
        <v>1981.2</v>
      </c>
      <c r="Q282" s="6">
        <f>+Q$258*Matriz_de_consumo!Q28</f>
        <v>2948.4</v>
      </c>
      <c r="R282" s="6">
        <f>+R$258*Matriz_de_consumo!R28</f>
        <v>5319.6</v>
      </c>
      <c r="S282" s="6">
        <f>+S$258*Matriz_de_consumo!S28</f>
        <v>6411.6</v>
      </c>
      <c r="T282" s="6">
        <f>+T$258*Matriz_de_consumo!T28</f>
        <v>6224.4000000000005</v>
      </c>
      <c r="U282" s="6">
        <f>+U$258*Matriz_de_consumo!U28</f>
        <v>6881.6</v>
      </c>
      <c r="V282" s="6">
        <f>+V$258*Matriz_de_consumo!V28</f>
        <v>7444.8</v>
      </c>
      <c r="W282" s="6">
        <f>+W$258*Matriz_de_consumo!W28</f>
        <v>7444.8</v>
      </c>
      <c r="X282" s="6">
        <f>+X$258*Matriz_de_consumo!X28</f>
        <v>6661.2</v>
      </c>
      <c r="Y282" s="6">
        <f>+Y$258*Matriz_de_consumo!Y28</f>
        <v>6661.2</v>
      </c>
      <c r="Z282" s="6">
        <f>+Z$258*Matriz_de_consumo!Z28</f>
        <v>5932.8</v>
      </c>
    </row>
    <row r="283" spans="2:26" x14ac:dyDescent="0.2">
      <c r="B283" s="22">
        <f t="shared" si="6"/>
        <v>43974</v>
      </c>
      <c r="C283" s="6">
        <f>+C$258*Matriz_de_consumo!C29</f>
        <v>5860.8</v>
      </c>
      <c r="D283" s="6">
        <f>+D$258*Matriz_de_consumo!D29</f>
        <v>5889.5999999999995</v>
      </c>
      <c r="E283" s="6">
        <f>+E$258*Matriz_de_consumo!E29</f>
        <v>5947.2</v>
      </c>
      <c r="F283" s="6">
        <f>+F$258*Matriz_de_consumo!F29</f>
        <v>6120</v>
      </c>
      <c r="G283" s="6">
        <f>+G$258*Matriz_de_consumo!G29</f>
        <v>6676.8</v>
      </c>
      <c r="H283" s="6">
        <f>+H$258*Matriz_de_consumo!H29</f>
        <v>6380.4000000000005</v>
      </c>
      <c r="I283" s="6">
        <f>+I$258*Matriz_de_consumo!I29</f>
        <v>6583.2</v>
      </c>
      <c r="J283" s="6">
        <f>+J$258*Matriz_de_consumo!J29</f>
        <v>6598.8</v>
      </c>
      <c r="K283" s="6">
        <f>+K$258*Matriz_de_consumo!K29</f>
        <v>6583.2</v>
      </c>
      <c r="L283" s="6">
        <f>+L$258*Matriz_de_consumo!L29</f>
        <v>7180.8</v>
      </c>
      <c r="M283" s="6">
        <f>+M$258*Matriz_de_consumo!M29</f>
        <v>7057.6</v>
      </c>
      <c r="N283" s="6">
        <f>+N$258*Matriz_de_consumo!N29</f>
        <v>7180.8</v>
      </c>
      <c r="O283" s="6">
        <f>+O$258*Matriz_de_consumo!O29</f>
        <v>6552</v>
      </c>
      <c r="P283" s="6">
        <f>+P$258*Matriz_de_consumo!P29</f>
        <v>6458.4000000000005</v>
      </c>
      <c r="Q283" s="6">
        <f>+Q$258*Matriz_de_consumo!Q29</f>
        <v>6645.6</v>
      </c>
      <c r="R283" s="6">
        <f>+R$258*Matriz_de_consumo!R29</f>
        <v>6567.6</v>
      </c>
      <c r="S283" s="6">
        <f>+S$258*Matriz_de_consumo!S29</f>
        <v>6411.6</v>
      </c>
      <c r="T283" s="6">
        <f>+T$258*Matriz_de_consumo!T29</f>
        <v>6318</v>
      </c>
      <c r="U283" s="6">
        <f>+U$258*Matriz_de_consumo!U29</f>
        <v>7339.2</v>
      </c>
      <c r="V283" s="6">
        <f>+V$258*Matriz_de_consumo!V29</f>
        <v>7409.6</v>
      </c>
      <c r="W283" s="6">
        <f>+W$258*Matriz_de_consumo!W29</f>
        <v>7497.6</v>
      </c>
      <c r="X283" s="6">
        <f>+X$258*Matriz_de_consumo!X29</f>
        <v>6396</v>
      </c>
      <c r="Y283" s="6">
        <f>+Y$258*Matriz_de_consumo!Y29</f>
        <v>6645.6</v>
      </c>
      <c r="Z283" s="6">
        <f>+Z$258*Matriz_de_consumo!Z29</f>
        <v>4723.2</v>
      </c>
    </row>
    <row r="284" spans="2:26" x14ac:dyDescent="0.2">
      <c r="B284" s="22">
        <f t="shared" si="6"/>
        <v>43975</v>
      </c>
      <c r="C284" s="6">
        <f>+C$258*Matriz_de_consumo!C30</f>
        <v>5832</v>
      </c>
      <c r="D284" s="6">
        <f>+D$258*Matriz_de_consumo!D30</f>
        <v>5875.2</v>
      </c>
      <c r="E284" s="6">
        <f>+E$258*Matriz_de_consumo!E30</f>
        <v>5976</v>
      </c>
      <c r="F284" s="6">
        <f>+F$258*Matriz_de_consumo!F30</f>
        <v>5731.2</v>
      </c>
      <c r="G284" s="6">
        <f>+G$258*Matriz_de_consumo!G30</f>
        <v>6396</v>
      </c>
      <c r="H284" s="6">
        <f>+H$258*Matriz_de_consumo!H30</f>
        <v>6661.2</v>
      </c>
      <c r="I284" s="6">
        <f>+I$258*Matriz_de_consumo!I30</f>
        <v>6567.6</v>
      </c>
      <c r="J284" s="6">
        <f>+J$258*Matriz_de_consumo!J30</f>
        <v>6661.2</v>
      </c>
      <c r="K284" s="6">
        <f>+K$258*Matriz_de_consumo!K30</f>
        <v>6255.6</v>
      </c>
      <c r="L284" s="6">
        <f>+L$258*Matriz_de_consumo!L30</f>
        <v>7286.4</v>
      </c>
      <c r="M284" s="6">
        <f>+M$258*Matriz_de_consumo!M30</f>
        <v>7515.2</v>
      </c>
      <c r="N284" s="6">
        <f>+N$258*Matriz_de_consumo!N30</f>
        <v>7532.8</v>
      </c>
      <c r="O284" s="6">
        <f>+O$258*Matriz_de_consumo!O30</f>
        <v>6661.2</v>
      </c>
      <c r="P284" s="6">
        <f>+P$258*Matriz_de_consumo!P30</f>
        <v>6754.8</v>
      </c>
      <c r="Q284" s="6">
        <f>+Q$258*Matriz_de_consumo!Q30</f>
        <v>6567.6</v>
      </c>
      <c r="R284" s="6">
        <f>+R$258*Matriz_de_consumo!R30</f>
        <v>6645.6</v>
      </c>
      <c r="S284" s="6">
        <f>+S$258*Matriz_de_consumo!S30</f>
        <v>6411.6</v>
      </c>
      <c r="T284" s="6">
        <f>+T$258*Matriz_de_consumo!T30</f>
        <v>6552</v>
      </c>
      <c r="U284" s="6">
        <f>+U$258*Matriz_de_consumo!U30</f>
        <v>7198.4</v>
      </c>
      <c r="V284" s="6">
        <f>+V$258*Matriz_de_consumo!V30</f>
        <v>7392</v>
      </c>
      <c r="W284" s="6">
        <f>+W$258*Matriz_de_consumo!W30</f>
        <v>7286.4</v>
      </c>
      <c r="X284" s="6">
        <f>+X$258*Matriz_de_consumo!X30</f>
        <v>6442.8</v>
      </c>
      <c r="Y284" s="6">
        <f>+Y$258*Matriz_de_consumo!Y30</f>
        <v>6458.4000000000005</v>
      </c>
      <c r="Z284" s="6">
        <f>+Z$258*Matriz_de_consumo!Z30</f>
        <v>6048</v>
      </c>
    </row>
    <row r="285" spans="2:26" x14ac:dyDescent="0.2">
      <c r="B285" s="22">
        <f t="shared" si="6"/>
        <v>43976</v>
      </c>
      <c r="C285" s="6">
        <f>+C$258*Matriz_de_consumo!C31</f>
        <v>6134.4</v>
      </c>
      <c r="D285" s="6">
        <f>+D$258*Matriz_de_consumo!D31</f>
        <v>6048</v>
      </c>
      <c r="E285" s="6">
        <f>+E$258*Matriz_de_consumo!E31</f>
        <v>6076.8</v>
      </c>
      <c r="F285" s="6">
        <f>+F$258*Matriz_de_consumo!F31</f>
        <v>5817.5999999999995</v>
      </c>
      <c r="G285" s="6">
        <f>+G$258*Matriz_de_consumo!G31</f>
        <v>6333.6</v>
      </c>
      <c r="H285" s="6">
        <f>+H$258*Matriz_de_consumo!H31</f>
        <v>6427.2</v>
      </c>
      <c r="I285" s="6">
        <f>+I$258*Matriz_de_consumo!I31</f>
        <v>6630</v>
      </c>
      <c r="J285" s="6">
        <f>+J$258*Matriz_de_consumo!J31</f>
        <v>6567.6</v>
      </c>
      <c r="K285" s="6">
        <f>+K$258*Matriz_de_consumo!K31</f>
        <v>6333.6</v>
      </c>
      <c r="L285" s="6">
        <f>+L$258*Matriz_de_consumo!L31</f>
        <v>7515.2</v>
      </c>
      <c r="M285" s="6">
        <f>+M$258*Matriz_de_consumo!M31</f>
        <v>7497.6</v>
      </c>
      <c r="N285" s="6">
        <f>+N$258*Matriz_de_consumo!N31</f>
        <v>7462.4</v>
      </c>
      <c r="O285" s="6">
        <f>+O$258*Matriz_de_consumo!O31</f>
        <v>6427.2</v>
      </c>
      <c r="P285" s="6">
        <f>+P$258*Matriz_de_consumo!P31</f>
        <v>6271.2</v>
      </c>
      <c r="Q285" s="6">
        <f>+Q$258*Matriz_de_consumo!Q31</f>
        <v>6240</v>
      </c>
      <c r="R285" s="6">
        <f>+R$258*Matriz_de_consumo!R31</f>
        <v>6474</v>
      </c>
      <c r="S285" s="6">
        <f>+S$258*Matriz_de_consumo!S31</f>
        <v>6567.6</v>
      </c>
      <c r="T285" s="6">
        <f>+T$258*Matriz_de_consumo!T31</f>
        <v>6520.8</v>
      </c>
      <c r="U285" s="6">
        <f>+U$258*Matriz_de_consumo!U31</f>
        <v>7427.2</v>
      </c>
      <c r="V285" s="6">
        <f>+V$258*Matriz_de_consumo!V31</f>
        <v>7145.6</v>
      </c>
      <c r="W285" s="6">
        <f>+W$258*Matriz_de_consumo!W31</f>
        <v>7304</v>
      </c>
      <c r="X285" s="6">
        <f>+X$258*Matriz_de_consumo!X31</f>
        <v>6271.2</v>
      </c>
      <c r="Y285" s="6">
        <f>+Y$258*Matriz_de_consumo!Y31</f>
        <v>4056</v>
      </c>
      <c r="Z285" s="6">
        <f>+Z$258*Matriz_de_consumo!Z31</f>
        <v>5169.5999999999995</v>
      </c>
    </row>
    <row r="286" spans="2:26" x14ac:dyDescent="0.2">
      <c r="B286" s="22">
        <f t="shared" si="6"/>
        <v>43977</v>
      </c>
      <c r="C286" s="6">
        <f>+C$258*Matriz_de_consumo!C32</f>
        <v>5774.4</v>
      </c>
      <c r="D286" s="6">
        <f>+D$258*Matriz_de_consumo!D32</f>
        <v>5947.2</v>
      </c>
      <c r="E286" s="6">
        <f>+E$258*Matriz_de_consumo!E32</f>
        <v>6004.8</v>
      </c>
      <c r="F286" s="6">
        <f>+F$258*Matriz_de_consumo!F32</f>
        <v>5947.2</v>
      </c>
      <c r="G286" s="6">
        <f>+G$258*Matriz_de_consumo!G32</f>
        <v>6427.2</v>
      </c>
      <c r="H286" s="6">
        <f>+H$258*Matriz_de_consumo!H32</f>
        <v>6333.6</v>
      </c>
      <c r="I286" s="6">
        <f>+I$258*Matriz_de_consumo!I32</f>
        <v>6520.8</v>
      </c>
      <c r="J286" s="6">
        <f>+J$258*Matriz_de_consumo!J32</f>
        <v>6318</v>
      </c>
      <c r="K286" s="6">
        <f>+K$258*Matriz_de_consumo!K32</f>
        <v>6302.4000000000005</v>
      </c>
      <c r="L286" s="6">
        <f>+L$258*Matriz_de_consumo!L32</f>
        <v>7268.8</v>
      </c>
      <c r="M286" s="6">
        <f>+M$258*Matriz_de_consumo!M32</f>
        <v>7198.4</v>
      </c>
      <c r="N286" s="6">
        <f>+N$258*Matriz_de_consumo!N32</f>
        <v>7216</v>
      </c>
      <c r="O286" s="6">
        <f>+O$258*Matriz_de_consumo!O32</f>
        <v>6146.4000000000005</v>
      </c>
      <c r="P286" s="6">
        <f>+P$258*Matriz_de_consumo!P32</f>
        <v>6193.2</v>
      </c>
      <c r="Q286" s="6">
        <f>+Q$258*Matriz_de_consumo!Q32</f>
        <v>6427.2</v>
      </c>
      <c r="R286" s="6">
        <f>+R$258*Matriz_de_consumo!R32</f>
        <v>6567.6</v>
      </c>
      <c r="S286" s="6">
        <f>+S$258*Matriz_de_consumo!S32</f>
        <v>6520.8</v>
      </c>
      <c r="T286" s="6">
        <f>+T$258*Matriz_de_consumo!T32</f>
        <v>6396</v>
      </c>
      <c r="U286" s="6">
        <f>+U$258*Matriz_de_consumo!U32</f>
        <v>7163.2</v>
      </c>
      <c r="V286" s="6">
        <f>+V$258*Matriz_de_consumo!V32</f>
        <v>7392</v>
      </c>
      <c r="W286" s="6">
        <f>+W$258*Matriz_de_consumo!W32</f>
        <v>7515.2</v>
      </c>
      <c r="X286" s="6">
        <f>+X$258*Matriz_de_consumo!X32</f>
        <v>5288.4000000000005</v>
      </c>
      <c r="Y286" s="6">
        <f>+Y$258*Matriz_de_consumo!Y32</f>
        <v>6240</v>
      </c>
      <c r="Z286" s="6">
        <f>+Z$258*Matriz_de_consumo!Z32</f>
        <v>5616</v>
      </c>
    </row>
    <row r="287" spans="2:26" x14ac:dyDescent="0.2">
      <c r="B287" s="22">
        <f t="shared" si="6"/>
        <v>43978</v>
      </c>
      <c r="C287" s="6">
        <f>+C$258*Matriz_de_consumo!C33</f>
        <v>5558.4</v>
      </c>
      <c r="D287" s="6">
        <f>+D$258*Matriz_de_consumo!D33</f>
        <v>6019.2</v>
      </c>
      <c r="E287" s="6">
        <f>+E$258*Matriz_de_consumo!E33</f>
        <v>6076.8</v>
      </c>
      <c r="F287" s="6">
        <f>+F$258*Matriz_de_consumo!F33</f>
        <v>5889.5999999999995</v>
      </c>
      <c r="G287" s="6">
        <f>+G$258*Matriz_de_consumo!G33</f>
        <v>6598.8</v>
      </c>
      <c r="H287" s="6">
        <f>+H$258*Matriz_de_consumo!H33</f>
        <v>6380.4000000000005</v>
      </c>
      <c r="I287" s="6">
        <f>+I$258*Matriz_de_consumo!I33</f>
        <v>6614.4000000000005</v>
      </c>
      <c r="J287" s="6">
        <f>+J$258*Matriz_de_consumo!J33</f>
        <v>6520.8</v>
      </c>
      <c r="K287" s="6">
        <f>+K$258*Matriz_de_consumo!K33</f>
        <v>6598.8</v>
      </c>
      <c r="L287" s="6">
        <f>+L$258*Matriz_de_consumo!L33</f>
        <v>7040</v>
      </c>
      <c r="M287" s="6">
        <f>+M$258*Matriz_de_consumo!M33</f>
        <v>7180.8</v>
      </c>
      <c r="N287" s="6">
        <f>+N$258*Matriz_de_consumo!N33</f>
        <v>7163.2</v>
      </c>
      <c r="O287" s="6">
        <f>+O$258*Matriz_de_consumo!O33</f>
        <v>6567.6</v>
      </c>
      <c r="P287" s="6">
        <f>+P$258*Matriz_de_consumo!P33</f>
        <v>6567.6</v>
      </c>
      <c r="Q287" s="6">
        <f>+Q$258*Matriz_de_consumo!Q33</f>
        <v>6520.8</v>
      </c>
      <c r="R287" s="6">
        <f>+R$258*Matriz_de_consumo!R33</f>
        <v>6614.4000000000005</v>
      </c>
      <c r="S287" s="6">
        <f>+S$258*Matriz_de_consumo!S33</f>
        <v>6302.4000000000005</v>
      </c>
      <c r="T287" s="6">
        <f>+T$258*Matriz_de_consumo!T33</f>
        <v>6583.2</v>
      </c>
      <c r="U287" s="6">
        <f>+U$258*Matriz_de_consumo!U33</f>
        <v>7092.8</v>
      </c>
      <c r="V287" s="6">
        <f>+V$258*Matriz_de_consumo!V33</f>
        <v>7462.4</v>
      </c>
      <c r="W287" s="6">
        <f>+W$258*Matriz_de_consumo!W33</f>
        <v>7532.8</v>
      </c>
      <c r="X287" s="6">
        <f>+X$258*Matriz_de_consumo!X33</f>
        <v>6396</v>
      </c>
      <c r="Y287" s="6">
        <f>+Y$258*Matriz_de_consumo!Y33</f>
        <v>6208.8</v>
      </c>
      <c r="Z287" s="6">
        <f>+Z$258*Matriz_de_consumo!Z33</f>
        <v>6033.5999999999995</v>
      </c>
    </row>
    <row r="288" spans="2:26" x14ac:dyDescent="0.2">
      <c r="B288" s="22">
        <f t="shared" si="6"/>
        <v>43979</v>
      </c>
      <c r="C288" s="6">
        <f>+C$258*Matriz_de_consumo!C34</f>
        <v>6192</v>
      </c>
      <c r="D288" s="6">
        <f>+D$258*Matriz_de_consumo!D34</f>
        <v>6206.4</v>
      </c>
      <c r="E288" s="6">
        <f>+E$258*Matriz_de_consumo!E34</f>
        <v>6120</v>
      </c>
      <c r="F288" s="6">
        <f>+F$258*Matriz_de_consumo!F34</f>
        <v>5947.2</v>
      </c>
      <c r="G288" s="6">
        <f>+G$258*Matriz_de_consumo!G34</f>
        <v>6630</v>
      </c>
      <c r="H288" s="6">
        <f>+H$258*Matriz_de_consumo!H34</f>
        <v>6552</v>
      </c>
      <c r="I288" s="6">
        <f>+I$258*Matriz_de_consumo!I34</f>
        <v>6583.2</v>
      </c>
      <c r="J288" s="6">
        <f>+J$258*Matriz_de_consumo!J34</f>
        <v>6754.8</v>
      </c>
      <c r="K288" s="6">
        <f>+K$258*Matriz_de_consumo!K34</f>
        <v>6520.8</v>
      </c>
      <c r="L288" s="6">
        <f>+L$258*Matriz_de_consumo!L34</f>
        <v>7427.2</v>
      </c>
      <c r="M288" s="6">
        <f>+M$258*Matriz_de_consumo!M34</f>
        <v>7392</v>
      </c>
      <c r="N288" s="6">
        <f>+N$258*Matriz_de_consumo!N34</f>
        <v>7515.2</v>
      </c>
      <c r="O288" s="6">
        <f>+O$258*Matriz_de_consumo!O34</f>
        <v>6676.8</v>
      </c>
      <c r="P288" s="6">
        <f>+P$258*Matriz_de_consumo!P34</f>
        <v>6645.6</v>
      </c>
      <c r="Q288" s="6">
        <f>+Q$258*Matriz_de_consumo!Q34</f>
        <v>6255.6</v>
      </c>
      <c r="R288" s="6">
        <f>+R$258*Matriz_de_consumo!R34</f>
        <v>6583.2</v>
      </c>
      <c r="S288" s="6">
        <f>+S$258*Matriz_de_consumo!S34</f>
        <v>6255.6</v>
      </c>
      <c r="T288" s="6">
        <f>+T$258*Matriz_de_consumo!T34</f>
        <v>6567.6</v>
      </c>
      <c r="U288" s="6">
        <f>+U$258*Matriz_de_consumo!U34</f>
        <v>7321.6</v>
      </c>
      <c r="V288" s="6">
        <f>+V$258*Matriz_de_consumo!V34</f>
        <v>7286.4</v>
      </c>
      <c r="W288" s="6">
        <f>+W$258*Matriz_de_consumo!W34</f>
        <v>7216</v>
      </c>
      <c r="X288" s="6">
        <f>+X$258*Matriz_de_consumo!X34</f>
        <v>6645.6</v>
      </c>
      <c r="Y288" s="6">
        <f>+Y$258*Matriz_de_consumo!Y34</f>
        <v>6489.6</v>
      </c>
      <c r="Z288" s="6">
        <f>+Z$258*Matriz_de_consumo!Z34</f>
        <v>6076.8</v>
      </c>
    </row>
    <row r="289" spans="2:26" x14ac:dyDescent="0.2">
      <c r="B289" s="22">
        <f t="shared" si="6"/>
        <v>43980</v>
      </c>
      <c r="C289" s="6">
        <f>+C$258*Matriz_de_consumo!C35</f>
        <v>5947.2</v>
      </c>
      <c r="D289" s="6">
        <f>+D$258*Matriz_de_consumo!D35</f>
        <v>5889.5999999999995</v>
      </c>
      <c r="E289" s="6">
        <f>+E$258*Matriz_de_consumo!E35</f>
        <v>5918.4</v>
      </c>
      <c r="F289" s="6">
        <f>+F$258*Matriz_de_consumo!F35</f>
        <v>6105.5999999999995</v>
      </c>
      <c r="G289" s="6">
        <f>+G$258*Matriz_de_consumo!G35</f>
        <v>6458.4000000000005</v>
      </c>
      <c r="H289" s="6">
        <f>+H$258*Matriz_de_consumo!H35</f>
        <v>6645.6</v>
      </c>
      <c r="I289" s="6">
        <f>+I$258*Matriz_de_consumo!I35</f>
        <v>6411.6</v>
      </c>
      <c r="J289" s="6">
        <f>+J$258*Matriz_de_consumo!J35</f>
        <v>6411.6</v>
      </c>
      <c r="K289" s="6">
        <f>+K$258*Matriz_de_consumo!K35</f>
        <v>6474</v>
      </c>
      <c r="L289" s="6">
        <f>+L$258*Matriz_de_consumo!L35</f>
        <v>7497.6</v>
      </c>
      <c r="M289" s="6">
        <f>+M$258*Matriz_de_consumo!M35</f>
        <v>7427.2</v>
      </c>
      <c r="N289" s="6">
        <f>+N$258*Matriz_de_consumo!N35</f>
        <v>7145.6</v>
      </c>
      <c r="O289" s="6">
        <f>+O$258*Matriz_de_consumo!O35</f>
        <v>6224.4000000000005</v>
      </c>
      <c r="P289" s="6">
        <f>+P$258*Matriz_de_consumo!P35</f>
        <v>6536.4000000000005</v>
      </c>
      <c r="Q289" s="6">
        <f>+Q$258*Matriz_de_consumo!Q35</f>
        <v>6598.8</v>
      </c>
      <c r="R289" s="6">
        <f>+R$258*Matriz_de_consumo!R35</f>
        <v>6318</v>
      </c>
      <c r="S289" s="6">
        <f>+S$258*Matriz_de_consumo!S35</f>
        <v>6536.4000000000005</v>
      </c>
      <c r="T289" s="6">
        <f>+T$258*Matriz_de_consumo!T35</f>
        <v>6442.8</v>
      </c>
      <c r="U289" s="6">
        <f>+U$258*Matriz_de_consumo!U35</f>
        <v>7286.4</v>
      </c>
      <c r="V289" s="6">
        <f>+V$258*Matriz_de_consumo!V35</f>
        <v>7462.4</v>
      </c>
      <c r="W289" s="6">
        <f>+W$258*Matriz_de_consumo!W35</f>
        <v>7497.6</v>
      </c>
      <c r="X289" s="6">
        <f>+X$258*Matriz_de_consumo!X35</f>
        <v>6614.4000000000005</v>
      </c>
      <c r="Y289" s="6">
        <f>+Y$258*Matriz_de_consumo!Y35</f>
        <v>6645.6</v>
      </c>
      <c r="Z289" s="6">
        <f>+Z$258*Matriz_de_consumo!Z35</f>
        <v>5788.8</v>
      </c>
    </row>
    <row r="290" spans="2:26" x14ac:dyDescent="0.2">
      <c r="B290" s="22">
        <f t="shared" si="6"/>
        <v>43981</v>
      </c>
      <c r="C290" s="6">
        <f>+C$258*Matriz_de_consumo!C36</f>
        <v>5932.8</v>
      </c>
      <c r="D290" s="6">
        <f>+D$258*Matriz_de_consumo!D36</f>
        <v>6076.8</v>
      </c>
      <c r="E290" s="6">
        <f>+E$258*Matriz_de_consumo!E36</f>
        <v>6163.2</v>
      </c>
      <c r="F290" s="6">
        <f>+F$258*Matriz_de_consumo!F36</f>
        <v>5976</v>
      </c>
      <c r="G290" s="6">
        <f>+G$258*Matriz_de_consumo!G36</f>
        <v>6505.2</v>
      </c>
      <c r="H290" s="6">
        <f>+H$258*Matriz_de_consumo!H36</f>
        <v>6474</v>
      </c>
      <c r="I290" s="6">
        <f>+I$258*Matriz_de_consumo!I36</f>
        <v>6676.8</v>
      </c>
      <c r="J290" s="6">
        <f>+J$258*Matriz_de_consumo!J36</f>
        <v>6614.4000000000005</v>
      </c>
      <c r="K290" s="6">
        <f>+K$258*Matriz_de_consumo!K36</f>
        <v>6583.2</v>
      </c>
      <c r="L290" s="6">
        <f>+L$258*Matriz_de_consumo!L36</f>
        <v>7304</v>
      </c>
      <c r="M290" s="6">
        <f>+M$258*Matriz_de_consumo!M36</f>
        <v>7092.8</v>
      </c>
      <c r="N290" s="6">
        <f>+N$258*Matriz_de_consumo!N36</f>
        <v>7163.2</v>
      </c>
      <c r="O290" s="6">
        <f>+O$258*Matriz_de_consumo!O36</f>
        <v>6583.2</v>
      </c>
      <c r="P290" s="6">
        <f>+P$258*Matriz_de_consumo!P36</f>
        <v>6489.6</v>
      </c>
      <c r="Q290" s="6">
        <f>+Q$258*Matriz_de_consumo!Q36</f>
        <v>6645.6</v>
      </c>
      <c r="R290" s="6">
        <f>+R$258*Matriz_de_consumo!R36</f>
        <v>6442.8</v>
      </c>
      <c r="S290" s="6">
        <f>+S$258*Matriz_de_consumo!S36</f>
        <v>6318</v>
      </c>
      <c r="T290" s="6">
        <f>+T$258*Matriz_de_consumo!T36</f>
        <v>6552</v>
      </c>
      <c r="U290" s="6">
        <f>+U$258*Matriz_de_consumo!U36</f>
        <v>7515.2</v>
      </c>
      <c r="V290" s="6">
        <f>+V$258*Matriz_de_consumo!V36</f>
        <v>7374.4</v>
      </c>
      <c r="W290" s="6">
        <f>+W$258*Matriz_de_consumo!W36</f>
        <v>7356.8</v>
      </c>
      <c r="X290" s="6">
        <f>+X$258*Matriz_de_consumo!X36</f>
        <v>6177.6</v>
      </c>
      <c r="Y290" s="6">
        <f>+Y$258*Matriz_de_consumo!Y36</f>
        <v>6458.4000000000005</v>
      </c>
      <c r="Z290" s="6">
        <f>+Z$258*Matriz_de_consumo!Z36</f>
        <v>5976</v>
      </c>
    </row>
    <row r="291" spans="2:26" x14ac:dyDescent="0.2">
      <c r="B291" s="22">
        <f t="shared" si="6"/>
        <v>43982</v>
      </c>
      <c r="C291" s="6">
        <f>+C$258*Matriz_de_consumo!C37</f>
        <v>5976</v>
      </c>
      <c r="D291" s="6">
        <f>+D$258*Matriz_de_consumo!D37</f>
        <v>5918.4</v>
      </c>
      <c r="E291" s="6">
        <f>+E$258*Matriz_de_consumo!E37</f>
        <v>6019.2</v>
      </c>
      <c r="F291" s="6">
        <f>+F$258*Matriz_de_consumo!F37</f>
        <v>6091.2</v>
      </c>
      <c r="G291" s="6">
        <f>+G$258*Matriz_de_consumo!G37</f>
        <v>6458.4000000000005</v>
      </c>
      <c r="H291" s="6">
        <f>+H$258*Matriz_de_consumo!H37</f>
        <v>6692.4000000000005</v>
      </c>
      <c r="I291" s="6">
        <f>+I$258*Matriz_de_consumo!I37</f>
        <v>6567.6</v>
      </c>
      <c r="J291" s="6">
        <f>+J$258*Matriz_de_consumo!J37</f>
        <v>6552</v>
      </c>
      <c r="K291" s="6">
        <f>+K$258*Matriz_de_consumo!K37</f>
        <v>6442.8</v>
      </c>
      <c r="L291" s="6">
        <f>+L$258*Matriz_de_consumo!L37</f>
        <v>7374.4</v>
      </c>
      <c r="M291" s="6">
        <f>+M$258*Matriz_de_consumo!M37</f>
        <v>7532.8</v>
      </c>
      <c r="N291" s="6">
        <f>+N$258*Matriz_de_consumo!N37</f>
        <v>7620.8</v>
      </c>
      <c r="O291" s="6">
        <f>+O$258*Matriz_de_consumo!O37</f>
        <v>6739.2</v>
      </c>
      <c r="P291" s="6">
        <f>+P$258*Matriz_de_consumo!P37</f>
        <v>6364.8</v>
      </c>
      <c r="Q291" s="6">
        <f>+Q$258*Matriz_de_consumo!Q37</f>
        <v>6364.8</v>
      </c>
      <c r="R291" s="6">
        <f>+R$258*Matriz_de_consumo!R37</f>
        <v>6754.8</v>
      </c>
      <c r="S291" s="6">
        <f>+S$258*Matriz_de_consumo!S37</f>
        <v>6645.6</v>
      </c>
      <c r="T291" s="6">
        <f>+T$258*Matriz_de_consumo!T37</f>
        <v>6552</v>
      </c>
      <c r="U291" s="6">
        <f>+U$258*Matriz_de_consumo!U37</f>
        <v>7216</v>
      </c>
      <c r="V291" s="6">
        <f>+V$258*Matriz_de_consumo!V37</f>
        <v>7128</v>
      </c>
      <c r="W291" s="6">
        <f>+W$258*Matriz_de_consumo!W37</f>
        <v>7497.6</v>
      </c>
      <c r="X291" s="6">
        <f>+X$258*Matriz_de_consumo!X37</f>
        <v>6630</v>
      </c>
      <c r="Y291" s="6">
        <f>+Y$258*Matriz_de_consumo!Y37</f>
        <v>6302.4000000000005</v>
      </c>
      <c r="Z291" s="6">
        <f>+Z$258*Matriz_de_consumo!Z37</f>
        <v>6048</v>
      </c>
    </row>
    <row r="293" spans="2:26" x14ac:dyDescent="0.2">
      <c r="B293" s="20" t="s">
        <v>27</v>
      </c>
      <c r="C293" s="15">
        <f>+SUM(C261:Z291)</f>
        <v>4849348.4000000004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Z107"/>
  <sheetViews>
    <sheetView showGridLines="0" zoomScale="80" zoomScaleNormal="80" workbookViewId="0">
      <selection activeCell="H43" sqref="H43"/>
    </sheetView>
  </sheetViews>
  <sheetFormatPr baseColWidth="10" defaultColWidth="11.5546875" defaultRowHeight="12.6" x14ac:dyDescent="0.2"/>
  <cols>
    <col min="1" max="1" width="11.5546875" style="1"/>
    <col min="2" max="2" width="12.5546875" style="1" bestFit="1" customWidth="1"/>
    <col min="3" max="7" width="11.6640625" style="1" bestFit="1" customWidth="1"/>
    <col min="8" max="8" width="12.109375" style="1" bestFit="1" customWidth="1"/>
    <col min="9" max="26" width="11.6640625" style="1" bestFit="1" customWidth="1"/>
    <col min="27" max="16384" width="11.5546875" style="1"/>
  </cols>
  <sheetData>
    <row r="4" spans="2:26" x14ac:dyDescent="0.2">
      <c r="B4" s="3" t="s">
        <v>70</v>
      </c>
      <c r="C4" s="3"/>
      <c r="D4" s="55"/>
    </row>
    <row r="6" spans="2:26" x14ac:dyDescent="0.2">
      <c r="B6" s="2"/>
      <c r="C6" s="4" t="s">
        <v>0</v>
      </c>
      <c r="D6" s="4" t="s">
        <v>1</v>
      </c>
      <c r="E6" s="4" t="s">
        <v>2</v>
      </c>
      <c r="F6" s="4" t="s">
        <v>3</v>
      </c>
      <c r="G6" s="4" t="s">
        <v>4</v>
      </c>
      <c r="H6" s="4" t="s">
        <v>5</v>
      </c>
      <c r="I6" s="4" t="s">
        <v>6</v>
      </c>
      <c r="J6" s="4" t="s">
        <v>7</v>
      </c>
      <c r="K6" s="4" t="s">
        <v>8</v>
      </c>
      <c r="L6" s="4" t="s">
        <v>9</v>
      </c>
      <c r="M6" s="4" t="s">
        <v>10</v>
      </c>
      <c r="N6" s="4" t="s">
        <v>11</v>
      </c>
      <c r="O6" s="4" t="s">
        <v>12</v>
      </c>
      <c r="P6" s="4" t="s">
        <v>13</v>
      </c>
      <c r="Q6" s="4" t="s">
        <v>14</v>
      </c>
      <c r="R6" s="4" t="s">
        <v>15</v>
      </c>
      <c r="S6" s="4" t="s">
        <v>16</v>
      </c>
      <c r="T6" s="4" t="s">
        <v>17</v>
      </c>
      <c r="U6" s="4" t="s">
        <v>18</v>
      </c>
      <c r="V6" s="4" t="s">
        <v>19</v>
      </c>
      <c r="W6" s="4" t="s">
        <v>20</v>
      </c>
      <c r="X6" s="4" t="s">
        <v>21</v>
      </c>
      <c r="Y6" s="4" t="s">
        <v>22</v>
      </c>
      <c r="Z6" s="4" t="s">
        <v>23</v>
      </c>
    </row>
    <row r="7" spans="2:26" x14ac:dyDescent="0.2">
      <c r="B7" s="5">
        <f>+Salida!$C$4</f>
        <v>43952</v>
      </c>
      <c r="C7" s="6">
        <f>+ROUND(SUMIFS(In_consumos!E:E,In_consumos!$C:$C,Matriz_de_consumo!$B7,In_consumos!$A:$A,Salida!$C$5),0)</f>
        <v>13600</v>
      </c>
      <c r="D7" s="6">
        <f>+ROUND(SUMIFS(In_consumos!F:F,In_consumos!$C:$C,Matriz_de_consumo!$B7,In_consumos!$A:$A,Salida!$C$5),0)</f>
        <v>17280</v>
      </c>
      <c r="E7" s="6">
        <f>+ROUND(SUMIFS(In_consumos!G:G,In_consumos!$C:$C,Matriz_de_consumo!$B7,In_consumos!$A:$A,Salida!$C$5),0)</f>
        <v>16520</v>
      </c>
      <c r="F7" s="6">
        <f>+ROUND(SUMIFS(In_consumos!H:H,In_consumos!$C:$C,Matriz_de_consumo!$B7,In_consumos!$A:$A,Salida!$C$5),0)</f>
        <v>17360</v>
      </c>
      <c r="G7" s="6">
        <f>+ROUND(SUMIFS(In_consumos!I:I,In_consumos!$C:$C,Matriz_de_consumo!$B7,In_consumos!$A:$A,Salida!$C$5),0)</f>
        <v>16560</v>
      </c>
      <c r="H7" s="6">
        <f>+ROUND(SUMIFS(In_consumos!J:J,In_consumos!$C:$C,Matriz_de_consumo!$B7,In_consumos!$A:$A,Salida!$C$5),0)</f>
        <v>16400</v>
      </c>
      <c r="I7" s="6">
        <f>+ROUND(SUMIFS(In_consumos!K:K,In_consumos!$C:$C,Matriz_de_consumo!$B7,In_consumos!$A:$A,Salida!$C$5),0)</f>
        <v>16560</v>
      </c>
      <c r="J7" s="6">
        <f>+ROUND(SUMIFS(In_consumos!L:L,In_consumos!$C:$C,Matriz_de_consumo!$B7,In_consumos!$A:$A,Salida!$C$5),0)</f>
        <v>14360</v>
      </c>
      <c r="K7" s="6">
        <f>+ROUND(SUMIFS(In_consumos!M:M,In_consumos!$C:$C,Matriz_de_consumo!$B7,In_consumos!$A:$A,Salida!$C$5),0)</f>
        <v>13960</v>
      </c>
      <c r="L7" s="6">
        <f>+ROUND(SUMIFS(In_consumos!N:N,In_consumos!$C:$C,Matriz_de_consumo!$B7,In_consumos!$A:$A,Salida!$C$5),0)</f>
        <v>15920</v>
      </c>
      <c r="M7" s="6">
        <f>+ROUND(SUMIFS(In_consumos!O:O,In_consumos!$C:$C,Matriz_de_consumo!$B7,In_consumos!$A:$A,Salida!$C$5),0)</f>
        <v>16440</v>
      </c>
      <c r="N7" s="6">
        <f>+ROUND(SUMIFS(In_consumos!P:P,In_consumos!$C:$C,Matriz_de_consumo!$B7,In_consumos!$A:$A,Salida!$C$5),0)</f>
        <v>16200</v>
      </c>
      <c r="O7" s="6">
        <f>+ROUND(SUMIFS(In_consumos!Q:Q,In_consumos!$C:$C,Matriz_de_consumo!$B7,In_consumos!$A:$A,Salida!$C$5),0)</f>
        <v>16920</v>
      </c>
      <c r="P7" s="6">
        <f>+ROUND(SUMIFS(In_consumos!R:R,In_consumos!$C:$C,Matriz_de_consumo!$B7,In_consumos!$A:$A,Salida!$C$5),0)</f>
        <v>15840</v>
      </c>
      <c r="Q7" s="6">
        <f>+ROUND(SUMIFS(In_consumos!S:S,In_consumos!$C:$C,Matriz_de_consumo!$B7,In_consumos!$A:$A,Salida!$C$5),0)</f>
        <v>16760</v>
      </c>
      <c r="R7" s="6">
        <f>+ROUND(SUMIFS(In_consumos!T:T,In_consumos!$C:$C,Matriz_de_consumo!$B7,In_consumos!$A:$A,Salida!$C$5),0)</f>
        <v>16960</v>
      </c>
      <c r="S7" s="6">
        <f>+ROUND(SUMIFS(In_consumos!U:U,In_consumos!$C:$C,Matriz_de_consumo!$B7,In_consumos!$A:$A,Salida!$C$5),0)</f>
        <v>17080</v>
      </c>
      <c r="T7" s="6">
        <f>+ROUND(SUMIFS(In_consumos!V:V,In_consumos!$C:$C,Matriz_de_consumo!$B7,In_consumos!$A:$A,Salida!$C$5),0)</f>
        <v>16800</v>
      </c>
      <c r="U7" s="6">
        <f>+ROUND(SUMIFS(In_consumos!W:W,In_consumos!$C:$C,Matriz_de_consumo!$B7,In_consumos!$A:$A,Salida!$C$5),0)</f>
        <v>16080</v>
      </c>
      <c r="V7" s="6">
        <f>+ROUND(SUMIFS(In_consumos!X:X,In_consumos!$C:$C,Matriz_de_consumo!$B7,In_consumos!$A:$A,Salida!$C$5),0)</f>
        <v>16880</v>
      </c>
      <c r="W7" s="6">
        <f>+ROUND(SUMIFS(In_consumos!Y:Y,In_consumos!$C:$C,Matriz_de_consumo!$B7,In_consumos!$A:$A,Salida!$C$5),0)</f>
        <v>17240</v>
      </c>
      <c r="X7" s="6">
        <f>+ROUND(SUMIFS(In_consumos!Z:Z,In_consumos!$C:$C,Matriz_de_consumo!$B7,In_consumos!$A:$A,Salida!$C$5),0)</f>
        <v>16920</v>
      </c>
      <c r="Y7" s="6">
        <f>+ROUND(SUMIFS(In_consumos!AA:AA,In_consumos!$C:$C,Matriz_de_consumo!$B7,In_consumos!$A:$A,Salida!$C$5),0)</f>
        <v>16960</v>
      </c>
      <c r="Z7" s="6">
        <f>+ROUND(SUMIFS(In_consumos!AB:AB,In_consumos!$C:$C,Matriz_de_consumo!$B7,In_consumos!$A:$A,Salida!$C$5),0)</f>
        <v>17000</v>
      </c>
    </row>
    <row r="8" spans="2:26" x14ac:dyDescent="0.2">
      <c r="B8" s="5">
        <f>+B7+1</f>
        <v>43953</v>
      </c>
      <c r="C8" s="6">
        <f>+ROUND(SUMIFS(In_consumos!E:E,In_consumos!$C:$C,Matriz_de_consumo!$B8,In_consumos!$A:$A,Salida!$C$5),0)</f>
        <v>15800</v>
      </c>
      <c r="D8" s="6">
        <f>+ROUND(SUMIFS(In_consumos!F:F,In_consumos!$C:$C,Matriz_de_consumo!$B8,In_consumos!$A:$A,Salida!$C$5),0)</f>
        <v>17000</v>
      </c>
      <c r="E8" s="6">
        <f>+ROUND(SUMIFS(In_consumos!G:G,In_consumos!$C:$C,Matriz_de_consumo!$B8,In_consumos!$A:$A,Salida!$C$5),0)</f>
        <v>16880</v>
      </c>
      <c r="F8" s="6">
        <f>+ROUND(SUMIFS(In_consumos!H:H,In_consumos!$C:$C,Matriz_de_consumo!$B8,In_consumos!$A:$A,Salida!$C$5),0)</f>
        <v>16920</v>
      </c>
      <c r="G8" s="6">
        <f>+ROUND(SUMIFS(In_consumos!I:I,In_consumos!$C:$C,Matriz_de_consumo!$B8,In_consumos!$A:$A,Salida!$C$5),0)</f>
        <v>17280</v>
      </c>
      <c r="H8" s="6">
        <f>+ROUND(SUMIFS(In_consumos!J:J,In_consumos!$C:$C,Matriz_de_consumo!$B8,In_consumos!$A:$A,Salida!$C$5),0)</f>
        <v>17040</v>
      </c>
      <c r="I8" s="6">
        <f>+ROUND(SUMIFS(In_consumos!K:K,In_consumos!$C:$C,Matriz_de_consumo!$B8,In_consumos!$A:$A,Salida!$C$5),0)</f>
        <v>16520</v>
      </c>
      <c r="J8" s="6">
        <f>+ROUND(SUMIFS(In_consumos!L:L,In_consumos!$C:$C,Matriz_de_consumo!$B8,In_consumos!$A:$A,Salida!$C$5),0)</f>
        <v>16440</v>
      </c>
      <c r="K8" s="6">
        <f>+ROUND(SUMIFS(In_consumos!M:M,In_consumos!$C:$C,Matriz_de_consumo!$B8,In_consumos!$A:$A,Salida!$C$5),0)</f>
        <v>16440</v>
      </c>
      <c r="L8" s="6">
        <f>+ROUND(SUMIFS(In_consumos!N:N,In_consumos!$C:$C,Matriz_de_consumo!$B8,In_consumos!$A:$A,Salida!$C$5),0)</f>
        <v>16600</v>
      </c>
      <c r="M8" s="6">
        <f>+ROUND(SUMIFS(In_consumos!O:O,In_consumos!$C:$C,Matriz_de_consumo!$B8,In_consumos!$A:$A,Salida!$C$5),0)</f>
        <v>16720</v>
      </c>
      <c r="N8" s="6">
        <f>+ROUND(SUMIFS(In_consumos!P:P,In_consumos!$C:$C,Matriz_de_consumo!$B8,In_consumos!$A:$A,Salida!$C$5),0)</f>
        <v>17120</v>
      </c>
      <c r="O8" s="6">
        <f>+ROUND(SUMIFS(In_consumos!Q:Q,In_consumos!$C:$C,Matriz_de_consumo!$B8,In_consumos!$A:$A,Salida!$C$5),0)</f>
        <v>16520</v>
      </c>
      <c r="P8" s="6">
        <f>+ROUND(SUMIFS(In_consumos!R:R,In_consumos!$C:$C,Matriz_de_consumo!$B8,In_consumos!$A:$A,Salida!$C$5),0)</f>
        <v>16320</v>
      </c>
      <c r="Q8" s="6">
        <f>+ROUND(SUMIFS(In_consumos!S:S,In_consumos!$C:$C,Matriz_de_consumo!$B8,In_consumos!$A:$A,Salida!$C$5),0)</f>
        <v>15640</v>
      </c>
      <c r="R8" s="6">
        <f>+ROUND(SUMIFS(In_consumos!T:T,In_consumos!$C:$C,Matriz_de_consumo!$B8,In_consumos!$A:$A,Salida!$C$5),0)</f>
        <v>16880</v>
      </c>
      <c r="S8" s="6">
        <f>+ROUND(SUMIFS(In_consumos!U:U,In_consumos!$C:$C,Matriz_de_consumo!$B8,In_consumos!$A:$A,Salida!$C$5),0)</f>
        <v>16240</v>
      </c>
      <c r="T8" s="6">
        <f>+ROUND(SUMIFS(In_consumos!V:V,In_consumos!$C:$C,Matriz_de_consumo!$B8,In_consumos!$A:$A,Salida!$C$5),0)</f>
        <v>16840</v>
      </c>
      <c r="U8" s="6">
        <f>+ROUND(SUMIFS(In_consumos!W:W,In_consumos!$C:$C,Matriz_de_consumo!$B8,In_consumos!$A:$A,Salida!$C$5),0)</f>
        <v>13280</v>
      </c>
      <c r="V8" s="6">
        <f>+ROUND(SUMIFS(In_consumos!X:X,In_consumos!$C:$C,Matriz_de_consumo!$B8,In_consumos!$A:$A,Salida!$C$5),0)</f>
        <v>15520</v>
      </c>
      <c r="W8" s="6">
        <f>+ROUND(SUMIFS(In_consumos!Y:Y,In_consumos!$C:$C,Matriz_de_consumo!$B8,In_consumos!$A:$A,Salida!$C$5),0)</f>
        <v>16320</v>
      </c>
      <c r="X8" s="6">
        <f>+ROUND(SUMIFS(In_consumos!Z:Z,In_consumos!$C:$C,Matriz_de_consumo!$B8,In_consumos!$A:$A,Salida!$C$5),0)</f>
        <v>10760</v>
      </c>
      <c r="Y8" s="6">
        <f>+ROUND(SUMIFS(In_consumos!AA:AA,In_consumos!$C:$C,Matriz_de_consumo!$B8,In_consumos!$A:$A,Salida!$C$5),0)</f>
        <v>16760</v>
      </c>
      <c r="Z8" s="6">
        <f>+ROUND(SUMIFS(In_consumos!AB:AB,In_consumos!$C:$C,Matriz_de_consumo!$B8,In_consumos!$A:$A,Salida!$C$5),0)</f>
        <v>16880</v>
      </c>
    </row>
    <row r="9" spans="2:26" x14ac:dyDescent="0.2">
      <c r="B9" s="5">
        <f t="shared" ref="B9:B37" si="0">+B8+1</f>
        <v>43954</v>
      </c>
      <c r="C9" s="6">
        <f>+ROUND(SUMIFS(In_consumos!E:E,In_consumos!$C:$C,Matriz_de_consumo!$B9,In_consumos!$A:$A,Salida!$C$5),0)</f>
        <v>16440</v>
      </c>
      <c r="D9" s="6">
        <f>+ROUND(SUMIFS(In_consumos!F:F,In_consumos!$C:$C,Matriz_de_consumo!$B9,In_consumos!$A:$A,Salida!$C$5),0)</f>
        <v>16920</v>
      </c>
      <c r="E9" s="6">
        <f>+ROUND(SUMIFS(In_consumos!G:G,In_consumos!$C:$C,Matriz_de_consumo!$B9,In_consumos!$A:$A,Salida!$C$5),0)</f>
        <v>16280</v>
      </c>
      <c r="F9" s="6">
        <f>+ROUND(SUMIFS(In_consumos!H:H,In_consumos!$C:$C,Matriz_de_consumo!$B9,In_consumos!$A:$A,Salida!$C$5),0)</f>
        <v>16120</v>
      </c>
      <c r="G9" s="6">
        <f>+ROUND(SUMIFS(In_consumos!I:I,In_consumos!$C:$C,Matriz_de_consumo!$B9,In_consumos!$A:$A,Salida!$C$5),0)</f>
        <v>16760</v>
      </c>
      <c r="H9" s="6">
        <f>+ROUND(SUMIFS(In_consumos!J:J,In_consumos!$C:$C,Matriz_de_consumo!$B9,In_consumos!$A:$A,Salida!$C$5),0)</f>
        <v>16960</v>
      </c>
      <c r="I9" s="6">
        <f>+ROUND(SUMIFS(In_consumos!K:K,In_consumos!$C:$C,Matriz_de_consumo!$B9,In_consumos!$A:$A,Salida!$C$5),0)</f>
        <v>16640</v>
      </c>
      <c r="J9" s="6">
        <f>+ROUND(SUMIFS(In_consumos!L:L,In_consumos!$C:$C,Matriz_de_consumo!$B9,In_consumos!$A:$A,Salida!$C$5),0)</f>
        <v>17000</v>
      </c>
      <c r="K9" s="6">
        <f>+ROUND(SUMIFS(In_consumos!M:M,In_consumos!$C:$C,Matriz_de_consumo!$B9,In_consumos!$A:$A,Salida!$C$5),0)</f>
        <v>16680</v>
      </c>
      <c r="L9" s="6">
        <f>+ROUND(SUMIFS(In_consumos!N:N,In_consumos!$C:$C,Matriz_de_consumo!$B9,In_consumos!$A:$A,Salida!$C$5),0)</f>
        <v>16360</v>
      </c>
      <c r="M9" s="6">
        <f>+ROUND(SUMIFS(In_consumos!O:O,In_consumos!$C:$C,Matriz_de_consumo!$B9,In_consumos!$A:$A,Salida!$C$5),0)</f>
        <v>16240</v>
      </c>
      <c r="N9" s="6">
        <f>+ROUND(SUMIFS(In_consumos!P:P,In_consumos!$C:$C,Matriz_de_consumo!$B9,In_consumos!$A:$A,Salida!$C$5),0)</f>
        <v>16320</v>
      </c>
      <c r="O9" s="6">
        <f>+ROUND(SUMIFS(In_consumos!Q:Q,In_consumos!$C:$C,Matriz_de_consumo!$B9,In_consumos!$A:$A,Salida!$C$5),0)</f>
        <v>16880</v>
      </c>
      <c r="P9" s="6">
        <f>+ROUND(SUMIFS(In_consumos!R:R,In_consumos!$C:$C,Matriz_de_consumo!$B9,In_consumos!$A:$A,Salida!$C$5),0)</f>
        <v>16680</v>
      </c>
      <c r="Q9" s="6">
        <f>+ROUND(SUMIFS(In_consumos!S:S,In_consumos!$C:$C,Matriz_de_consumo!$B9,In_consumos!$A:$A,Salida!$C$5),0)</f>
        <v>16080</v>
      </c>
      <c r="R9" s="6">
        <f>+ROUND(SUMIFS(In_consumos!T:T,In_consumos!$C:$C,Matriz_de_consumo!$B9,In_consumos!$A:$A,Salida!$C$5),0)</f>
        <v>16800</v>
      </c>
      <c r="S9" s="6">
        <f>+ROUND(SUMIFS(In_consumos!U:U,In_consumos!$C:$C,Matriz_de_consumo!$B9,In_consumos!$A:$A,Salida!$C$5),0)</f>
        <v>16520</v>
      </c>
      <c r="T9" s="6">
        <f>+ROUND(SUMIFS(In_consumos!V:V,In_consumos!$C:$C,Matriz_de_consumo!$B9,In_consumos!$A:$A,Salida!$C$5),0)</f>
        <v>16480</v>
      </c>
      <c r="U9" s="6">
        <f>+ROUND(SUMIFS(In_consumos!W:W,In_consumos!$C:$C,Matriz_de_consumo!$B9,In_consumos!$A:$A,Salida!$C$5),0)</f>
        <v>16920</v>
      </c>
      <c r="V9" s="6">
        <f>+ROUND(SUMIFS(In_consumos!X:X,In_consumos!$C:$C,Matriz_de_consumo!$B9,In_consumos!$A:$A,Salida!$C$5),0)</f>
        <v>16560</v>
      </c>
      <c r="W9" s="6">
        <f>+ROUND(SUMIFS(In_consumos!Y:Y,In_consumos!$C:$C,Matriz_de_consumo!$B9,In_consumos!$A:$A,Salida!$C$5),0)</f>
        <v>16360</v>
      </c>
      <c r="X9" s="6">
        <f>+ROUND(SUMIFS(In_consumos!Z:Z,In_consumos!$C:$C,Matriz_de_consumo!$B9,In_consumos!$A:$A,Salida!$C$5),0)</f>
        <v>17080</v>
      </c>
      <c r="Y9" s="6">
        <f>+ROUND(SUMIFS(In_consumos!AA:AA,In_consumos!$C:$C,Matriz_de_consumo!$B9,In_consumos!$A:$A,Salida!$C$5),0)</f>
        <v>16280</v>
      </c>
      <c r="Z9" s="6">
        <f>+ROUND(SUMIFS(In_consumos!AB:AB,In_consumos!$C:$C,Matriz_de_consumo!$B9,In_consumos!$A:$A,Salida!$C$5),0)</f>
        <v>16240</v>
      </c>
    </row>
    <row r="10" spans="2:26" x14ac:dyDescent="0.2">
      <c r="B10" s="5">
        <f t="shared" si="0"/>
        <v>43955</v>
      </c>
      <c r="C10" s="6">
        <f>+ROUND(SUMIFS(In_consumos!E:E,In_consumos!$C:$C,Matriz_de_consumo!$B10,In_consumos!$A:$A,Salida!$C$5),0)</f>
        <v>16600</v>
      </c>
      <c r="D10" s="6">
        <f>+ROUND(SUMIFS(In_consumos!F:F,In_consumos!$C:$C,Matriz_de_consumo!$B10,In_consumos!$A:$A,Salida!$C$5),0)</f>
        <v>17200</v>
      </c>
      <c r="E10" s="6">
        <f>+ROUND(SUMIFS(In_consumos!G:G,In_consumos!$C:$C,Matriz_de_consumo!$B10,In_consumos!$A:$A,Salida!$C$5),0)</f>
        <v>16960</v>
      </c>
      <c r="F10" s="6">
        <f>+ROUND(SUMIFS(In_consumos!H:H,In_consumos!$C:$C,Matriz_de_consumo!$B10,In_consumos!$A:$A,Salida!$C$5),0)</f>
        <v>16680</v>
      </c>
      <c r="G10" s="6">
        <f>+ROUND(SUMIFS(In_consumos!I:I,In_consumos!$C:$C,Matriz_de_consumo!$B10,In_consumos!$A:$A,Salida!$C$5),0)</f>
        <v>13080</v>
      </c>
      <c r="H10" s="6">
        <f>+ROUND(SUMIFS(In_consumos!J:J,In_consumos!$C:$C,Matriz_de_consumo!$B10,In_consumos!$A:$A,Salida!$C$5),0)</f>
        <v>16720</v>
      </c>
      <c r="I10" s="6">
        <f>+ROUND(SUMIFS(In_consumos!K:K,In_consumos!$C:$C,Matriz_de_consumo!$B10,In_consumos!$A:$A,Salida!$C$5),0)</f>
        <v>16160</v>
      </c>
      <c r="J10" s="6">
        <f>+ROUND(SUMIFS(In_consumos!L:L,In_consumos!$C:$C,Matriz_de_consumo!$B10,In_consumos!$A:$A,Salida!$C$5),0)</f>
        <v>15920</v>
      </c>
      <c r="K10" s="6">
        <f>+ROUND(SUMIFS(In_consumos!M:M,In_consumos!$C:$C,Matriz_de_consumo!$B10,In_consumos!$A:$A,Salida!$C$5),0)</f>
        <v>16520</v>
      </c>
      <c r="L10" s="6">
        <f>+ROUND(SUMIFS(In_consumos!N:N,In_consumos!$C:$C,Matriz_de_consumo!$B10,In_consumos!$A:$A,Salida!$C$5),0)</f>
        <v>16480</v>
      </c>
      <c r="M10" s="6">
        <f>+ROUND(SUMIFS(In_consumos!O:O,In_consumos!$C:$C,Matriz_de_consumo!$B10,In_consumos!$A:$A,Salida!$C$5),0)</f>
        <v>16680</v>
      </c>
      <c r="N10" s="6">
        <f>+ROUND(SUMIFS(In_consumos!P:P,In_consumos!$C:$C,Matriz_de_consumo!$B10,In_consumos!$A:$A,Salida!$C$5),0)</f>
        <v>16920</v>
      </c>
      <c r="O10" s="6">
        <f>+ROUND(SUMIFS(In_consumos!Q:Q,In_consumos!$C:$C,Matriz_de_consumo!$B10,In_consumos!$A:$A,Salida!$C$5),0)</f>
        <v>16520</v>
      </c>
      <c r="P10" s="6">
        <f>+ROUND(SUMIFS(In_consumos!R:R,In_consumos!$C:$C,Matriz_de_consumo!$B10,In_consumos!$A:$A,Salida!$C$5),0)</f>
        <v>16440</v>
      </c>
      <c r="Q10" s="6">
        <f>+ROUND(SUMIFS(In_consumos!S:S,In_consumos!$C:$C,Matriz_de_consumo!$B10,In_consumos!$A:$A,Salida!$C$5),0)</f>
        <v>16200</v>
      </c>
      <c r="R10" s="6">
        <f>+ROUND(SUMIFS(In_consumos!T:T,In_consumos!$C:$C,Matriz_de_consumo!$B10,In_consumos!$A:$A,Salida!$C$5),0)</f>
        <v>16440</v>
      </c>
      <c r="S10" s="6">
        <f>+ROUND(SUMIFS(In_consumos!U:U,In_consumos!$C:$C,Matriz_de_consumo!$B10,In_consumos!$A:$A,Salida!$C$5),0)</f>
        <v>17000</v>
      </c>
      <c r="T10" s="6">
        <f>+ROUND(SUMIFS(In_consumos!V:V,In_consumos!$C:$C,Matriz_de_consumo!$B10,In_consumos!$A:$A,Salida!$C$5),0)</f>
        <v>16920</v>
      </c>
      <c r="U10" s="6">
        <f>+ROUND(SUMIFS(In_consumos!W:W,In_consumos!$C:$C,Matriz_de_consumo!$B10,In_consumos!$A:$A,Salida!$C$5),0)</f>
        <v>16960</v>
      </c>
      <c r="V10" s="6">
        <f>+ROUND(SUMIFS(In_consumos!X:X,In_consumos!$C:$C,Matriz_de_consumo!$B10,In_consumos!$A:$A,Salida!$C$5),0)</f>
        <v>16520</v>
      </c>
      <c r="W10" s="6">
        <f>+ROUND(SUMIFS(In_consumos!Y:Y,In_consumos!$C:$C,Matriz_de_consumo!$B10,In_consumos!$A:$A,Salida!$C$5),0)</f>
        <v>15680</v>
      </c>
      <c r="X10" s="6">
        <f>+ROUND(SUMIFS(In_consumos!Z:Z,In_consumos!$C:$C,Matriz_de_consumo!$B10,In_consumos!$A:$A,Salida!$C$5),0)</f>
        <v>16120</v>
      </c>
      <c r="Y10" s="6">
        <f>+ROUND(SUMIFS(In_consumos!AA:AA,In_consumos!$C:$C,Matriz_de_consumo!$B10,In_consumos!$A:$A,Salida!$C$5),0)</f>
        <v>16560</v>
      </c>
      <c r="Z10" s="6">
        <f>+ROUND(SUMIFS(In_consumos!AB:AB,In_consumos!$C:$C,Matriz_de_consumo!$B10,In_consumos!$A:$A,Salida!$C$5),0)</f>
        <v>16360</v>
      </c>
    </row>
    <row r="11" spans="2:26" x14ac:dyDescent="0.2">
      <c r="B11" s="5">
        <f t="shared" si="0"/>
        <v>43956</v>
      </c>
      <c r="C11" s="6">
        <f>+ROUND(SUMIFS(In_consumos!E:E,In_consumos!$C:$C,Matriz_de_consumo!$B11,In_consumos!$A:$A,Salida!$C$5),0)</f>
        <v>16080</v>
      </c>
      <c r="D11" s="6">
        <f>+ROUND(SUMIFS(In_consumos!F:F,In_consumos!$C:$C,Matriz_de_consumo!$B11,In_consumos!$A:$A,Salida!$C$5),0)</f>
        <v>16760</v>
      </c>
      <c r="E11" s="6">
        <f>+ROUND(SUMIFS(In_consumos!G:G,In_consumos!$C:$C,Matriz_de_consumo!$B11,In_consumos!$A:$A,Salida!$C$5),0)</f>
        <v>16200</v>
      </c>
      <c r="F11" s="6">
        <f>+ROUND(SUMIFS(In_consumos!H:H,In_consumos!$C:$C,Matriz_de_consumo!$B11,In_consumos!$A:$A,Salida!$C$5),0)</f>
        <v>16080</v>
      </c>
      <c r="G11" s="6">
        <f>+ROUND(SUMIFS(In_consumos!I:I,In_consumos!$C:$C,Matriz_de_consumo!$B11,In_consumos!$A:$A,Salida!$C$5),0)</f>
        <v>16160</v>
      </c>
      <c r="H11" s="6">
        <f>+ROUND(SUMIFS(In_consumos!J:J,In_consumos!$C:$C,Matriz_de_consumo!$B11,In_consumos!$A:$A,Salida!$C$5),0)</f>
        <v>16560</v>
      </c>
      <c r="I11" s="6">
        <f>+ROUND(SUMIFS(In_consumos!K:K,In_consumos!$C:$C,Matriz_de_consumo!$B11,In_consumos!$A:$A,Salida!$C$5),0)</f>
        <v>16480</v>
      </c>
      <c r="J11" s="6">
        <f>+ROUND(SUMIFS(In_consumos!L:L,In_consumos!$C:$C,Matriz_de_consumo!$B11,In_consumos!$A:$A,Salida!$C$5),0)</f>
        <v>16200</v>
      </c>
      <c r="K11" s="6">
        <f>+ROUND(SUMIFS(In_consumos!M:M,In_consumos!$C:$C,Matriz_de_consumo!$B11,In_consumos!$A:$A,Salida!$C$5),0)</f>
        <v>16480</v>
      </c>
      <c r="L11" s="6">
        <f>+ROUND(SUMIFS(In_consumos!N:N,In_consumos!$C:$C,Matriz_de_consumo!$B11,In_consumos!$A:$A,Salida!$C$5),0)</f>
        <v>15920</v>
      </c>
      <c r="M11" s="6">
        <f>+ROUND(SUMIFS(In_consumos!O:O,In_consumos!$C:$C,Matriz_de_consumo!$B11,In_consumos!$A:$A,Salida!$C$5),0)</f>
        <v>16520</v>
      </c>
      <c r="N11" s="6">
        <f>+ROUND(SUMIFS(In_consumos!P:P,In_consumos!$C:$C,Matriz_de_consumo!$B11,In_consumos!$A:$A,Salida!$C$5),0)</f>
        <v>16680</v>
      </c>
      <c r="O11" s="6">
        <f>+ROUND(SUMIFS(In_consumos!Q:Q,In_consumos!$C:$C,Matriz_de_consumo!$B11,In_consumos!$A:$A,Salida!$C$5),0)</f>
        <v>16360</v>
      </c>
      <c r="P11" s="6">
        <f>+ROUND(SUMIFS(In_consumos!R:R,In_consumos!$C:$C,Matriz_de_consumo!$B11,In_consumos!$A:$A,Salida!$C$5),0)</f>
        <v>16720</v>
      </c>
      <c r="Q11" s="6">
        <f>+ROUND(SUMIFS(In_consumos!S:S,In_consumos!$C:$C,Matriz_de_consumo!$B11,In_consumos!$A:$A,Salida!$C$5),0)</f>
        <v>16600</v>
      </c>
      <c r="R11" s="6">
        <f>+ROUND(SUMIFS(In_consumos!T:T,In_consumos!$C:$C,Matriz_de_consumo!$B11,In_consumos!$A:$A,Salida!$C$5),0)</f>
        <v>16040</v>
      </c>
      <c r="S11" s="6">
        <f>+ROUND(SUMIFS(In_consumos!U:U,In_consumos!$C:$C,Matriz_de_consumo!$B11,In_consumos!$A:$A,Salida!$C$5),0)</f>
        <v>16320</v>
      </c>
      <c r="T11" s="6">
        <f>+ROUND(SUMIFS(In_consumos!V:V,In_consumos!$C:$C,Matriz_de_consumo!$B11,In_consumos!$A:$A,Salida!$C$5),0)</f>
        <v>16760</v>
      </c>
      <c r="U11" s="6">
        <f>+ROUND(SUMIFS(In_consumos!W:W,In_consumos!$C:$C,Matriz_de_consumo!$B11,In_consumos!$A:$A,Salida!$C$5),0)</f>
        <v>16600</v>
      </c>
      <c r="V11" s="6">
        <f>+ROUND(SUMIFS(In_consumos!X:X,In_consumos!$C:$C,Matriz_de_consumo!$B11,In_consumos!$A:$A,Salida!$C$5),0)</f>
        <v>16640</v>
      </c>
      <c r="W11" s="6">
        <f>+ROUND(SUMIFS(In_consumos!Y:Y,In_consumos!$C:$C,Matriz_de_consumo!$B11,In_consumos!$A:$A,Salida!$C$5),0)</f>
        <v>16920</v>
      </c>
      <c r="X11" s="6">
        <f>+ROUND(SUMIFS(In_consumos!Z:Z,In_consumos!$C:$C,Matriz_de_consumo!$B11,In_consumos!$A:$A,Salida!$C$5),0)</f>
        <v>16720</v>
      </c>
      <c r="Y11" s="6">
        <f>+ROUND(SUMIFS(In_consumos!AA:AA,In_consumos!$C:$C,Matriz_de_consumo!$B11,In_consumos!$A:$A,Salida!$C$5),0)</f>
        <v>16400</v>
      </c>
      <c r="Z11" s="6">
        <f>+ROUND(SUMIFS(In_consumos!AB:AB,In_consumos!$C:$C,Matriz_de_consumo!$B11,In_consumos!$A:$A,Salida!$C$5),0)</f>
        <v>16560</v>
      </c>
    </row>
    <row r="12" spans="2:26" x14ac:dyDescent="0.2">
      <c r="B12" s="5">
        <f t="shared" si="0"/>
        <v>43957</v>
      </c>
      <c r="C12" s="6">
        <f>+ROUND(SUMIFS(In_consumos!E:E,In_consumos!$C:$C,Matriz_de_consumo!$B12,In_consumos!$A:$A,Salida!$C$5),0)</f>
        <v>16760</v>
      </c>
      <c r="D12" s="6">
        <f>+ROUND(SUMIFS(In_consumos!F:F,In_consumos!$C:$C,Matriz_de_consumo!$B12,In_consumos!$A:$A,Salida!$C$5),0)</f>
        <v>16560</v>
      </c>
      <c r="E12" s="6">
        <f>+ROUND(SUMIFS(In_consumos!G:G,In_consumos!$C:$C,Matriz_de_consumo!$B12,In_consumos!$A:$A,Salida!$C$5),0)</f>
        <v>16840</v>
      </c>
      <c r="F12" s="6">
        <f>+ROUND(SUMIFS(In_consumos!H:H,In_consumos!$C:$C,Matriz_de_consumo!$B12,In_consumos!$A:$A,Salida!$C$5),0)</f>
        <v>16960</v>
      </c>
      <c r="G12" s="6">
        <f>+ROUND(SUMIFS(In_consumos!I:I,In_consumos!$C:$C,Matriz_de_consumo!$B12,In_consumos!$A:$A,Salida!$C$5),0)</f>
        <v>16600</v>
      </c>
      <c r="H12" s="6">
        <f>+ROUND(SUMIFS(In_consumos!J:J,In_consumos!$C:$C,Matriz_de_consumo!$B12,In_consumos!$A:$A,Salida!$C$5),0)</f>
        <v>15760</v>
      </c>
      <c r="I12" s="6">
        <f>+ROUND(SUMIFS(In_consumos!K:K,In_consumos!$C:$C,Matriz_de_consumo!$B12,In_consumos!$A:$A,Salida!$C$5),0)</f>
        <v>17160</v>
      </c>
      <c r="J12" s="6">
        <f>+ROUND(SUMIFS(In_consumos!L:L,In_consumos!$C:$C,Matriz_de_consumo!$B12,In_consumos!$A:$A,Salida!$C$5),0)</f>
        <v>16880</v>
      </c>
      <c r="K12" s="6">
        <f>+ROUND(SUMIFS(In_consumos!M:M,In_consumos!$C:$C,Matriz_de_consumo!$B12,In_consumos!$A:$A,Salida!$C$5),0)</f>
        <v>17080</v>
      </c>
      <c r="L12" s="6">
        <f>+ROUND(SUMIFS(In_consumos!N:N,In_consumos!$C:$C,Matriz_de_consumo!$B12,In_consumos!$A:$A,Salida!$C$5),0)</f>
        <v>17320</v>
      </c>
      <c r="M12" s="6">
        <f>+ROUND(SUMIFS(In_consumos!O:O,In_consumos!$C:$C,Matriz_de_consumo!$B12,In_consumos!$A:$A,Salida!$C$5),0)</f>
        <v>16080</v>
      </c>
      <c r="N12" s="6">
        <f>+ROUND(SUMIFS(In_consumos!P:P,In_consumos!$C:$C,Matriz_de_consumo!$B12,In_consumos!$A:$A,Salida!$C$5),0)</f>
        <v>16840</v>
      </c>
      <c r="O12" s="6">
        <f>+ROUND(SUMIFS(In_consumos!Q:Q,In_consumos!$C:$C,Matriz_de_consumo!$B12,In_consumos!$A:$A,Salida!$C$5),0)</f>
        <v>16720</v>
      </c>
      <c r="P12" s="6">
        <f>+ROUND(SUMIFS(In_consumos!R:R,In_consumos!$C:$C,Matriz_de_consumo!$B12,In_consumos!$A:$A,Salida!$C$5),0)</f>
        <v>16400</v>
      </c>
      <c r="Q12" s="6">
        <f>+ROUND(SUMIFS(In_consumos!S:S,In_consumos!$C:$C,Matriz_de_consumo!$B12,In_consumos!$A:$A,Salida!$C$5),0)</f>
        <v>16880</v>
      </c>
      <c r="R12" s="6">
        <f>+ROUND(SUMIFS(In_consumos!T:T,In_consumos!$C:$C,Matriz_de_consumo!$B12,In_consumos!$A:$A,Salida!$C$5),0)</f>
        <v>16000</v>
      </c>
      <c r="S12" s="6">
        <f>+ROUND(SUMIFS(In_consumos!U:U,In_consumos!$C:$C,Matriz_de_consumo!$B12,In_consumos!$A:$A,Salida!$C$5),0)</f>
        <v>16360</v>
      </c>
      <c r="T12" s="6">
        <f>+ROUND(SUMIFS(In_consumos!V:V,In_consumos!$C:$C,Matriz_de_consumo!$B12,In_consumos!$A:$A,Salida!$C$5),0)</f>
        <v>17000</v>
      </c>
      <c r="U12" s="6">
        <f>+ROUND(SUMIFS(In_consumos!W:W,In_consumos!$C:$C,Matriz_de_consumo!$B12,In_consumos!$A:$A,Salida!$C$5),0)</f>
        <v>17000</v>
      </c>
      <c r="V12" s="6">
        <f>+ROUND(SUMIFS(In_consumos!X:X,In_consumos!$C:$C,Matriz_de_consumo!$B12,In_consumos!$A:$A,Salida!$C$5),0)</f>
        <v>16520</v>
      </c>
      <c r="W12" s="6">
        <f>+ROUND(SUMIFS(In_consumos!Y:Y,In_consumos!$C:$C,Matriz_de_consumo!$B12,In_consumos!$A:$A,Salida!$C$5),0)</f>
        <v>16480</v>
      </c>
      <c r="X12" s="6">
        <f>+ROUND(SUMIFS(In_consumos!Z:Z,In_consumos!$C:$C,Matriz_de_consumo!$B12,In_consumos!$A:$A,Salida!$C$5),0)</f>
        <v>15920</v>
      </c>
      <c r="Y12" s="6">
        <f>+ROUND(SUMIFS(In_consumos!AA:AA,In_consumos!$C:$C,Matriz_de_consumo!$B12,In_consumos!$A:$A,Salida!$C$5),0)</f>
        <v>16720</v>
      </c>
      <c r="Z12" s="6">
        <f>+ROUND(SUMIFS(In_consumos!AB:AB,In_consumos!$C:$C,Matriz_de_consumo!$B12,In_consumos!$A:$A,Salida!$C$5),0)</f>
        <v>16880</v>
      </c>
    </row>
    <row r="13" spans="2:26" x14ac:dyDescent="0.2">
      <c r="B13" s="5">
        <f t="shared" si="0"/>
        <v>43958</v>
      </c>
      <c r="C13" s="6">
        <f>+ROUND(SUMIFS(In_consumos!E:E,In_consumos!$C:$C,Matriz_de_consumo!$B13,In_consumos!$A:$A,Salida!$C$5),0)</f>
        <v>17040</v>
      </c>
      <c r="D13" s="6">
        <f>+ROUND(SUMIFS(In_consumos!F:F,In_consumos!$C:$C,Matriz_de_consumo!$B13,In_consumos!$A:$A,Salida!$C$5),0)</f>
        <v>16840</v>
      </c>
      <c r="E13" s="6">
        <f>+ROUND(SUMIFS(In_consumos!G:G,In_consumos!$C:$C,Matriz_de_consumo!$B13,In_consumos!$A:$A,Salida!$C$5),0)</f>
        <v>16760</v>
      </c>
      <c r="F13" s="6">
        <f>+ROUND(SUMIFS(In_consumos!H:H,In_consumos!$C:$C,Matriz_de_consumo!$B13,In_consumos!$A:$A,Salida!$C$5),0)</f>
        <v>16440</v>
      </c>
      <c r="G13" s="6">
        <f>+ROUND(SUMIFS(In_consumos!I:I,In_consumos!$C:$C,Matriz_de_consumo!$B13,In_consumos!$A:$A,Salida!$C$5),0)</f>
        <v>12040</v>
      </c>
      <c r="H13" s="6">
        <f>+ROUND(SUMIFS(In_consumos!J:J,In_consumos!$C:$C,Matriz_de_consumo!$B13,In_consumos!$A:$A,Salida!$C$5),0)</f>
        <v>15240</v>
      </c>
      <c r="I13" s="6">
        <f>+ROUND(SUMIFS(In_consumos!K:K,In_consumos!$C:$C,Matriz_de_consumo!$B13,In_consumos!$A:$A,Salida!$C$5),0)</f>
        <v>16960</v>
      </c>
      <c r="J13" s="6">
        <f>+ROUND(SUMIFS(In_consumos!L:L,In_consumos!$C:$C,Matriz_de_consumo!$B13,In_consumos!$A:$A,Salida!$C$5),0)</f>
        <v>17000</v>
      </c>
      <c r="K13" s="6">
        <f>+ROUND(SUMIFS(In_consumos!M:M,In_consumos!$C:$C,Matriz_de_consumo!$B13,In_consumos!$A:$A,Salida!$C$5),0)</f>
        <v>16000</v>
      </c>
      <c r="L13" s="6">
        <f>+ROUND(SUMIFS(In_consumos!N:N,In_consumos!$C:$C,Matriz_de_consumo!$B13,In_consumos!$A:$A,Salida!$C$5),0)</f>
        <v>16800</v>
      </c>
      <c r="M13" s="6">
        <f>+ROUND(SUMIFS(In_consumos!O:O,In_consumos!$C:$C,Matriz_de_consumo!$B13,In_consumos!$A:$A,Salida!$C$5),0)</f>
        <v>16880</v>
      </c>
      <c r="N13" s="6">
        <f>+ROUND(SUMIFS(In_consumos!P:P,In_consumos!$C:$C,Matriz_de_consumo!$B13,In_consumos!$A:$A,Salida!$C$5),0)</f>
        <v>16720</v>
      </c>
      <c r="O13" s="6">
        <f>+ROUND(SUMIFS(In_consumos!Q:Q,In_consumos!$C:$C,Matriz_de_consumo!$B13,In_consumos!$A:$A,Salida!$C$5),0)</f>
        <v>17080</v>
      </c>
      <c r="P13" s="6">
        <f>+ROUND(SUMIFS(In_consumos!R:R,In_consumos!$C:$C,Matriz_de_consumo!$B13,In_consumos!$A:$A,Salida!$C$5),0)</f>
        <v>16600</v>
      </c>
      <c r="Q13" s="6">
        <f>+ROUND(SUMIFS(In_consumos!S:S,In_consumos!$C:$C,Matriz_de_consumo!$B13,In_consumos!$A:$A,Salida!$C$5),0)</f>
        <v>16560</v>
      </c>
      <c r="R13" s="6">
        <f>+ROUND(SUMIFS(In_consumos!T:T,In_consumos!$C:$C,Matriz_de_consumo!$B13,In_consumos!$A:$A,Salida!$C$5),0)</f>
        <v>17000</v>
      </c>
      <c r="S13" s="6">
        <f>+ROUND(SUMIFS(In_consumos!U:U,In_consumos!$C:$C,Matriz_de_consumo!$B13,In_consumos!$A:$A,Salida!$C$5),0)</f>
        <v>16160</v>
      </c>
      <c r="T13" s="6">
        <f>+ROUND(SUMIFS(In_consumos!V:V,In_consumos!$C:$C,Matriz_de_consumo!$B13,In_consumos!$A:$A,Salida!$C$5),0)</f>
        <v>16800</v>
      </c>
      <c r="U13" s="6">
        <f>+ROUND(SUMIFS(In_consumos!W:W,In_consumos!$C:$C,Matriz_de_consumo!$B13,In_consumos!$A:$A,Salida!$C$5),0)</f>
        <v>17280</v>
      </c>
      <c r="V13" s="6">
        <f>+ROUND(SUMIFS(In_consumos!X:X,In_consumos!$C:$C,Matriz_de_consumo!$B13,In_consumos!$A:$A,Salida!$C$5),0)</f>
        <v>16520</v>
      </c>
      <c r="W13" s="6">
        <f>+ROUND(SUMIFS(In_consumos!Y:Y,In_consumos!$C:$C,Matriz_de_consumo!$B13,In_consumos!$A:$A,Salida!$C$5),0)</f>
        <v>16760</v>
      </c>
      <c r="X13" s="6">
        <f>+ROUND(SUMIFS(In_consumos!Z:Z,In_consumos!$C:$C,Matriz_de_consumo!$B13,In_consumos!$A:$A,Salida!$C$5),0)</f>
        <v>16600</v>
      </c>
      <c r="Y13" s="6">
        <f>+ROUND(SUMIFS(In_consumos!AA:AA,In_consumos!$C:$C,Matriz_de_consumo!$B13,In_consumos!$A:$A,Salida!$C$5),0)</f>
        <v>16440</v>
      </c>
      <c r="Z13" s="6">
        <f>+ROUND(SUMIFS(In_consumos!AB:AB,In_consumos!$C:$C,Matriz_de_consumo!$B13,In_consumos!$A:$A,Salida!$C$5),0)</f>
        <v>16720</v>
      </c>
    </row>
    <row r="14" spans="2:26" x14ac:dyDescent="0.2">
      <c r="B14" s="5">
        <f t="shared" si="0"/>
        <v>43959</v>
      </c>
      <c r="C14" s="6">
        <f>+ROUND(SUMIFS(In_consumos!E:E,In_consumos!$C:$C,Matriz_de_consumo!$B14,In_consumos!$A:$A,Salida!$C$5),0)</f>
        <v>16400</v>
      </c>
      <c r="D14" s="6">
        <f>+ROUND(SUMIFS(In_consumos!F:F,In_consumos!$C:$C,Matriz_de_consumo!$B14,In_consumos!$A:$A,Salida!$C$5),0)</f>
        <v>13080</v>
      </c>
      <c r="E14" s="6">
        <f>+ROUND(SUMIFS(In_consumos!G:G,In_consumos!$C:$C,Matriz_de_consumo!$B14,In_consumos!$A:$A,Salida!$C$5),0)</f>
        <v>16440</v>
      </c>
      <c r="F14" s="6">
        <f>+ROUND(SUMIFS(In_consumos!H:H,In_consumos!$C:$C,Matriz_de_consumo!$B14,In_consumos!$A:$A,Salida!$C$5),0)</f>
        <v>16680</v>
      </c>
      <c r="G14" s="6">
        <f>+ROUND(SUMIFS(In_consumos!I:I,In_consumos!$C:$C,Matriz_de_consumo!$B14,In_consumos!$A:$A,Salida!$C$5),0)</f>
        <v>17120</v>
      </c>
      <c r="H14" s="6">
        <f>+ROUND(SUMIFS(In_consumos!J:J,In_consumos!$C:$C,Matriz_de_consumo!$B14,In_consumos!$A:$A,Salida!$C$5),0)</f>
        <v>16080</v>
      </c>
      <c r="I14" s="6">
        <f>+ROUND(SUMIFS(In_consumos!K:K,In_consumos!$C:$C,Matriz_de_consumo!$B14,In_consumos!$A:$A,Salida!$C$5),0)</f>
        <v>16440</v>
      </c>
      <c r="J14" s="6">
        <f>+ROUND(SUMIFS(In_consumos!L:L,In_consumos!$C:$C,Matriz_de_consumo!$B14,In_consumos!$A:$A,Salida!$C$5),0)</f>
        <v>15800</v>
      </c>
      <c r="K14" s="6">
        <f>+ROUND(SUMIFS(In_consumos!M:M,In_consumos!$C:$C,Matriz_de_consumo!$B14,In_consumos!$A:$A,Salida!$C$5),0)</f>
        <v>16160</v>
      </c>
      <c r="L14" s="6">
        <f>+ROUND(SUMIFS(In_consumos!N:N,In_consumos!$C:$C,Matriz_de_consumo!$B14,In_consumos!$A:$A,Salida!$C$5),0)</f>
        <v>17080</v>
      </c>
      <c r="M14" s="6">
        <f>+ROUND(SUMIFS(In_consumos!O:O,In_consumos!$C:$C,Matriz_de_consumo!$B14,In_consumos!$A:$A,Salida!$C$5),0)</f>
        <v>16760</v>
      </c>
      <c r="N14" s="6">
        <f>+ROUND(SUMIFS(In_consumos!P:P,In_consumos!$C:$C,Matriz_de_consumo!$B14,In_consumos!$A:$A,Salida!$C$5),0)</f>
        <v>16520</v>
      </c>
      <c r="O14" s="6">
        <f>+ROUND(SUMIFS(In_consumos!Q:Q,In_consumos!$C:$C,Matriz_de_consumo!$B14,In_consumos!$A:$A,Salida!$C$5),0)</f>
        <v>15760</v>
      </c>
      <c r="P14" s="6">
        <f>+ROUND(SUMIFS(In_consumos!R:R,In_consumos!$C:$C,Matriz_de_consumo!$B14,In_consumos!$A:$A,Salida!$C$5),0)</f>
        <v>16480</v>
      </c>
      <c r="Q14" s="6">
        <f>+ROUND(SUMIFS(In_consumos!S:S,In_consumos!$C:$C,Matriz_de_consumo!$B14,In_consumos!$A:$A,Salida!$C$5),0)</f>
        <v>15360</v>
      </c>
      <c r="R14" s="6">
        <f>+ROUND(SUMIFS(In_consumos!T:T,In_consumos!$C:$C,Matriz_de_consumo!$B14,In_consumos!$A:$A,Salida!$C$5),0)</f>
        <v>17080</v>
      </c>
      <c r="S14" s="6">
        <f>+ROUND(SUMIFS(In_consumos!U:U,In_consumos!$C:$C,Matriz_de_consumo!$B14,In_consumos!$A:$A,Salida!$C$5),0)</f>
        <v>16480</v>
      </c>
      <c r="T14" s="6">
        <f>+ROUND(SUMIFS(In_consumos!V:V,In_consumos!$C:$C,Matriz_de_consumo!$B14,In_consumos!$A:$A,Salida!$C$5),0)</f>
        <v>16760</v>
      </c>
      <c r="U14" s="6">
        <f>+ROUND(SUMIFS(In_consumos!W:W,In_consumos!$C:$C,Matriz_de_consumo!$B14,In_consumos!$A:$A,Salida!$C$5),0)</f>
        <v>16600</v>
      </c>
      <c r="V14" s="6">
        <f>+ROUND(SUMIFS(In_consumos!X:X,In_consumos!$C:$C,Matriz_de_consumo!$B14,In_consumos!$A:$A,Salida!$C$5),0)</f>
        <v>16680</v>
      </c>
      <c r="W14" s="6">
        <f>+ROUND(SUMIFS(In_consumos!Y:Y,In_consumos!$C:$C,Matriz_de_consumo!$B14,In_consumos!$A:$A,Salida!$C$5),0)</f>
        <v>16400</v>
      </c>
      <c r="X14" s="6">
        <f>+ROUND(SUMIFS(In_consumos!Z:Z,In_consumos!$C:$C,Matriz_de_consumo!$B14,In_consumos!$A:$A,Salida!$C$5),0)</f>
        <v>16720</v>
      </c>
      <c r="Y14" s="6">
        <f>+ROUND(SUMIFS(In_consumos!AA:AA,In_consumos!$C:$C,Matriz_de_consumo!$B14,In_consumos!$A:$A,Salida!$C$5),0)</f>
        <v>16840</v>
      </c>
      <c r="Z14" s="6">
        <f>+ROUND(SUMIFS(In_consumos!AB:AB,In_consumos!$C:$C,Matriz_de_consumo!$B14,In_consumos!$A:$A,Salida!$C$5),0)</f>
        <v>16360</v>
      </c>
    </row>
    <row r="15" spans="2:26" x14ac:dyDescent="0.2">
      <c r="B15" s="5">
        <f t="shared" si="0"/>
        <v>43960</v>
      </c>
      <c r="C15" s="6">
        <f>+ROUND(SUMIFS(In_consumos!E:E,In_consumos!$C:$C,Matriz_de_consumo!$B15,In_consumos!$A:$A,Salida!$C$5),0)</f>
        <v>16520</v>
      </c>
      <c r="D15" s="6">
        <f>+ROUND(SUMIFS(In_consumos!F:F,In_consumos!$C:$C,Matriz_de_consumo!$B15,In_consumos!$A:$A,Salida!$C$5),0)</f>
        <v>16640</v>
      </c>
      <c r="E15" s="6">
        <f>+ROUND(SUMIFS(In_consumos!G:G,In_consumos!$C:$C,Matriz_de_consumo!$B15,In_consumos!$A:$A,Salida!$C$5),0)</f>
        <v>17600</v>
      </c>
      <c r="F15" s="6">
        <f>+ROUND(SUMIFS(In_consumos!H:H,In_consumos!$C:$C,Matriz_de_consumo!$B15,In_consumos!$A:$A,Salida!$C$5),0)</f>
        <v>17640</v>
      </c>
      <c r="G15" s="6">
        <f>+ROUND(SUMIFS(In_consumos!I:I,In_consumos!$C:$C,Matriz_de_consumo!$B15,In_consumos!$A:$A,Salida!$C$5),0)</f>
        <v>17200</v>
      </c>
      <c r="H15" s="6">
        <f>+ROUND(SUMIFS(In_consumos!J:J,In_consumos!$C:$C,Matriz_de_consumo!$B15,In_consumos!$A:$A,Salida!$C$5),0)</f>
        <v>16720</v>
      </c>
      <c r="I15" s="6">
        <f>+ROUND(SUMIFS(In_consumos!K:K,In_consumos!$C:$C,Matriz_de_consumo!$B15,In_consumos!$A:$A,Salida!$C$5),0)</f>
        <v>16280</v>
      </c>
      <c r="J15" s="6">
        <f>+ROUND(SUMIFS(In_consumos!L:L,In_consumos!$C:$C,Matriz_de_consumo!$B15,In_consumos!$A:$A,Salida!$C$5),0)</f>
        <v>12680</v>
      </c>
      <c r="K15" s="6">
        <f>+ROUND(SUMIFS(In_consumos!M:M,In_consumos!$C:$C,Matriz_de_consumo!$B15,In_consumos!$A:$A,Salida!$C$5),0)</f>
        <v>9240</v>
      </c>
      <c r="L15" s="6">
        <f>+ROUND(SUMIFS(In_consumos!N:N,In_consumos!$C:$C,Matriz_de_consumo!$B15,In_consumos!$A:$A,Salida!$C$5),0)</f>
        <v>8960</v>
      </c>
      <c r="M15" s="6">
        <f>+ROUND(SUMIFS(In_consumos!O:O,In_consumos!$C:$C,Matriz_de_consumo!$B15,In_consumos!$A:$A,Salida!$C$5),0)</f>
        <v>9280</v>
      </c>
      <c r="N15" s="6">
        <f>+ROUND(SUMIFS(In_consumos!P:P,In_consumos!$C:$C,Matriz_de_consumo!$B15,In_consumos!$A:$A,Salida!$C$5),0)</f>
        <v>12000</v>
      </c>
      <c r="O15" s="6">
        <f>+ROUND(SUMIFS(In_consumos!Q:Q,In_consumos!$C:$C,Matriz_de_consumo!$B15,In_consumos!$A:$A,Salida!$C$5),0)</f>
        <v>15520</v>
      </c>
      <c r="P15" s="6">
        <f>+ROUND(SUMIFS(In_consumos!R:R,In_consumos!$C:$C,Matriz_de_consumo!$B15,In_consumos!$A:$A,Salida!$C$5),0)</f>
        <v>16600</v>
      </c>
      <c r="Q15" s="6">
        <f>+ROUND(SUMIFS(In_consumos!S:S,In_consumos!$C:$C,Matriz_de_consumo!$B15,In_consumos!$A:$A,Salida!$C$5),0)</f>
        <v>15520</v>
      </c>
      <c r="R15" s="6">
        <f>+ROUND(SUMIFS(In_consumos!T:T,In_consumos!$C:$C,Matriz_de_consumo!$B15,In_consumos!$A:$A,Salida!$C$5),0)</f>
        <v>17000</v>
      </c>
      <c r="S15" s="6">
        <f>+ROUND(SUMIFS(In_consumos!U:U,In_consumos!$C:$C,Matriz_de_consumo!$B15,In_consumos!$A:$A,Salida!$C$5),0)</f>
        <v>16960</v>
      </c>
      <c r="T15" s="6">
        <f>+ROUND(SUMIFS(In_consumos!V:V,In_consumos!$C:$C,Matriz_de_consumo!$B15,In_consumos!$A:$A,Salida!$C$5),0)</f>
        <v>17000</v>
      </c>
      <c r="U15" s="6">
        <f>+ROUND(SUMIFS(In_consumos!W:W,In_consumos!$C:$C,Matriz_de_consumo!$B15,In_consumos!$A:$A,Salida!$C$5),0)</f>
        <v>16760</v>
      </c>
      <c r="V15" s="6">
        <f>+ROUND(SUMIFS(In_consumos!X:X,In_consumos!$C:$C,Matriz_de_consumo!$B15,In_consumos!$A:$A,Salida!$C$5),0)</f>
        <v>16840</v>
      </c>
      <c r="W15" s="6">
        <f>+ROUND(SUMIFS(In_consumos!Y:Y,In_consumos!$C:$C,Matriz_de_consumo!$B15,In_consumos!$A:$A,Salida!$C$5),0)</f>
        <v>15720</v>
      </c>
      <c r="X15" s="6">
        <f>+ROUND(SUMIFS(In_consumos!Z:Z,In_consumos!$C:$C,Matriz_de_consumo!$B15,In_consumos!$A:$A,Salida!$C$5),0)</f>
        <v>16840</v>
      </c>
      <c r="Y15" s="6">
        <f>+ROUND(SUMIFS(In_consumos!AA:AA,In_consumos!$C:$C,Matriz_de_consumo!$B15,In_consumos!$A:$A,Salida!$C$5),0)</f>
        <v>16840</v>
      </c>
      <c r="Z15" s="6">
        <f>+ROUND(SUMIFS(In_consumos!AB:AB,In_consumos!$C:$C,Matriz_de_consumo!$B15,In_consumos!$A:$A,Salida!$C$5),0)</f>
        <v>17040</v>
      </c>
    </row>
    <row r="16" spans="2:26" x14ac:dyDescent="0.2">
      <c r="B16" s="5">
        <f t="shared" si="0"/>
        <v>43961</v>
      </c>
      <c r="C16" s="6">
        <f>+ROUND(SUMIFS(In_consumos!E:E,In_consumos!$C:$C,Matriz_de_consumo!$B16,In_consumos!$A:$A,Salida!$C$5),0)</f>
        <v>13760</v>
      </c>
      <c r="D16" s="6">
        <f>+ROUND(SUMIFS(In_consumos!F:F,In_consumos!$C:$C,Matriz_de_consumo!$B16,In_consumos!$A:$A,Salida!$C$5),0)</f>
        <v>13800</v>
      </c>
      <c r="E16" s="6">
        <f>+ROUND(SUMIFS(In_consumos!G:G,In_consumos!$C:$C,Matriz_de_consumo!$B16,In_consumos!$A:$A,Salida!$C$5),0)</f>
        <v>15160</v>
      </c>
      <c r="F16" s="6">
        <f>+ROUND(SUMIFS(In_consumos!H:H,In_consumos!$C:$C,Matriz_de_consumo!$B16,In_consumos!$A:$A,Salida!$C$5),0)</f>
        <v>16360</v>
      </c>
      <c r="G16" s="6">
        <f>+ROUND(SUMIFS(In_consumos!I:I,In_consumos!$C:$C,Matriz_de_consumo!$B16,In_consumos!$A:$A,Salida!$C$5),0)</f>
        <v>16920</v>
      </c>
      <c r="H16" s="6">
        <f>+ROUND(SUMIFS(In_consumos!J:J,In_consumos!$C:$C,Matriz_de_consumo!$B16,In_consumos!$A:$A,Salida!$C$5),0)</f>
        <v>16760</v>
      </c>
      <c r="I16" s="6">
        <f>+ROUND(SUMIFS(In_consumos!K:K,In_consumos!$C:$C,Matriz_de_consumo!$B16,In_consumos!$A:$A,Salida!$C$5),0)</f>
        <v>16320</v>
      </c>
      <c r="J16" s="6">
        <f>+ROUND(SUMIFS(In_consumos!L:L,In_consumos!$C:$C,Matriz_de_consumo!$B16,In_consumos!$A:$A,Salida!$C$5),0)</f>
        <v>16880</v>
      </c>
      <c r="K16" s="6">
        <f>+ROUND(SUMIFS(In_consumos!M:M,In_consumos!$C:$C,Matriz_de_consumo!$B16,In_consumos!$A:$A,Salida!$C$5),0)</f>
        <v>16760</v>
      </c>
      <c r="L16" s="6">
        <f>+ROUND(SUMIFS(In_consumos!N:N,In_consumos!$C:$C,Matriz_de_consumo!$B16,In_consumos!$A:$A,Salida!$C$5),0)</f>
        <v>17000</v>
      </c>
      <c r="M16" s="6">
        <f>+ROUND(SUMIFS(In_consumos!O:O,In_consumos!$C:$C,Matriz_de_consumo!$B16,In_consumos!$A:$A,Salida!$C$5),0)</f>
        <v>17240</v>
      </c>
      <c r="N16" s="6">
        <f>+ROUND(SUMIFS(In_consumos!P:P,In_consumos!$C:$C,Matriz_de_consumo!$B16,In_consumos!$A:$A,Salida!$C$5),0)</f>
        <v>16640</v>
      </c>
      <c r="O16" s="6">
        <f>+ROUND(SUMIFS(In_consumos!Q:Q,In_consumos!$C:$C,Matriz_de_consumo!$B16,In_consumos!$A:$A,Salida!$C$5),0)</f>
        <v>16960</v>
      </c>
      <c r="P16" s="6">
        <f>+ROUND(SUMIFS(In_consumos!R:R,In_consumos!$C:$C,Matriz_de_consumo!$B16,In_consumos!$A:$A,Salida!$C$5),0)</f>
        <v>16720</v>
      </c>
      <c r="Q16" s="6">
        <f>+ROUND(SUMIFS(In_consumos!S:S,In_consumos!$C:$C,Matriz_de_consumo!$B16,In_consumos!$A:$A,Salida!$C$5),0)</f>
        <v>16840</v>
      </c>
      <c r="R16" s="6">
        <f>+ROUND(SUMIFS(In_consumos!T:T,In_consumos!$C:$C,Matriz_de_consumo!$B16,In_consumos!$A:$A,Salida!$C$5),0)</f>
        <v>16840</v>
      </c>
      <c r="S16" s="6">
        <f>+ROUND(SUMIFS(In_consumos!U:U,In_consumos!$C:$C,Matriz_de_consumo!$B16,In_consumos!$A:$A,Salida!$C$5),0)</f>
        <v>16600</v>
      </c>
      <c r="T16" s="6">
        <f>+ROUND(SUMIFS(In_consumos!V:V,In_consumos!$C:$C,Matriz_de_consumo!$B16,In_consumos!$A:$A,Salida!$C$5),0)</f>
        <v>16360</v>
      </c>
      <c r="U16" s="6">
        <f>+ROUND(SUMIFS(In_consumos!W:W,In_consumos!$C:$C,Matriz_de_consumo!$B16,In_consumos!$A:$A,Salida!$C$5),0)</f>
        <v>16840</v>
      </c>
      <c r="V16" s="6">
        <f>+ROUND(SUMIFS(In_consumos!X:X,In_consumos!$C:$C,Matriz_de_consumo!$B16,In_consumos!$A:$A,Salida!$C$5),0)</f>
        <v>17080</v>
      </c>
      <c r="W16" s="6">
        <f>+ROUND(SUMIFS(In_consumos!Y:Y,In_consumos!$C:$C,Matriz_de_consumo!$B16,In_consumos!$A:$A,Salida!$C$5),0)</f>
        <v>17160</v>
      </c>
      <c r="X16" s="6">
        <f>+ROUND(SUMIFS(In_consumos!Z:Z,In_consumos!$C:$C,Matriz_de_consumo!$B16,In_consumos!$A:$A,Salida!$C$5),0)</f>
        <v>17080</v>
      </c>
      <c r="Y16" s="6">
        <f>+ROUND(SUMIFS(In_consumos!AA:AA,In_consumos!$C:$C,Matriz_de_consumo!$B16,In_consumos!$A:$A,Salida!$C$5),0)</f>
        <v>15840</v>
      </c>
      <c r="Z16" s="6">
        <f>+ROUND(SUMIFS(In_consumos!AB:AB,In_consumos!$C:$C,Matriz_de_consumo!$B16,In_consumos!$A:$A,Salida!$C$5),0)</f>
        <v>17000</v>
      </c>
    </row>
    <row r="17" spans="2:26" x14ac:dyDescent="0.2">
      <c r="B17" s="5">
        <f t="shared" si="0"/>
        <v>43962</v>
      </c>
      <c r="C17" s="6">
        <f>+ROUND(SUMIFS(In_consumos!E:E,In_consumos!$C:$C,Matriz_de_consumo!$B17,In_consumos!$A:$A,Salida!$C$5),0)</f>
        <v>16400</v>
      </c>
      <c r="D17" s="6">
        <f>+ROUND(SUMIFS(In_consumos!F:F,In_consumos!$C:$C,Matriz_de_consumo!$B17,In_consumos!$A:$A,Salida!$C$5),0)</f>
        <v>16520</v>
      </c>
      <c r="E17" s="6">
        <f>+ROUND(SUMIFS(In_consumos!G:G,In_consumos!$C:$C,Matriz_de_consumo!$B17,In_consumos!$A:$A,Salida!$C$5),0)</f>
        <v>17160</v>
      </c>
      <c r="F17" s="6">
        <f>+ROUND(SUMIFS(In_consumos!H:H,In_consumos!$C:$C,Matriz_de_consumo!$B17,In_consumos!$A:$A,Salida!$C$5),0)</f>
        <v>17000</v>
      </c>
      <c r="G17" s="6">
        <f>+ROUND(SUMIFS(In_consumos!I:I,In_consumos!$C:$C,Matriz_de_consumo!$B17,In_consumos!$A:$A,Salida!$C$5),0)</f>
        <v>16600</v>
      </c>
      <c r="H17" s="6">
        <f>+ROUND(SUMIFS(In_consumos!J:J,In_consumos!$C:$C,Matriz_de_consumo!$B17,In_consumos!$A:$A,Salida!$C$5),0)</f>
        <v>17000</v>
      </c>
      <c r="I17" s="6">
        <f>+ROUND(SUMIFS(In_consumos!K:K,In_consumos!$C:$C,Matriz_de_consumo!$B17,In_consumos!$A:$A,Salida!$C$5),0)</f>
        <v>17040</v>
      </c>
      <c r="J17" s="6">
        <f>+ROUND(SUMIFS(In_consumos!L:L,In_consumos!$C:$C,Matriz_de_consumo!$B17,In_consumos!$A:$A,Salida!$C$5),0)</f>
        <v>16680</v>
      </c>
      <c r="K17" s="6">
        <f>+ROUND(SUMIFS(In_consumos!M:M,In_consumos!$C:$C,Matriz_de_consumo!$B17,In_consumos!$A:$A,Salida!$C$5),0)</f>
        <v>17360</v>
      </c>
      <c r="L17" s="6">
        <f>+ROUND(SUMIFS(In_consumos!N:N,In_consumos!$C:$C,Matriz_de_consumo!$B17,In_consumos!$A:$A,Salida!$C$5),0)</f>
        <v>16920</v>
      </c>
      <c r="M17" s="6">
        <f>+ROUND(SUMIFS(In_consumos!O:O,In_consumos!$C:$C,Matriz_de_consumo!$B17,In_consumos!$A:$A,Salida!$C$5),0)</f>
        <v>16360</v>
      </c>
      <c r="N17" s="6">
        <f>+ROUND(SUMIFS(In_consumos!P:P,In_consumos!$C:$C,Matriz_de_consumo!$B17,In_consumos!$A:$A,Salida!$C$5),0)</f>
        <v>17240</v>
      </c>
      <c r="O17" s="6">
        <f>+ROUND(SUMIFS(In_consumos!Q:Q,In_consumos!$C:$C,Matriz_de_consumo!$B17,In_consumos!$A:$A,Salida!$C$5),0)</f>
        <v>16920</v>
      </c>
      <c r="P17" s="6">
        <f>+ROUND(SUMIFS(In_consumos!R:R,In_consumos!$C:$C,Matriz_de_consumo!$B17,In_consumos!$A:$A,Salida!$C$5),0)</f>
        <v>16520</v>
      </c>
      <c r="Q17" s="6">
        <f>+ROUND(SUMIFS(In_consumos!S:S,In_consumos!$C:$C,Matriz_de_consumo!$B17,In_consumos!$A:$A,Salida!$C$5),0)</f>
        <v>16880</v>
      </c>
      <c r="R17" s="6">
        <f>+ROUND(SUMIFS(In_consumos!T:T,In_consumos!$C:$C,Matriz_de_consumo!$B17,In_consumos!$A:$A,Salida!$C$5),0)</f>
        <v>16840</v>
      </c>
      <c r="S17" s="6">
        <f>+ROUND(SUMIFS(In_consumos!U:U,In_consumos!$C:$C,Matriz_de_consumo!$B17,In_consumos!$A:$A,Salida!$C$5),0)</f>
        <v>16200</v>
      </c>
      <c r="T17" s="6">
        <f>+ROUND(SUMIFS(In_consumos!V:V,In_consumos!$C:$C,Matriz_de_consumo!$B17,In_consumos!$A:$A,Salida!$C$5),0)</f>
        <v>16640</v>
      </c>
      <c r="U17" s="6">
        <f>+ROUND(SUMIFS(In_consumos!W:W,In_consumos!$C:$C,Matriz_de_consumo!$B17,In_consumos!$A:$A,Salida!$C$5),0)</f>
        <v>16000</v>
      </c>
      <c r="V17" s="6">
        <f>+ROUND(SUMIFS(In_consumos!X:X,In_consumos!$C:$C,Matriz_de_consumo!$B17,In_consumos!$A:$A,Salida!$C$5),0)</f>
        <v>16240</v>
      </c>
      <c r="W17" s="6">
        <f>+ROUND(SUMIFS(In_consumos!Y:Y,In_consumos!$C:$C,Matriz_de_consumo!$B17,In_consumos!$A:$A,Salida!$C$5),0)</f>
        <v>16440</v>
      </c>
      <c r="X17" s="6">
        <f>+ROUND(SUMIFS(In_consumos!Z:Z,In_consumos!$C:$C,Matriz_de_consumo!$B17,In_consumos!$A:$A,Salida!$C$5),0)</f>
        <v>16720</v>
      </c>
      <c r="Y17" s="6">
        <f>+ROUND(SUMIFS(In_consumos!AA:AA,In_consumos!$C:$C,Matriz_de_consumo!$B17,In_consumos!$A:$A,Salida!$C$5),0)</f>
        <v>16880</v>
      </c>
      <c r="Z17" s="6">
        <f>+ROUND(SUMIFS(In_consumos!AB:AB,In_consumos!$C:$C,Matriz_de_consumo!$B17,In_consumos!$A:$A,Salida!$C$5),0)</f>
        <v>16000</v>
      </c>
    </row>
    <row r="18" spans="2:26" x14ac:dyDescent="0.2">
      <c r="B18" s="5">
        <f t="shared" si="0"/>
        <v>43963</v>
      </c>
      <c r="C18" s="6">
        <f>+ROUND(SUMIFS(In_consumos!E:E,In_consumos!$C:$C,Matriz_de_consumo!$B18,In_consumos!$A:$A,Salida!$C$5),0)</f>
        <v>16800</v>
      </c>
      <c r="D18" s="6">
        <f>+ROUND(SUMIFS(In_consumos!F:F,In_consumos!$C:$C,Matriz_de_consumo!$B18,In_consumos!$A:$A,Salida!$C$5),0)</f>
        <v>16480</v>
      </c>
      <c r="E18" s="6">
        <f>+ROUND(SUMIFS(In_consumos!G:G,In_consumos!$C:$C,Matriz_de_consumo!$B18,In_consumos!$A:$A,Salida!$C$5),0)</f>
        <v>17040</v>
      </c>
      <c r="F18" s="6">
        <f>+ROUND(SUMIFS(In_consumos!H:H,In_consumos!$C:$C,Matriz_de_consumo!$B18,In_consumos!$A:$A,Salida!$C$5),0)</f>
        <v>17200</v>
      </c>
      <c r="G18" s="6">
        <f>+ROUND(SUMIFS(In_consumos!I:I,In_consumos!$C:$C,Matriz_de_consumo!$B18,In_consumos!$A:$A,Salida!$C$5),0)</f>
        <v>16840</v>
      </c>
      <c r="H18" s="6">
        <f>+ROUND(SUMIFS(In_consumos!J:J,In_consumos!$C:$C,Matriz_de_consumo!$B18,In_consumos!$A:$A,Salida!$C$5),0)</f>
        <v>16360</v>
      </c>
      <c r="I18" s="6">
        <f>+ROUND(SUMIFS(In_consumos!K:K,In_consumos!$C:$C,Matriz_de_consumo!$B18,In_consumos!$A:$A,Salida!$C$5),0)</f>
        <v>16600</v>
      </c>
      <c r="J18" s="6">
        <f>+ROUND(SUMIFS(In_consumos!L:L,In_consumos!$C:$C,Matriz_de_consumo!$B18,In_consumos!$A:$A,Salida!$C$5),0)</f>
        <v>16840</v>
      </c>
      <c r="K18" s="6">
        <f>+ROUND(SUMIFS(In_consumos!M:M,In_consumos!$C:$C,Matriz_de_consumo!$B18,In_consumos!$A:$A,Salida!$C$5),0)</f>
        <v>17040</v>
      </c>
      <c r="L18" s="6">
        <f>+ROUND(SUMIFS(In_consumos!N:N,In_consumos!$C:$C,Matriz_de_consumo!$B18,In_consumos!$A:$A,Salida!$C$5),0)</f>
        <v>17360</v>
      </c>
      <c r="M18" s="6">
        <f>+ROUND(SUMIFS(In_consumos!O:O,In_consumos!$C:$C,Matriz_de_consumo!$B18,In_consumos!$A:$A,Salida!$C$5),0)</f>
        <v>17200</v>
      </c>
      <c r="N18" s="6">
        <f>+ROUND(SUMIFS(In_consumos!P:P,In_consumos!$C:$C,Matriz_de_consumo!$B18,In_consumos!$A:$A,Salida!$C$5),0)</f>
        <v>16400</v>
      </c>
      <c r="O18" s="6">
        <f>+ROUND(SUMIFS(In_consumos!Q:Q,In_consumos!$C:$C,Matriz_de_consumo!$B18,In_consumos!$A:$A,Salida!$C$5),0)</f>
        <v>16200</v>
      </c>
      <c r="P18" s="6">
        <f>+ROUND(SUMIFS(In_consumos!R:R,In_consumos!$C:$C,Matriz_de_consumo!$B18,In_consumos!$A:$A,Salida!$C$5),0)</f>
        <v>17000</v>
      </c>
      <c r="Q18" s="6">
        <f>+ROUND(SUMIFS(In_consumos!S:S,In_consumos!$C:$C,Matriz_de_consumo!$B18,In_consumos!$A:$A,Salida!$C$5),0)</f>
        <v>16720</v>
      </c>
      <c r="R18" s="6">
        <f>+ROUND(SUMIFS(In_consumos!T:T,In_consumos!$C:$C,Matriz_de_consumo!$B18,In_consumos!$A:$A,Salida!$C$5),0)</f>
        <v>16480</v>
      </c>
      <c r="S18" s="6">
        <f>+ROUND(SUMIFS(In_consumos!U:U,In_consumos!$C:$C,Matriz_de_consumo!$B18,In_consumos!$A:$A,Salida!$C$5),0)</f>
        <v>17120</v>
      </c>
      <c r="T18" s="6">
        <f>+ROUND(SUMIFS(In_consumos!V:V,In_consumos!$C:$C,Matriz_de_consumo!$B18,In_consumos!$A:$A,Salida!$C$5),0)</f>
        <v>16920</v>
      </c>
      <c r="U18" s="6">
        <f>+ROUND(SUMIFS(In_consumos!W:W,In_consumos!$C:$C,Matriz_de_consumo!$B18,In_consumos!$A:$A,Salida!$C$5),0)</f>
        <v>16480</v>
      </c>
      <c r="V18" s="6">
        <f>+ROUND(SUMIFS(In_consumos!X:X,In_consumos!$C:$C,Matriz_de_consumo!$B18,In_consumos!$A:$A,Salida!$C$5),0)</f>
        <v>16960</v>
      </c>
      <c r="W18" s="6">
        <f>+ROUND(SUMIFS(In_consumos!Y:Y,In_consumos!$C:$C,Matriz_de_consumo!$B18,In_consumos!$A:$A,Salida!$C$5),0)</f>
        <v>16560</v>
      </c>
      <c r="X18" s="6">
        <f>+ROUND(SUMIFS(In_consumos!Z:Z,In_consumos!$C:$C,Matriz_de_consumo!$B18,In_consumos!$A:$A,Salida!$C$5),0)</f>
        <v>17080</v>
      </c>
      <c r="Y18" s="6">
        <f>+ROUND(SUMIFS(In_consumos!AA:AA,In_consumos!$C:$C,Matriz_de_consumo!$B18,In_consumos!$A:$A,Salida!$C$5),0)</f>
        <v>16640</v>
      </c>
      <c r="Z18" s="6">
        <f>+ROUND(SUMIFS(In_consumos!AB:AB,In_consumos!$C:$C,Matriz_de_consumo!$B18,In_consumos!$A:$A,Salida!$C$5),0)</f>
        <v>16920</v>
      </c>
    </row>
    <row r="19" spans="2:26" x14ac:dyDescent="0.2">
      <c r="B19" s="5">
        <f t="shared" si="0"/>
        <v>43964</v>
      </c>
      <c r="C19" s="6">
        <f>+ROUND(SUMIFS(In_consumos!E:E,In_consumos!$C:$C,Matriz_de_consumo!$B19,In_consumos!$A:$A,Salida!$C$5),0)</f>
        <v>16920</v>
      </c>
      <c r="D19" s="6">
        <f>+ROUND(SUMIFS(In_consumos!F:F,In_consumos!$C:$C,Matriz_de_consumo!$B19,In_consumos!$A:$A,Salida!$C$5),0)</f>
        <v>15360</v>
      </c>
      <c r="E19" s="6">
        <f>+ROUND(SUMIFS(In_consumos!G:G,In_consumos!$C:$C,Matriz_de_consumo!$B19,In_consumos!$A:$A,Salida!$C$5),0)</f>
        <v>16840</v>
      </c>
      <c r="F19" s="6">
        <f>+ROUND(SUMIFS(In_consumos!H:H,In_consumos!$C:$C,Matriz_de_consumo!$B19,In_consumos!$A:$A,Salida!$C$5),0)</f>
        <v>17120</v>
      </c>
      <c r="G19" s="6">
        <f>+ROUND(SUMIFS(In_consumos!I:I,In_consumos!$C:$C,Matriz_de_consumo!$B19,In_consumos!$A:$A,Salida!$C$5),0)</f>
        <v>17160</v>
      </c>
      <c r="H19" s="6">
        <f>+ROUND(SUMIFS(In_consumos!J:J,In_consumos!$C:$C,Matriz_de_consumo!$B19,In_consumos!$A:$A,Salida!$C$5),0)</f>
        <v>15400</v>
      </c>
      <c r="I19" s="6">
        <f>+ROUND(SUMIFS(In_consumos!K:K,In_consumos!$C:$C,Matriz_de_consumo!$B19,In_consumos!$A:$A,Salida!$C$5),0)</f>
        <v>16840</v>
      </c>
      <c r="J19" s="6">
        <f>+ROUND(SUMIFS(In_consumos!L:L,In_consumos!$C:$C,Matriz_de_consumo!$B19,In_consumos!$A:$A,Salida!$C$5),0)</f>
        <v>16360</v>
      </c>
      <c r="K19" s="6">
        <f>+ROUND(SUMIFS(In_consumos!M:M,In_consumos!$C:$C,Matriz_de_consumo!$B19,In_consumos!$A:$A,Salida!$C$5),0)</f>
        <v>16480</v>
      </c>
      <c r="L19" s="6">
        <f>+ROUND(SUMIFS(In_consumos!N:N,In_consumos!$C:$C,Matriz_de_consumo!$B19,In_consumos!$A:$A,Salida!$C$5),0)</f>
        <v>16760</v>
      </c>
      <c r="M19" s="6">
        <f>+ROUND(SUMIFS(In_consumos!O:O,In_consumos!$C:$C,Matriz_de_consumo!$B19,In_consumos!$A:$A,Salida!$C$5),0)</f>
        <v>16680</v>
      </c>
      <c r="N19" s="6">
        <f>+ROUND(SUMIFS(In_consumos!P:P,In_consumos!$C:$C,Matriz_de_consumo!$B19,In_consumos!$A:$A,Salida!$C$5),0)</f>
        <v>16480</v>
      </c>
      <c r="O19" s="6">
        <f>+ROUND(SUMIFS(In_consumos!Q:Q,In_consumos!$C:$C,Matriz_de_consumo!$B19,In_consumos!$A:$A,Salida!$C$5),0)</f>
        <v>16280</v>
      </c>
      <c r="P19" s="6">
        <f>+ROUND(SUMIFS(In_consumos!R:R,In_consumos!$C:$C,Matriz_de_consumo!$B19,In_consumos!$A:$A,Salida!$C$5),0)</f>
        <v>16680</v>
      </c>
      <c r="Q19" s="6">
        <f>+ROUND(SUMIFS(In_consumos!S:S,In_consumos!$C:$C,Matriz_de_consumo!$B19,In_consumos!$A:$A,Salida!$C$5),0)</f>
        <v>16440</v>
      </c>
      <c r="R19" s="6">
        <f>+ROUND(SUMIFS(In_consumos!T:T,In_consumos!$C:$C,Matriz_de_consumo!$B19,In_consumos!$A:$A,Salida!$C$5),0)</f>
        <v>16320</v>
      </c>
      <c r="S19" s="6">
        <f>+ROUND(SUMIFS(In_consumos!U:U,In_consumos!$C:$C,Matriz_de_consumo!$B19,In_consumos!$A:$A,Salida!$C$5),0)</f>
        <v>17120</v>
      </c>
      <c r="T19" s="6">
        <f>+ROUND(SUMIFS(In_consumos!V:V,In_consumos!$C:$C,Matriz_de_consumo!$B19,In_consumos!$A:$A,Salida!$C$5),0)</f>
        <v>16920</v>
      </c>
      <c r="U19" s="6">
        <f>+ROUND(SUMIFS(In_consumos!W:W,In_consumos!$C:$C,Matriz_de_consumo!$B19,In_consumos!$A:$A,Salida!$C$5),0)</f>
        <v>16880</v>
      </c>
      <c r="V19" s="6">
        <f>+ROUND(SUMIFS(In_consumos!X:X,In_consumos!$C:$C,Matriz_de_consumo!$B19,In_consumos!$A:$A,Salida!$C$5),0)</f>
        <v>17120</v>
      </c>
      <c r="W19" s="6">
        <f>+ROUND(SUMIFS(In_consumos!Y:Y,In_consumos!$C:$C,Matriz_de_consumo!$B19,In_consumos!$A:$A,Salida!$C$5),0)</f>
        <v>16120</v>
      </c>
      <c r="X19" s="6">
        <f>+ROUND(SUMIFS(In_consumos!Z:Z,In_consumos!$C:$C,Matriz_de_consumo!$B19,In_consumos!$A:$A,Salida!$C$5),0)</f>
        <v>16280</v>
      </c>
      <c r="Y19" s="6">
        <f>+ROUND(SUMIFS(In_consumos!AA:AA,In_consumos!$C:$C,Matriz_de_consumo!$B19,In_consumos!$A:$A,Salida!$C$5),0)</f>
        <v>16920</v>
      </c>
      <c r="Z19" s="6">
        <f>+ROUND(SUMIFS(In_consumos!AB:AB,In_consumos!$C:$C,Matriz_de_consumo!$B19,In_consumos!$A:$A,Salida!$C$5),0)</f>
        <v>16960</v>
      </c>
    </row>
    <row r="20" spans="2:26" x14ac:dyDescent="0.2">
      <c r="B20" s="5">
        <f t="shared" si="0"/>
        <v>43965</v>
      </c>
      <c r="C20" s="6">
        <f>+ROUND(SUMIFS(In_consumos!E:E,In_consumos!$C:$C,Matriz_de_consumo!$B20,In_consumos!$A:$A,Salida!$C$5),0)</f>
        <v>17000</v>
      </c>
      <c r="D20" s="6">
        <f>+ROUND(SUMIFS(In_consumos!F:F,In_consumos!$C:$C,Matriz_de_consumo!$B20,In_consumos!$A:$A,Salida!$C$5),0)</f>
        <v>16640</v>
      </c>
      <c r="E20" s="6">
        <f>+ROUND(SUMIFS(In_consumos!G:G,In_consumos!$C:$C,Matriz_de_consumo!$B20,In_consumos!$A:$A,Salida!$C$5),0)</f>
        <v>16840</v>
      </c>
      <c r="F20" s="6">
        <f>+ROUND(SUMIFS(In_consumos!H:H,In_consumos!$C:$C,Matriz_de_consumo!$B20,In_consumos!$A:$A,Salida!$C$5),0)</f>
        <v>16240</v>
      </c>
      <c r="G20" s="6">
        <f>+ROUND(SUMIFS(In_consumos!I:I,In_consumos!$C:$C,Matriz_de_consumo!$B20,In_consumos!$A:$A,Salida!$C$5),0)</f>
        <v>17200</v>
      </c>
      <c r="H20" s="6">
        <f>+ROUND(SUMIFS(In_consumos!J:J,In_consumos!$C:$C,Matriz_de_consumo!$B20,In_consumos!$A:$A,Salida!$C$5),0)</f>
        <v>17040</v>
      </c>
      <c r="I20" s="6">
        <f>+ROUND(SUMIFS(In_consumos!K:K,In_consumos!$C:$C,Matriz_de_consumo!$B20,In_consumos!$A:$A,Salida!$C$5),0)</f>
        <v>17280</v>
      </c>
      <c r="J20" s="6">
        <f>+ROUND(SUMIFS(In_consumos!L:L,In_consumos!$C:$C,Matriz_de_consumo!$B20,In_consumos!$A:$A,Salida!$C$5),0)</f>
        <v>17040</v>
      </c>
      <c r="K20" s="6">
        <f>+ROUND(SUMIFS(In_consumos!M:M,In_consumos!$C:$C,Matriz_de_consumo!$B20,In_consumos!$A:$A,Salida!$C$5),0)</f>
        <v>16480</v>
      </c>
      <c r="L20" s="6">
        <f>+ROUND(SUMIFS(In_consumos!N:N,In_consumos!$C:$C,Matriz_de_consumo!$B20,In_consumos!$A:$A,Salida!$C$5),0)</f>
        <v>16480</v>
      </c>
      <c r="M20" s="6">
        <f>+ROUND(SUMIFS(In_consumos!O:O,In_consumos!$C:$C,Matriz_de_consumo!$B20,In_consumos!$A:$A,Salida!$C$5),0)</f>
        <v>16480</v>
      </c>
      <c r="N20" s="6">
        <f>+ROUND(SUMIFS(In_consumos!P:P,In_consumos!$C:$C,Matriz_de_consumo!$B20,In_consumos!$A:$A,Salida!$C$5),0)</f>
        <v>15880</v>
      </c>
      <c r="O20" s="6">
        <f>+ROUND(SUMIFS(In_consumos!Q:Q,In_consumos!$C:$C,Matriz_de_consumo!$B20,In_consumos!$A:$A,Salida!$C$5),0)</f>
        <v>17360</v>
      </c>
      <c r="P20" s="6">
        <f>+ROUND(SUMIFS(In_consumos!R:R,In_consumos!$C:$C,Matriz_de_consumo!$B20,In_consumos!$A:$A,Salida!$C$5),0)</f>
        <v>17000</v>
      </c>
      <c r="Q20" s="6">
        <f>+ROUND(SUMIFS(In_consumos!S:S,In_consumos!$C:$C,Matriz_de_consumo!$B20,In_consumos!$A:$A,Salida!$C$5),0)</f>
        <v>16960</v>
      </c>
      <c r="R20" s="6">
        <f>+ROUND(SUMIFS(In_consumos!T:T,In_consumos!$C:$C,Matriz_de_consumo!$B20,In_consumos!$A:$A,Salida!$C$5),0)</f>
        <v>16800</v>
      </c>
      <c r="S20" s="6">
        <f>+ROUND(SUMIFS(In_consumos!U:U,In_consumos!$C:$C,Matriz_de_consumo!$B20,In_consumos!$A:$A,Salida!$C$5),0)</f>
        <v>12760</v>
      </c>
      <c r="T20" s="6">
        <f>+ROUND(SUMIFS(In_consumos!V:V,In_consumos!$C:$C,Matriz_de_consumo!$B20,In_consumos!$A:$A,Salida!$C$5),0)</f>
        <v>14680</v>
      </c>
      <c r="U20" s="6">
        <f>+ROUND(SUMIFS(In_consumos!W:W,In_consumos!$C:$C,Matriz_de_consumo!$B20,In_consumos!$A:$A,Salida!$C$5),0)</f>
        <v>16680</v>
      </c>
      <c r="V20" s="6">
        <f>+ROUND(SUMIFS(In_consumos!X:X,In_consumos!$C:$C,Matriz_de_consumo!$B20,In_consumos!$A:$A,Salida!$C$5),0)</f>
        <v>16520</v>
      </c>
      <c r="W20" s="6">
        <f>+ROUND(SUMIFS(In_consumos!Y:Y,In_consumos!$C:$C,Matriz_de_consumo!$B20,In_consumos!$A:$A,Salida!$C$5),0)</f>
        <v>16800</v>
      </c>
      <c r="X20" s="6">
        <f>+ROUND(SUMIFS(In_consumos!Z:Z,In_consumos!$C:$C,Matriz_de_consumo!$B20,In_consumos!$A:$A,Salida!$C$5),0)</f>
        <v>13880</v>
      </c>
      <c r="Y20" s="6">
        <f>+ROUND(SUMIFS(In_consumos!AA:AA,In_consumos!$C:$C,Matriz_de_consumo!$B20,In_consumos!$A:$A,Salida!$C$5),0)</f>
        <v>15120</v>
      </c>
      <c r="Z20" s="6">
        <f>+ROUND(SUMIFS(In_consumos!AB:AB,In_consumos!$C:$C,Matriz_de_consumo!$B20,In_consumos!$A:$A,Salida!$C$5),0)</f>
        <v>13240</v>
      </c>
    </row>
    <row r="21" spans="2:26" x14ac:dyDescent="0.2">
      <c r="B21" s="5">
        <f t="shared" si="0"/>
        <v>43966</v>
      </c>
      <c r="C21" s="6">
        <f>+ROUND(SUMIFS(In_consumos!E:E,In_consumos!$C:$C,Matriz_de_consumo!$B21,In_consumos!$A:$A,Salida!$C$5),0)</f>
        <v>15760</v>
      </c>
      <c r="D21" s="6">
        <f>+ROUND(SUMIFS(In_consumos!F:F,In_consumos!$C:$C,Matriz_de_consumo!$B21,In_consumos!$A:$A,Salida!$C$5),0)</f>
        <v>16680</v>
      </c>
      <c r="E21" s="6">
        <f>+ROUND(SUMIFS(In_consumos!G:G,In_consumos!$C:$C,Matriz_de_consumo!$B21,In_consumos!$A:$A,Salida!$C$5),0)</f>
        <v>17040</v>
      </c>
      <c r="F21" s="6">
        <f>+ROUND(SUMIFS(In_consumos!H:H,In_consumos!$C:$C,Matriz_de_consumo!$B21,In_consumos!$A:$A,Salida!$C$5),0)</f>
        <v>13920</v>
      </c>
      <c r="G21" s="6">
        <f>+ROUND(SUMIFS(In_consumos!I:I,In_consumos!$C:$C,Matriz_de_consumo!$B21,In_consumos!$A:$A,Salida!$C$5),0)</f>
        <v>15520</v>
      </c>
      <c r="H21" s="6">
        <f>+ROUND(SUMIFS(In_consumos!J:J,In_consumos!$C:$C,Matriz_de_consumo!$B21,In_consumos!$A:$A,Salida!$C$5),0)</f>
        <v>16200</v>
      </c>
      <c r="I21" s="6">
        <f>+ROUND(SUMIFS(In_consumos!K:K,In_consumos!$C:$C,Matriz_de_consumo!$B21,In_consumos!$A:$A,Salida!$C$5),0)</f>
        <v>17120</v>
      </c>
      <c r="J21" s="6">
        <f>+ROUND(SUMIFS(In_consumos!L:L,In_consumos!$C:$C,Matriz_de_consumo!$B21,In_consumos!$A:$A,Salida!$C$5),0)</f>
        <v>16920</v>
      </c>
      <c r="K21" s="6">
        <f>+ROUND(SUMIFS(In_consumos!M:M,In_consumos!$C:$C,Matriz_de_consumo!$B21,In_consumos!$A:$A,Salida!$C$5),0)</f>
        <v>16200</v>
      </c>
      <c r="L21" s="6">
        <f>+ROUND(SUMIFS(In_consumos!N:N,In_consumos!$C:$C,Matriz_de_consumo!$B21,In_consumos!$A:$A,Salida!$C$5),0)</f>
        <v>17160</v>
      </c>
      <c r="M21" s="6">
        <f>+ROUND(SUMIFS(In_consumos!O:O,In_consumos!$C:$C,Matriz_de_consumo!$B21,In_consumos!$A:$A,Salida!$C$5),0)</f>
        <v>16480</v>
      </c>
      <c r="N21" s="6">
        <f>+ROUND(SUMIFS(In_consumos!P:P,In_consumos!$C:$C,Matriz_de_consumo!$B21,In_consumos!$A:$A,Salida!$C$5),0)</f>
        <v>16520</v>
      </c>
      <c r="O21" s="6">
        <f>+ROUND(SUMIFS(In_consumos!Q:Q,In_consumos!$C:$C,Matriz_de_consumo!$B21,In_consumos!$A:$A,Salida!$C$5),0)</f>
        <v>16840</v>
      </c>
      <c r="P21" s="6">
        <f>+ROUND(SUMIFS(In_consumos!R:R,In_consumos!$C:$C,Matriz_de_consumo!$B21,In_consumos!$A:$A,Salida!$C$5),0)</f>
        <v>16840</v>
      </c>
      <c r="Q21" s="6">
        <f>+ROUND(SUMIFS(In_consumos!S:S,In_consumos!$C:$C,Matriz_de_consumo!$B21,In_consumos!$A:$A,Salida!$C$5),0)</f>
        <v>15960</v>
      </c>
      <c r="R21" s="6">
        <f>+ROUND(SUMIFS(In_consumos!T:T,In_consumos!$C:$C,Matriz_de_consumo!$B21,In_consumos!$A:$A,Salida!$C$5),0)</f>
        <v>16120</v>
      </c>
      <c r="S21" s="6">
        <f>+ROUND(SUMIFS(In_consumos!U:U,In_consumos!$C:$C,Matriz_de_consumo!$B21,In_consumos!$A:$A,Salida!$C$5),0)</f>
        <v>16000</v>
      </c>
      <c r="T21" s="6">
        <f>+ROUND(SUMIFS(In_consumos!V:V,In_consumos!$C:$C,Matriz_de_consumo!$B21,In_consumos!$A:$A,Salida!$C$5),0)</f>
        <v>16160</v>
      </c>
      <c r="U21" s="6">
        <f>+ROUND(SUMIFS(In_consumos!W:W,In_consumos!$C:$C,Matriz_de_consumo!$B21,In_consumos!$A:$A,Salida!$C$5),0)</f>
        <v>16840</v>
      </c>
      <c r="V21" s="6">
        <f>+ROUND(SUMIFS(In_consumos!X:X,In_consumos!$C:$C,Matriz_de_consumo!$B21,In_consumos!$A:$A,Salida!$C$5),0)</f>
        <v>17360</v>
      </c>
      <c r="W21" s="6">
        <f>+ROUND(SUMIFS(In_consumos!Y:Y,In_consumos!$C:$C,Matriz_de_consumo!$B21,In_consumos!$A:$A,Salida!$C$5),0)</f>
        <v>16720</v>
      </c>
      <c r="X21" s="6">
        <f>+ROUND(SUMIFS(In_consumos!Z:Z,In_consumos!$C:$C,Matriz_de_consumo!$B21,In_consumos!$A:$A,Salida!$C$5),0)</f>
        <v>17320</v>
      </c>
      <c r="Y21" s="6">
        <f>+ROUND(SUMIFS(In_consumos!AA:AA,In_consumos!$C:$C,Matriz_de_consumo!$B21,In_consumos!$A:$A,Salida!$C$5),0)</f>
        <v>17160</v>
      </c>
      <c r="Z21" s="6">
        <f>+ROUND(SUMIFS(In_consumos!AB:AB,In_consumos!$C:$C,Matriz_de_consumo!$B21,In_consumos!$A:$A,Salida!$C$5),0)</f>
        <v>16320</v>
      </c>
    </row>
    <row r="22" spans="2:26" x14ac:dyDescent="0.2">
      <c r="B22" s="5">
        <f t="shared" si="0"/>
        <v>43967</v>
      </c>
      <c r="C22" s="6">
        <f>+ROUND(SUMIFS(In_consumos!E:E,In_consumos!$C:$C,Matriz_de_consumo!$B22,In_consumos!$A:$A,Salida!$C$5),0)</f>
        <v>15920</v>
      </c>
      <c r="D22" s="6">
        <f>+ROUND(SUMIFS(In_consumos!F:F,In_consumos!$C:$C,Matriz_de_consumo!$B22,In_consumos!$A:$A,Salida!$C$5),0)</f>
        <v>16800</v>
      </c>
      <c r="E22" s="6">
        <f>+ROUND(SUMIFS(In_consumos!G:G,In_consumos!$C:$C,Matriz_de_consumo!$B22,In_consumos!$A:$A,Salida!$C$5),0)</f>
        <v>16960</v>
      </c>
      <c r="F22" s="6">
        <f>+ROUND(SUMIFS(In_consumos!H:H,In_consumos!$C:$C,Matriz_de_consumo!$B22,In_consumos!$A:$A,Salida!$C$5),0)</f>
        <v>16880</v>
      </c>
      <c r="G22" s="6">
        <f>+ROUND(SUMIFS(In_consumos!I:I,In_consumos!$C:$C,Matriz_de_consumo!$B22,In_consumos!$A:$A,Salida!$C$5),0)</f>
        <v>16680</v>
      </c>
      <c r="H22" s="6">
        <f>+ROUND(SUMIFS(In_consumos!J:J,In_consumos!$C:$C,Matriz_de_consumo!$B22,In_consumos!$A:$A,Salida!$C$5),0)</f>
        <v>16600</v>
      </c>
      <c r="I22" s="6">
        <f>+ROUND(SUMIFS(In_consumos!K:K,In_consumos!$C:$C,Matriz_de_consumo!$B22,In_consumos!$A:$A,Salida!$C$5),0)</f>
        <v>15760</v>
      </c>
      <c r="J22" s="6">
        <f>+ROUND(SUMIFS(In_consumos!L:L,In_consumos!$C:$C,Matriz_de_consumo!$B22,In_consumos!$A:$A,Salida!$C$5),0)</f>
        <v>16920</v>
      </c>
      <c r="K22" s="6">
        <f>+ROUND(SUMIFS(In_consumos!M:M,In_consumos!$C:$C,Matriz_de_consumo!$B22,In_consumos!$A:$A,Salida!$C$5),0)</f>
        <v>16960</v>
      </c>
      <c r="L22" s="6">
        <f>+ROUND(SUMIFS(In_consumos!N:N,In_consumos!$C:$C,Matriz_de_consumo!$B22,In_consumos!$A:$A,Salida!$C$5),0)</f>
        <v>17480</v>
      </c>
      <c r="M22" s="6">
        <f>+ROUND(SUMIFS(In_consumos!O:O,In_consumos!$C:$C,Matriz_de_consumo!$B22,In_consumos!$A:$A,Salida!$C$5),0)</f>
        <v>16960</v>
      </c>
      <c r="N22" s="6">
        <f>+ROUND(SUMIFS(In_consumos!P:P,In_consumos!$C:$C,Matriz_de_consumo!$B22,In_consumos!$A:$A,Salida!$C$5),0)</f>
        <v>16400</v>
      </c>
      <c r="O22" s="6">
        <f>+ROUND(SUMIFS(In_consumos!Q:Q,In_consumos!$C:$C,Matriz_de_consumo!$B22,In_consumos!$A:$A,Salida!$C$5),0)</f>
        <v>16640</v>
      </c>
      <c r="P22" s="6">
        <f>+ROUND(SUMIFS(In_consumos!R:R,In_consumos!$C:$C,Matriz_de_consumo!$B22,In_consumos!$A:$A,Salida!$C$5),0)</f>
        <v>16200</v>
      </c>
      <c r="Q22" s="6">
        <f>+ROUND(SUMIFS(In_consumos!S:S,In_consumos!$C:$C,Matriz_de_consumo!$B22,In_consumos!$A:$A,Salida!$C$5),0)</f>
        <v>16800</v>
      </c>
      <c r="R22" s="6">
        <f>+ROUND(SUMIFS(In_consumos!T:T,In_consumos!$C:$C,Matriz_de_consumo!$B22,In_consumos!$A:$A,Salida!$C$5),0)</f>
        <v>17240</v>
      </c>
      <c r="S22" s="6">
        <f>+ROUND(SUMIFS(In_consumos!U:U,In_consumos!$C:$C,Matriz_de_consumo!$B22,In_consumos!$A:$A,Salida!$C$5),0)</f>
        <v>16720</v>
      </c>
      <c r="T22" s="6">
        <f>+ROUND(SUMIFS(In_consumos!V:V,In_consumos!$C:$C,Matriz_de_consumo!$B22,In_consumos!$A:$A,Salida!$C$5),0)</f>
        <v>16440</v>
      </c>
      <c r="U22" s="6">
        <f>+ROUND(SUMIFS(In_consumos!W:W,In_consumos!$C:$C,Matriz_de_consumo!$B22,In_consumos!$A:$A,Salida!$C$5),0)</f>
        <v>17080</v>
      </c>
      <c r="V22" s="6">
        <f>+ROUND(SUMIFS(In_consumos!X:X,In_consumos!$C:$C,Matriz_de_consumo!$B22,In_consumos!$A:$A,Salida!$C$5),0)</f>
        <v>16040</v>
      </c>
      <c r="W22" s="6">
        <f>+ROUND(SUMIFS(In_consumos!Y:Y,In_consumos!$C:$C,Matriz_de_consumo!$B22,In_consumos!$A:$A,Salida!$C$5),0)</f>
        <v>16760</v>
      </c>
      <c r="X22" s="6">
        <f>+ROUND(SUMIFS(In_consumos!Z:Z,In_consumos!$C:$C,Matriz_de_consumo!$B22,In_consumos!$A:$A,Salida!$C$5),0)</f>
        <v>16400</v>
      </c>
      <c r="Y22" s="6">
        <f>+ROUND(SUMIFS(In_consumos!AA:AA,In_consumos!$C:$C,Matriz_de_consumo!$B22,In_consumos!$A:$A,Salida!$C$5),0)</f>
        <v>16920</v>
      </c>
      <c r="Z22" s="6">
        <f>+ROUND(SUMIFS(In_consumos!AB:AB,In_consumos!$C:$C,Matriz_de_consumo!$B22,In_consumos!$A:$A,Salida!$C$5),0)</f>
        <v>16760</v>
      </c>
    </row>
    <row r="23" spans="2:26" x14ac:dyDescent="0.2">
      <c r="B23" s="5">
        <f t="shared" si="0"/>
        <v>43968</v>
      </c>
      <c r="C23" s="6">
        <f>+ROUND(SUMIFS(In_consumos!E:E,In_consumos!$C:$C,Matriz_de_consumo!$B23,In_consumos!$A:$A,Salida!$C$5),0)</f>
        <v>16640</v>
      </c>
      <c r="D23" s="6">
        <f>+ROUND(SUMIFS(In_consumos!F:F,In_consumos!$C:$C,Matriz_de_consumo!$B23,In_consumos!$A:$A,Salida!$C$5),0)</f>
        <v>16200</v>
      </c>
      <c r="E23" s="6">
        <f>+ROUND(SUMIFS(In_consumos!G:G,In_consumos!$C:$C,Matriz_de_consumo!$B23,In_consumos!$A:$A,Salida!$C$5),0)</f>
        <v>16600</v>
      </c>
      <c r="F23" s="6">
        <f>+ROUND(SUMIFS(In_consumos!H:H,In_consumos!$C:$C,Matriz_de_consumo!$B23,In_consumos!$A:$A,Salida!$C$5),0)</f>
        <v>16520</v>
      </c>
      <c r="G23" s="6">
        <f>+ROUND(SUMIFS(In_consumos!I:I,In_consumos!$C:$C,Matriz_de_consumo!$B23,In_consumos!$A:$A,Salida!$C$5),0)</f>
        <v>17040</v>
      </c>
      <c r="H23" s="6">
        <f>+ROUND(SUMIFS(In_consumos!J:J,In_consumos!$C:$C,Matriz_de_consumo!$B23,In_consumos!$A:$A,Salida!$C$5),0)</f>
        <v>16800</v>
      </c>
      <c r="I23" s="6">
        <f>+ROUND(SUMIFS(In_consumos!K:K,In_consumos!$C:$C,Matriz_de_consumo!$B23,In_consumos!$A:$A,Salida!$C$5),0)</f>
        <v>16640</v>
      </c>
      <c r="J23" s="6">
        <f>+ROUND(SUMIFS(In_consumos!L:L,In_consumos!$C:$C,Matriz_de_consumo!$B23,In_consumos!$A:$A,Salida!$C$5),0)</f>
        <v>16480</v>
      </c>
      <c r="K23" s="6">
        <f>+ROUND(SUMIFS(In_consumos!M:M,In_consumos!$C:$C,Matriz_de_consumo!$B23,In_consumos!$A:$A,Salida!$C$5),0)</f>
        <v>15920</v>
      </c>
      <c r="L23" s="6">
        <f>+ROUND(SUMIFS(In_consumos!N:N,In_consumos!$C:$C,Matriz_de_consumo!$B23,In_consumos!$A:$A,Salida!$C$5),0)</f>
        <v>16120</v>
      </c>
      <c r="M23" s="6">
        <f>+ROUND(SUMIFS(In_consumos!O:O,In_consumos!$C:$C,Matriz_de_consumo!$B23,In_consumos!$A:$A,Salida!$C$5),0)</f>
        <v>17080</v>
      </c>
      <c r="N23" s="6">
        <f>+ROUND(SUMIFS(In_consumos!P:P,In_consumos!$C:$C,Matriz_de_consumo!$B23,In_consumos!$A:$A,Salida!$C$5),0)</f>
        <v>15680</v>
      </c>
      <c r="O23" s="6">
        <f>+ROUND(SUMIFS(In_consumos!Q:Q,In_consumos!$C:$C,Matriz_de_consumo!$B23,In_consumos!$A:$A,Salida!$C$5),0)</f>
        <v>13360</v>
      </c>
      <c r="P23" s="6">
        <f>+ROUND(SUMIFS(In_consumos!R:R,In_consumos!$C:$C,Matriz_de_consumo!$B23,In_consumos!$A:$A,Salida!$C$5),0)</f>
        <v>16160</v>
      </c>
      <c r="Q23" s="6">
        <f>+ROUND(SUMIFS(In_consumos!S:S,In_consumos!$C:$C,Matriz_de_consumo!$B23,In_consumos!$A:$A,Salida!$C$5),0)</f>
        <v>12280</v>
      </c>
      <c r="R23" s="6">
        <f>+ROUND(SUMIFS(In_consumos!T:T,In_consumos!$C:$C,Matriz_de_consumo!$B23,In_consumos!$A:$A,Salida!$C$5),0)</f>
        <v>15960</v>
      </c>
      <c r="S23" s="6">
        <f>+ROUND(SUMIFS(In_consumos!U:U,In_consumos!$C:$C,Matriz_de_consumo!$B23,In_consumos!$A:$A,Salida!$C$5),0)</f>
        <v>16120</v>
      </c>
      <c r="T23" s="6">
        <f>+ROUND(SUMIFS(In_consumos!V:V,In_consumos!$C:$C,Matriz_de_consumo!$B23,In_consumos!$A:$A,Salida!$C$5),0)</f>
        <v>16360</v>
      </c>
      <c r="U23" s="6">
        <f>+ROUND(SUMIFS(In_consumos!W:W,In_consumos!$C:$C,Matriz_de_consumo!$B23,In_consumos!$A:$A,Salida!$C$5),0)</f>
        <v>16880</v>
      </c>
      <c r="V23" s="6">
        <f>+ROUND(SUMIFS(In_consumos!X:X,In_consumos!$C:$C,Matriz_de_consumo!$B23,In_consumos!$A:$A,Salida!$C$5),0)</f>
        <v>16840</v>
      </c>
      <c r="W23" s="6">
        <f>+ROUND(SUMIFS(In_consumos!Y:Y,In_consumos!$C:$C,Matriz_de_consumo!$B23,In_consumos!$A:$A,Salida!$C$5),0)</f>
        <v>16480</v>
      </c>
      <c r="X23" s="6">
        <f>+ROUND(SUMIFS(In_consumos!Z:Z,In_consumos!$C:$C,Matriz_de_consumo!$B23,In_consumos!$A:$A,Salida!$C$5),0)</f>
        <v>15680</v>
      </c>
      <c r="Y23" s="6">
        <f>+ROUND(SUMIFS(In_consumos!AA:AA,In_consumos!$C:$C,Matriz_de_consumo!$B23,In_consumos!$A:$A,Salida!$C$5),0)</f>
        <v>16640</v>
      </c>
      <c r="Z23" s="6">
        <f>+ROUND(SUMIFS(In_consumos!AB:AB,In_consumos!$C:$C,Matriz_de_consumo!$B23,In_consumos!$A:$A,Salida!$C$5),0)</f>
        <v>16200</v>
      </c>
    </row>
    <row r="24" spans="2:26" x14ac:dyDescent="0.2">
      <c r="B24" s="5">
        <f t="shared" si="0"/>
        <v>43969</v>
      </c>
      <c r="C24" s="6">
        <f>+ROUND(SUMIFS(In_consumos!E:E,In_consumos!$C:$C,Matriz_de_consumo!$B24,In_consumos!$A:$A,Salida!$C$5),0)</f>
        <v>17160</v>
      </c>
      <c r="D24" s="6">
        <f>+ROUND(SUMIFS(In_consumos!F:F,In_consumos!$C:$C,Matriz_de_consumo!$B24,In_consumos!$A:$A,Salida!$C$5),0)</f>
        <v>16880</v>
      </c>
      <c r="E24" s="6">
        <f>+ROUND(SUMIFS(In_consumos!G:G,In_consumos!$C:$C,Matriz_de_consumo!$B24,In_consumos!$A:$A,Salida!$C$5),0)</f>
        <v>16720</v>
      </c>
      <c r="F24" s="6">
        <f>+ROUND(SUMIFS(In_consumos!H:H,In_consumos!$C:$C,Matriz_de_consumo!$B24,In_consumos!$A:$A,Salida!$C$5),0)</f>
        <v>15920</v>
      </c>
      <c r="G24" s="6">
        <f>+ROUND(SUMIFS(In_consumos!I:I,In_consumos!$C:$C,Matriz_de_consumo!$B24,In_consumos!$A:$A,Salida!$C$5),0)</f>
        <v>16080</v>
      </c>
      <c r="H24" s="6">
        <f>+ROUND(SUMIFS(In_consumos!J:J,In_consumos!$C:$C,Matriz_de_consumo!$B24,In_consumos!$A:$A,Salida!$C$5),0)</f>
        <v>16920</v>
      </c>
      <c r="I24" s="6">
        <f>+ROUND(SUMIFS(In_consumos!K:K,In_consumos!$C:$C,Matriz_de_consumo!$B24,In_consumos!$A:$A,Salida!$C$5),0)</f>
        <v>17000</v>
      </c>
      <c r="J24" s="6">
        <f>+ROUND(SUMIFS(In_consumos!L:L,In_consumos!$C:$C,Matriz_de_consumo!$B24,In_consumos!$A:$A,Salida!$C$5),0)</f>
        <v>16760</v>
      </c>
      <c r="K24" s="6">
        <f>+ROUND(SUMIFS(In_consumos!M:M,In_consumos!$C:$C,Matriz_de_consumo!$B24,In_consumos!$A:$A,Salida!$C$5),0)</f>
        <v>16600</v>
      </c>
      <c r="L24" s="6">
        <f>+ROUND(SUMIFS(In_consumos!N:N,In_consumos!$C:$C,Matriz_de_consumo!$B24,In_consumos!$A:$A,Salida!$C$5),0)</f>
        <v>16440</v>
      </c>
      <c r="M24" s="6">
        <f>+ROUND(SUMIFS(In_consumos!O:O,In_consumos!$C:$C,Matriz_de_consumo!$B24,In_consumos!$A:$A,Salida!$C$5),0)</f>
        <v>16480</v>
      </c>
      <c r="N24" s="6">
        <f>+ROUND(SUMIFS(In_consumos!P:P,In_consumos!$C:$C,Matriz_de_consumo!$B24,In_consumos!$A:$A,Salida!$C$5),0)</f>
        <v>16800</v>
      </c>
      <c r="O24" s="6">
        <f>+ROUND(SUMIFS(In_consumos!Q:Q,In_consumos!$C:$C,Matriz_de_consumo!$B24,In_consumos!$A:$A,Salida!$C$5),0)</f>
        <v>17120</v>
      </c>
      <c r="P24" s="6">
        <f>+ROUND(SUMIFS(In_consumos!R:R,In_consumos!$C:$C,Matriz_de_consumo!$B24,In_consumos!$A:$A,Salida!$C$5),0)</f>
        <v>16520</v>
      </c>
      <c r="Q24" s="6">
        <f>+ROUND(SUMIFS(In_consumos!S:S,In_consumos!$C:$C,Matriz_de_consumo!$B24,In_consumos!$A:$A,Salida!$C$5),0)</f>
        <v>17000</v>
      </c>
      <c r="R24" s="6">
        <f>+ROUND(SUMIFS(In_consumos!T:T,In_consumos!$C:$C,Matriz_de_consumo!$B24,In_consumos!$A:$A,Salida!$C$5),0)</f>
        <v>16600</v>
      </c>
      <c r="S24" s="6">
        <f>+ROUND(SUMIFS(In_consumos!U:U,In_consumos!$C:$C,Matriz_de_consumo!$B24,In_consumos!$A:$A,Salida!$C$5),0)</f>
        <v>16360</v>
      </c>
      <c r="T24" s="6">
        <f>+ROUND(SUMIFS(In_consumos!V:V,In_consumos!$C:$C,Matriz_de_consumo!$B24,In_consumos!$A:$A,Salida!$C$5),0)</f>
        <v>16080</v>
      </c>
      <c r="U24" s="6">
        <f>+ROUND(SUMIFS(In_consumos!W:W,In_consumos!$C:$C,Matriz_de_consumo!$B24,In_consumos!$A:$A,Salida!$C$5),0)</f>
        <v>16760</v>
      </c>
      <c r="V24" s="6">
        <f>+ROUND(SUMIFS(In_consumos!X:X,In_consumos!$C:$C,Matriz_de_consumo!$B24,In_consumos!$A:$A,Salida!$C$5),0)</f>
        <v>16600</v>
      </c>
      <c r="W24" s="6">
        <f>+ROUND(SUMIFS(In_consumos!Y:Y,In_consumos!$C:$C,Matriz_de_consumo!$B24,In_consumos!$A:$A,Salida!$C$5),0)</f>
        <v>17160</v>
      </c>
      <c r="X24" s="6">
        <f>+ROUND(SUMIFS(In_consumos!Z:Z,In_consumos!$C:$C,Matriz_de_consumo!$B24,In_consumos!$A:$A,Salida!$C$5),0)</f>
        <v>16920</v>
      </c>
      <c r="Y24" s="6">
        <f>+ROUND(SUMIFS(In_consumos!AA:AA,In_consumos!$C:$C,Matriz_de_consumo!$B24,In_consumos!$A:$A,Salida!$C$5),0)</f>
        <v>16600</v>
      </c>
      <c r="Z24" s="6">
        <f>+ROUND(SUMIFS(In_consumos!AB:AB,In_consumos!$C:$C,Matriz_de_consumo!$B24,In_consumos!$A:$A,Salida!$C$5),0)</f>
        <v>16640</v>
      </c>
    </row>
    <row r="25" spans="2:26" x14ac:dyDescent="0.2">
      <c r="B25" s="5">
        <f t="shared" si="0"/>
        <v>43970</v>
      </c>
      <c r="C25" s="6">
        <f>+ROUND(SUMIFS(In_consumos!E:E,In_consumos!$C:$C,Matriz_de_consumo!$B25,In_consumos!$A:$A,Salida!$C$5),0)</f>
        <v>16480</v>
      </c>
      <c r="D25" s="6">
        <f>+ROUND(SUMIFS(In_consumos!F:F,In_consumos!$C:$C,Matriz_de_consumo!$B25,In_consumos!$A:$A,Salida!$C$5),0)</f>
        <v>16080</v>
      </c>
      <c r="E25" s="6">
        <f>+ROUND(SUMIFS(In_consumos!G:G,In_consumos!$C:$C,Matriz_de_consumo!$B25,In_consumos!$A:$A,Salida!$C$5),0)</f>
        <v>16400</v>
      </c>
      <c r="F25" s="6">
        <f>+ROUND(SUMIFS(In_consumos!H:H,In_consumos!$C:$C,Matriz_de_consumo!$B25,In_consumos!$A:$A,Salida!$C$5),0)</f>
        <v>16440</v>
      </c>
      <c r="G25" s="6">
        <f>+ROUND(SUMIFS(In_consumos!I:I,In_consumos!$C:$C,Matriz_de_consumo!$B25,In_consumos!$A:$A,Salida!$C$5),0)</f>
        <v>17040</v>
      </c>
      <c r="H25" s="6">
        <f>+ROUND(SUMIFS(In_consumos!J:J,In_consumos!$C:$C,Matriz_de_consumo!$B25,In_consumos!$A:$A,Salida!$C$5),0)</f>
        <v>17120</v>
      </c>
      <c r="I25" s="6">
        <f>+ROUND(SUMIFS(In_consumos!K:K,In_consumos!$C:$C,Matriz_de_consumo!$B25,In_consumos!$A:$A,Salida!$C$5),0)</f>
        <v>16840</v>
      </c>
      <c r="J25" s="6">
        <f>+ROUND(SUMIFS(In_consumos!L:L,In_consumos!$C:$C,Matriz_de_consumo!$B25,In_consumos!$A:$A,Salida!$C$5),0)</f>
        <v>16560</v>
      </c>
      <c r="K25" s="6">
        <f>+ROUND(SUMIFS(In_consumos!M:M,In_consumos!$C:$C,Matriz_de_consumo!$B25,In_consumos!$A:$A,Salida!$C$5),0)</f>
        <v>16000</v>
      </c>
      <c r="L25" s="6">
        <f>+ROUND(SUMIFS(In_consumos!N:N,In_consumos!$C:$C,Matriz_de_consumo!$B25,In_consumos!$A:$A,Salida!$C$5),0)</f>
        <v>16680</v>
      </c>
      <c r="M25" s="6">
        <f>+ROUND(SUMIFS(In_consumos!O:O,In_consumos!$C:$C,Matriz_de_consumo!$B25,In_consumos!$A:$A,Salida!$C$5),0)</f>
        <v>16800</v>
      </c>
      <c r="N25" s="6">
        <f>+ROUND(SUMIFS(In_consumos!P:P,In_consumos!$C:$C,Matriz_de_consumo!$B25,In_consumos!$A:$A,Salida!$C$5),0)</f>
        <v>17080</v>
      </c>
      <c r="O25" s="6">
        <f>+ROUND(SUMIFS(In_consumos!Q:Q,In_consumos!$C:$C,Matriz_de_consumo!$B25,In_consumos!$A:$A,Salida!$C$5),0)</f>
        <v>16600</v>
      </c>
      <c r="P25" s="6">
        <f>+ROUND(SUMIFS(In_consumos!R:R,In_consumos!$C:$C,Matriz_de_consumo!$B25,In_consumos!$A:$A,Salida!$C$5),0)</f>
        <v>16400</v>
      </c>
      <c r="Q25" s="6">
        <f>+ROUND(SUMIFS(In_consumos!S:S,In_consumos!$C:$C,Matriz_de_consumo!$B25,In_consumos!$A:$A,Salida!$C$5),0)</f>
        <v>16560</v>
      </c>
      <c r="R25" s="6">
        <f>+ROUND(SUMIFS(In_consumos!T:T,In_consumos!$C:$C,Matriz_de_consumo!$B25,In_consumos!$A:$A,Salida!$C$5),0)</f>
        <v>16080</v>
      </c>
      <c r="S25" s="6">
        <f>+ROUND(SUMIFS(In_consumos!U:U,In_consumos!$C:$C,Matriz_de_consumo!$B25,In_consumos!$A:$A,Salida!$C$5),0)</f>
        <v>16600</v>
      </c>
      <c r="T25" s="6">
        <f>+ROUND(SUMIFS(In_consumos!V:V,In_consumos!$C:$C,Matriz_de_consumo!$B25,In_consumos!$A:$A,Salida!$C$5),0)</f>
        <v>17080</v>
      </c>
      <c r="U25" s="6">
        <f>+ROUND(SUMIFS(In_consumos!W:W,In_consumos!$C:$C,Matriz_de_consumo!$B25,In_consumos!$A:$A,Salida!$C$5),0)</f>
        <v>16880</v>
      </c>
      <c r="V25" s="6">
        <f>+ROUND(SUMIFS(In_consumos!X:X,In_consumos!$C:$C,Matriz_de_consumo!$B25,In_consumos!$A:$A,Salida!$C$5),0)</f>
        <v>16440</v>
      </c>
      <c r="W25" s="6">
        <f>+ROUND(SUMIFS(In_consumos!Y:Y,In_consumos!$C:$C,Matriz_de_consumo!$B25,In_consumos!$A:$A,Salida!$C$5),0)</f>
        <v>16160</v>
      </c>
      <c r="X25" s="6">
        <f>+ROUND(SUMIFS(In_consumos!Z:Z,In_consumos!$C:$C,Matriz_de_consumo!$B25,In_consumos!$A:$A,Salida!$C$5),0)</f>
        <v>15880</v>
      </c>
      <c r="Y25" s="6">
        <f>+ROUND(SUMIFS(In_consumos!AA:AA,In_consumos!$C:$C,Matriz_de_consumo!$B25,In_consumos!$A:$A,Salida!$C$5),0)</f>
        <v>16520</v>
      </c>
      <c r="Z25" s="6">
        <f>+ROUND(SUMIFS(In_consumos!AB:AB,In_consumos!$C:$C,Matriz_de_consumo!$B25,In_consumos!$A:$A,Salida!$C$5),0)</f>
        <v>16520</v>
      </c>
    </row>
    <row r="26" spans="2:26" x14ac:dyDescent="0.2">
      <c r="B26" s="5">
        <f t="shared" si="0"/>
        <v>43971</v>
      </c>
      <c r="C26" s="6">
        <f>+ROUND(SUMIFS(In_consumos!E:E,In_consumos!$C:$C,Matriz_de_consumo!$B26,In_consumos!$A:$A,Salida!$C$5),0)</f>
        <v>16960</v>
      </c>
      <c r="D26" s="6">
        <f>+ROUND(SUMIFS(In_consumos!F:F,In_consumos!$C:$C,Matriz_de_consumo!$B26,In_consumos!$A:$A,Salida!$C$5),0)</f>
        <v>16000</v>
      </c>
      <c r="E26" s="6">
        <f>+ROUND(SUMIFS(In_consumos!G:G,In_consumos!$C:$C,Matriz_de_consumo!$B26,In_consumos!$A:$A,Salida!$C$5),0)</f>
        <v>17040</v>
      </c>
      <c r="F26" s="6">
        <f>+ROUND(SUMIFS(In_consumos!H:H,In_consumos!$C:$C,Matriz_de_consumo!$B26,In_consumos!$A:$A,Salida!$C$5),0)</f>
        <v>16560</v>
      </c>
      <c r="G26" s="6">
        <f>+ROUND(SUMIFS(In_consumos!I:I,In_consumos!$C:$C,Matriz_de_consumo!$B26,In_consumos!$A:$A,Salida!$C$5),0)</f>
        <v>16080</v>
      </c>
      <c r="H26" s="6">
        <f>+ROUND(SUMIFS(In_consumos!J:J,In_consumos!$C:$C,Matriz_de_consumo!$B26,In_consumos!$A:$A,Salida!$C$5),0)</f>
        <v>16960</v>
      </c>
      <c r="I26" s="6">
        <f>+ROUND(SUMIFS(In_consumos!K:K,In_consumos!$C:$C,Matriz_de_consumo!$B26,In_consumos!$A:$A,Salida!$C$5),0)</f>
        <v>16560</v>
      </c>
      <c r="J26" s="6">
        <f>+ROUND(SUMIFS(In_consumos!L:L,In_consumos!$C:$C,Matriz_de_consumo!$B26,In_consumos!$A:$A,Salida!$C$5),0)</f>
        <v>16440</v>
      </c>
      <c r="K26" s="6">
        <f>+ROUND(SUMIFS(In_consumos!M:M,In_consumos!$C:$C,Matriz_de_consumo!$B26,In_consumos!$A:$A,Salida!$C$5),0)</f>
        <v>16880</v>
      </c>
      <c r="L26" s="6">
        <f>+ROUND(SUMIFS(In_consumos!N:N,In_consumos!$C:$C,Matriz_de_consumo!$B26,In_consumos!$A:$A,Salida!$C$5),0)</f>
        <v>16680</v>
      </c>
      <c r="M26" s="6">
        <f>+ROUND(SUMIFS(In_consumos!O:O,In_consumos!$C:$C,Matriz_de_consumo!$B26,In_consumos!$A:$A,Salida!$C$5),0)</f>
        <v>16720</v>
      </c>
      <c r="N26" s="6">
        <f>+ROUND(SUMIFS(In_consumos!P:P,In_consumos!$C:$C,Matriz_de_consumo!$B26,In_consumos!$A:$A,Salida!$C$5),0)</f>
        <v>16400</v>
      </c>
      <c r="O26" s="6">
        <f>+ROUND(SUMIFS(In_consumos!Q:Q,In_consumos!$C:$C,Matriz_de_consumo!$B26,In_consumos!$A:$A,Salida!$C$5),0)</f>
        <v>16680</v>
      </c>
      <c r="P26" s="6">
        <f>+ROUND(SUMIFS(In_consumos!R:R,In_consumos!$C:$C,Matriz_de_consumo!$B26,In_consumos!$A:$A,Salida!$C$5),0)</f>
        <v>16960</v>
      </c>
      <c r="Q26" s="6">
        <f>+ROUND(SUMIFS(In_consumos!S:S,In_consumos!$C:$C,Matriz_de_consumo!$B26,In_consumos!$A:$A,Salida!$C$5),0)</f>
        <v>16800</v>
      </c>
      <c r="R26" s="6">
        <f>+ROUND(SUMIFS(In_consumos!T:T,In_consumos!$C:$C,Matriz_de_consumo!$B26,In_consumos!$A:$A,Salida!$C$5),0)</f>
        <v>16160</v>
      </c>
      <c r="S26" s="6">
        <f>+ROUND(SUMIFS(In_consumos!U:U,In_consumos!$C:$C,Matriz_de_consumo!$B26,In_consumos!$A:$A,Salida!$C$5),0)</f>
        <v>16560</v>
      </c>
      <c r="T26" s="6">
        <f>+ROUND(SUMIFS(In_consumos!V:V,In_consumos!$C:$C,Matriz_de_consumo!$B26,In_consumos!$A:$A,Salida!$C$5),0)</f>
        <v>16400</v>
      </c>
      <c r="U26" s="6">
        <f>+ROUND(SUMIFS(In_consumos!W:W,In_consumos!$C:$C,Matriz_de_consumo!$B26,In_consumos!$A:$A,Salida!$C$5),0)</f>
        <v>16440</v>
      </c>
      <c r="V26" s="6">
        <f>+ROUND(SUMIFS(In_consumos!X:X,In_consumos!$C:$C,Matriz_de_consumo!$B26,In_consumos!$A:$A,Salida!$C$5),0)</f>
        <v>16720</v>
      </c>
      <c r="W26" s="6">
        <f>+ROUND(SUMIFS(In_consumos!Y:Y,In_consumos!$C:$C,Matriz_de_consumo!$B26,In_consumos!$A:$A,Salida!$C$5),0)</f>
        <v>16120</v>
      </c>
      <c r="X26" s="6">
        <f>+ROUND(SUMIFS(In_consumos!Z:Z,In_consumos!$C:$C,Matriz_de_consumo!$B26,In_consumos!$A:$A,Salida!$C$5),0)</f>
        <v>16480</v>
      </c>
      <c r="Y26" s="6">
        <f>+ROUND(SUMIFS(In_consumos!AA:AA,In_consumos!$C:$C,Matriz_de_consumo!$B26,In_consumos!$A:$A,Salida!$C$5),0)</f>
        <v>17000</v>
      </c>
      <c r="Z26" s="6">
        <f>+ROUND(SUMIFS(In_consumos!AB:AB,In_consumos!$C:$C,Matriz_de_consumo!$B26,In_consumos!$A:$A,Salida!$C$5),0)</f>
        <v>16920</v>
      </c>
    </row>
    <row r="27" spans="2:26" x14ac:dyDescent="0.2">
      <c r="B27" s="5">
        <f t="shared" si="0"/>
        <v>43972</v>
      </c>
      <c r="C27" s="6">
        <f>+ROUND(SUMIFS(In_consumos!E:E,In_consumos!$C:$C,Matriz_de_consumo!$B27,In_consumos!$A:$A,Salida!$C$5),0)</f>
        <v>16880</v>
      </c>
      <c r="D27" s="6">
        <f>+ROUND(SUMIFS(In_consumos!F:F,In_consumos!$C:$C,Matriz_de_consumo!$B27,In_consumos!$A:$A,Salida!$C$5),0)</f>
        <v>16920</v>
      </c>
      <c r="E27" s="6">
        <f>+ROUND(SUMIFS(In_consumos!G:G,In_consumos!$C:$C,Matriz_de_consumo!$B27,In_consumos!$A:$A,Salida!$C$5),0)</f>
        <v>15480</v>
      </c>
      <c r="F27" s="6">
        <f>+ROUND(SUMIFS(In_consumos!H:H,In_consumos!$C:$C,Matriz_de_consumo!$B27,In_consumos!$A:$A,Salida!$C$5),0)</f>
        <v>17040</v>
      </c>
      <c r="G27" s="6">
        <f>+ROUND(SUMIFS(In_consumos!I:I,In_consumos!$C:$C,Matriz_de_consumo!$B27,In_consumos!$A:$A,Salida!$C$5),0)</f>
        <v>16920</v>
      </c>
      <c r="H27" s="6">
        <f>+ROUND(SUMIFS(In_consumos!J:J,In_consumos!$C:$C,Matriz_de_consumo!$B27,In_consumos!$A:$A,Salida!$C$5),0)</f>
        <v>17080</v>
      </c>
      <c r="I27" s="6">
        <f>+ROUND(SUMIFS(In_consumos!K:K,In_consumos!$C:$C,Matriz_de_consumo!$B27,In_consumos!$A:$A,Salida!$C$5),0)</f>
        <v>16880</v>
      </c>
      <c r="J27" s="6">
        <f>+ROUND(SUMIFS(In_consumos!L:L,In_consumos!$C:$C,Matriz_de_consumo!$B27,In_consumos!$A:$A,Salida!$C$5),0)</f>
        <v>16520</v>
      </c>
      <c r="K27" s="6">
        <f>+ROUND(SUMIFS(In_consumos!M:M,In_consumos!$C:$C,Matriz_de_consumo!$B27,In_consumos!$A:$A,Salida!$C$5),0)</f>
        <v>16480</v>
      </c>
      <c r="L27" s="6">
        <f>+ROUND(SUMIFS(In_consumos!N:N,In_consumos!$C:$C,Matriz_de_consumo!$B27,In_consumos!$A:$A,Salida!$C$5),0)</f>
        <v>17160</v>
      </c>
      <c r="M27" s="6">
        <f>+ROUND(SUMIFS(In_consumos!O:O,In_consumos!$C:$C,Matriz_de_consumo!$B27,In_consumos!$A:$A,Salida!$C$5),0)</f>
        <v>16880</v>
      </c>
      <c r="N27" s="6">
        <f>+ROUND(SUMIFS(In_consumos!P:P,In_consumos!$C:$C,Matriz_de_consumo!$B27,In_consumos!$A:$A,Salida!$C$5),0)</f>
        <v>16800</v>
      </c>
      <c r="O27" s="6">
        <f>+ROUND(SUMIFS(In_consumos!Q:Q,In_consumos!$C:$C,Matriz_de_consumo!$B27,In_consumos!$A:$A,Salida!$C$5),0)</f>
        <v>16680</v>
      </c>
      <c r="P27" s="6">
        <f>+ROUND(SUMIFS(In_consumos!R:R,In_consumos!$C:$C,Matriz_de_consumo!$B27,In_consumos!$A:$A,Salida!$C$5),0)</f>
        <v>16160</v>
      </c>
      <c r="Q27" s="6">
        <f>+ROUND(SUMIFS(In_consumos!S:S,In_consumos!$C:$C,Matriz_de_consumo!$B27,In_consumos!$A:$A,Salida!$C$5),0)</f>
        <v>16120</v>
      </c>
      <c r="R27" s="6">
        <f>+ROUND(SUMIFS(In_consumos!T:T,In_consumos!$C:$C,Matriz_de_consumo!$B27,In_consumos!$A:$A,Salida!$C$5),0)</f>
        <v>16880</v>
      </c>
      <c r="S27" s="6">
        <f>+ROUND(SUMIFS(In_consumos!U:U,In_consumos!$C:$C,Matriz_de_consumo!$B27,In_consumos!$A:$A,Salida!$C$5),0)</f>
        <v>16880</v>
      </c>
      <c r="T27" s="6">
        <f>+ROUND(SUMIFS(In_consumos!V:V,In_consumos!$C:$C,Matriz_de_consumo!$B27,In_consumos!$A:$A,Salida!$C$5),0)</f>
        <v>16800</v>
      </c>
      <c r="U27" s="6">
        <f>+ROUND(SUMIFS(In_consumos!W:W,In_consumos!$C:$C,Matriz_de_consumo!$B27,In_consumos!$A:$A,Salida!$C$5),0)</f>
        <v>16280</v>
      </c>
      <c r="V27" s="6">
        <f>+ROUND(SUMIFS(In_consumos!X:X,In_consumos!$C:$C,Matriz_de_consumo!$B27,In_consumos!$A:$A,Salida!$C$5),0)</f>
        <v>16560</v>
      </c>
      <c r="W27" s="6">
        <f>+ROUND(SUMIFS(In_consumos!Y:Y,In_consumos!$C:$C,Matriz_de_consumo!$B27,In_consumos!$A:$A,Salida!$C$5),0)</f>
        <v>13720</v>
      </c>
      <c r="X27" s="6">
        <f>+ROUND(SUMIFS(In_consumos!Z:Z,In_consumos!$C:$C,Matriz_de_consumo!$B27,In_consumos!$A:$A,Salida!$C$5),0)</f>
        <v>16440</v>
      </c>
      <c r="Y27" s="6">
        <f>+ROUND(SUMIFS(In_consumos!AA:AA,In_consumos!$C:$C,Matriz_de_consumo!$B27,In_consumos!$A:$A,Salida!$C$5),0)</f>
        <v>16000</v>
      </c>
      <c r="Z27" s="6">
        <f>+ROUND(SUMIFS(In_consumos!AB:AB,In_consumos!$C:$C,Matriz_de_consumo!$B27,In_consumos!$A:$A,Salida!$C$5),0)</f>
        <v>16240</v>
      </c>
    </row>
    <row r="28" spans="2:26" x14ac:dyDescent="0.2">
      <c r="B28" s="5">
        <f t="shared" si="0"/>
        <v>43973</v>
      </c>
      <c r="C28" s="6">
        <f>+ROUND(SUMIFS(In_consumos!E:E,In_consumos!$C:$C,Matriz_de_consumo!$B28,In_consumos!$A:$A,Salida!$C$5),0)</f>
        <v>15640</v>
      </c>
      <c r="D28" s="6">
        <f>+ROUND(SUMIFS(In_consumos!F:F,In_consumos!$C:$C,Matriz_de_consumo!$B28,In_consumos!$A:$A,Salida!$C$5),0)</f>
        <v>16800</v>
      </c>
      <c r="E28" s="6">
        <f>+ROUND(SUMIFS(In_consumos!G:G,In_consumos!$C:$C,Matriz_de_consumo!$B28,In_consumos!$A:$A,Salida!$C$5),0)</f>
        <v>16800</v>
      </c>
      <c r="F28" s="6">
        <f>+ROUND(SUMIFS(In_consumos!H:H,In_consumos!$C:$C,Matriz_de_consumo!$B28,In_consumos!$A:$A,Salida!$C$5),0)</f>
        <v>16920</v>
      </c>
      <c r="G28" s="6">
        <f>+ROUND(SUMIFS(In_consumos!I:I,In_consumos!$C:$C,Matriz_de_consumo!$B28,In_consumos!$A:$A,Salida!$C$5),0)</f>
        <v>16440</v>
      </c>
      <c r="H28" s="6">
        <f>+ROUND(SUMIFS(In_consumos!J:J,In_consumos!$C:$C,Matriz_de_consumo!$B28,In_consumos!$A:$A,Salida!$C$5),0)</f>
        <v>16440</v>
      </c>
      <c r="I28" s="6">
        <f>+ROUND(SUMIFS(In_consumos!K:K,In_consumos!$C:$C,Matriz_de_consumo!$B28,In_consumos!$A:$A,Salida!$C$5),0)</f>
        <v>16560</v>
      </c>
      <c r="J28" s="6">
        <f>+ROUND(SUMIFS(In_consumos!L:L,In_consumos!$C:$C,Matriz_de_consumo!$B28,In_consumos!$A:$A,Salida!$C$5),0)</f>
        <v>17120</v>
      </c>
      <c r="K28" s="6">
        <f>+ROUND(SUMIFS(In_consumos!M:M,In_consumos!$C:$C,Matriz_de_consumo!$B28,In_consumos!$A:$A,Salida!$C$5),0)</f>
        <v>17000</v>
      </c>
      <c r="L28" s="6">
        <f>+ROUND(SUMIFS(In_consumos!N:N,In_consumos!$C:$C,Matriz_de_consumo!$B28,In_consumos!$A:$A,Salida!$C$5),0)</f>
        <v>16960</v>
      </c>
      <c r="M28" s="6">
        <f>+ROUND(SUMIFS(In_consumos!O:O,In_consumos!$C:$C,Matriz_de_consumo!$B28,In_consumos!$A:$A,Salida!$C$5),0)</f>
        <v>16880</v>
      </c>
      <c r="N28" s="6">
        <f>+ROUND(SUMIFS(In_consumos!P:P,In_consumos!$C:$C,Matriz_de_consumo!$B28,In_consumos!$A:$A,Salida!$C$5),0)</f>
        <v>15640</v>
      </c>
      <c r="O28" s="6">
        <f>+ROUND(SUMIFS(In_consumos!Q:Q,In_consumos!$C:$C,Matriz_de_consumo!$B28,In_consumos!$A:$A,Salida!$C$5),0)</f>
        <v>16240</v>
      </c>
      <c r="P28" s="6">
        <f>+ROUND(SUMIFS(In_consumos!R:R,In_consumos!$C:$C,Matriz_de_consumo!$B28,In_consumos!$A:$A,Salida!$C$5),0)</f>
        <v>5080</v>
      </c>
      <c r="Q28" s="6">
        <f>+ROUND(SUMIFS(In_consumos!S:S,In_consumos!$C:$C,Matriz_de_consumo!$B28,In_consumos!$A:$A,Salida!$C$5),0)</f>
        <v>7560</v>
      </c>
      <c r="R28" s="6">
        <f>+ROUND(SUMIFS(In_consumos!T:T,In_consumos!$C:$C,Matriz_de_consumo!$B28,In_consumos!$A:$A,Salida!$C$5),0)</f>
        <v>13640</v>
      </c>
      <c r="S28" s="6">
        <f>+ROUND(SUMIFS(In_consumos!U:U,In_consumos!$C:$C,Matriz_de_consumo!$B28,In_consumos!$A:$A,Salida!$C$5),0)</f>
        <v>16440</v>
      </c>
      <c r="T28" s="6">
        <f>+ROUND(SUMIFS(In_consumos!V:V,In_consumos!$C:$C,Matriz_de_consumo!$B28,In_consumos!$A:$A,Salida!$C$5),0)</f>
        <v>15960</v>
      </c>
      <c r="U28" s="6">
        <f>+ROUND(SUMIFS(In_consumos!W:W,In_consumos!$C:$C,Matriz_de_consumo!$B28,In_consumos!$A:$A,Salida!$C$5),0)</f>
        <v>15640</v>
      </c>
      <c r="V28" s="6">
        <f>+ROUND(SUMIFS(In_consumos!X:X,In_consumos!$C:$C,Matriz_de_consumo!$B28,In_consumos!$A:$A,Salida!$C$5),0)</f>
        <v>16920</v>
      </c>
      <c r="W28" s="6">
        <f>+ROUND(SUMIFS(In_consumos!Y:Y,In_consumos!$C:$C,Matriz_de_consumo!$B28,In_consumos!$A:$A,Salida!$C$5),0)</f>
        <v>16920</v>
      </c>
      <c r="X28" s="6">
        <f>+ROUND(SUMIFS(In_consumos!Z:Z,In_consumos!$C:$C,Matriz_de_consumo!$B28,In_consumos!$A:$A,Salida!$C$5),0)</f>
        <v>17080</v>
      </c>
      <c r="Y28" s="6">
        <f>+ROUND(SUMIFS(In_consumos!AA:AA,In_consumos!$C:$C,Matriz_de_consumo!$B28,In_consumos!$A:$A,Salida!$C$5),0)</f>
        <v>17080</v>
      </c>
      <c r="Z28" s="6">
        <f>+ROUND(SUMIFS(In_consumos!AB:AB,In_consumos!$C:$C,Matriz_de_consumo!$B28,In_consumos!$A:$A,Salida!$C$5),0)</f>
        <v>16480</v>
      </c>
    </row>
    <row r="29" spans="2:26" x14ac:dyDescent="0.2">
      <c r="B29" s="5">
        <f t="shared" si="0"/>
        <v>43974</v>
      </c>
      <c r="C29" s="6">
        <f>+ROUND(SUMIFS(In_consumos!E:E,In_consumos!$C:$C,Matriz_de_consumo!$B29,In_consumos!$A:$A,Salida!$C$5),0)</f>
        <v>16280</v>
      </c>
      <c r="D29" s="6">
        <f>+ROUND(SUMIFS(In_consumos!F:F,In_consumos!$C:$C,Matriz_de_consumo!$B29,In_consumos!$A:$A,Salida!$C$5),0)</f>
        <v>16360</v>
      </c>
      <c r="E29" s="6">
        <f>+ROUND(SUMIFS(In_consumos!G:G,In_consumos!$C:$C,Matriz_de_consumo!$B29,In_consumos!$A:$A,Salida!$C$5),0)</f>
        <v>16520</v>
      </c>
      <c r="F29" s="6">
        <f>+ROUND(SUMIFS(In_consumos!H:H,In_consumos!$C:$C,Matriz_de_consumo!$B29,In_consumos!$A:$A,Salida!$C$5),0)</f>
        <v>17000</v>
      </c>
      <c r="G29" s="6">
        <f>+ROUND(SUMIFS(In_consumos!I:I,In_consumos!$C:$C,Matriz_de_consumo!$B29,In_consumos!$A:$A,Salida!$C$5),0)</f>
        <v>17120</v>
      </c>
      <c r="H29" s="6">
        <f>+ROUND(SUMIFS(In_consumos!J:J,In_consumos!$C:$C,Matriz_de_consumo!$B29,In_consumos!$A:$A,Salida!$C$5),0)</f>
        <v>16360</v>
      </c>
      <c r="I29" s="6">
        <f>+ROUND(SUMIFS(In_consumos!K:K,In_consumos!$C:$C,Matriz_de_consumo!$B29,In_consumos!$A:$A,Salida!$C$5),0)</f>
        <v>16880</v>
      </c>
      <c r="J29" s="6">
        <f>+ROUND(SUMIFS(In_consumos!L:L,In_consumos!$C:$C,Matriz_de_consumo!$B29,In_consumos!$A:$A,Salida!$C$5),0)</f>
        <v>16920</v>
      </c>
      <c r="K29" s="6">
        <f>+ROUND(SUMIFS(In_consumos!M:M,In_consumos!$C:$C,Matriz_de_consumo!$B29,In_consumos!$A:$A,Salida!$C$5),0)</f>
        <v>16880</v>
      </c>
      <c r="L29" s="6">
        <f>+ROUND(SUMIFS(In_consumos!N:N,In_consumos!$C:$C,Matriz_de_consumo!$B29,In_consumos!$A:$A,Salida!$C$5),0)</f>
        <v>16320</v>
      </c>
      <c r="M29" s="6">
        <f>+ROUND(SUMIFS(In_consumos!O:O,In_consumos!$C:$C,Matriz_de_consumo!$B29,In_consumos!$A:$A,Salida!$C$5),0)</f>
        <v>16040</v>
      </c>
      <c r="N29" s="6">
        <f>+ROUND(SUMIFS(In_consumos!P:P,In_consumos!$C:$C,Matriz_de_consumo!$B29,In_consumos!$A:$A,Salida!$C$5),0)</f>
        <v>16320</v>
      </c>
      <c r="O29" s="6">
        <f>+ROUND(SUMIFS(In_consumos!Q:Q,In_consumos!$C:$C,Matriz_de_consumo!$B29,In_consumos!$A:$A,Salida!$C$5),0)</f>
        <v>16800</v>
      </c>
      <c r="P29" s="6">
        <f>+ROUND(SUMIFS(In_consumos!R:R,In_consumos!$C:$C,Matriz_de_consumo!$B29,In_consumos!$A:$A,Salida!$C$5),0)</f>
        <v>16560</v>
      </c>
      <c r="Q29" s="6">
        <f>+ROUND(SUMIFS(In_consumos!S:S,In_consumos!$C:$C,Matriz_de_consumo!$B29,In_consumos!$A:$A,Salida!$C$5),0)</f>
        <v>17040</v>
      </c>
      <c r="R29" s="6">
        <f>+ROUND(SUMIFS(In_consumos!T:T,In_consumos!$C:$C,Matriz_de_consumo!$B29,In_consumos!$A:$A,Salida!$C$5),0)</f>
        <v>16840</v>
      </c>
      <c r="S29" s="6">
        <f>+ROUND(SUMIFS(In_consumos!U:U,In_consumos!$C:$C,Matriz_de_consumo!$B29,In_consumos!$A:$A,Salida!$C$5),0)</f>
        <v>16440</v>
      </c>
      <c r="T29" s="6">
        <f>+ROUND(SUMIFS(In_consumos!V:V,In_consumos!$C:$C,Matriz_de_consumo!$B29,In_consumos!$A:$A,Salida!$C$5),0)</f>
        <v>16200</v>
      </c>
      <c r="U29" s="6">
        <f>+ROUND(SUMIFS(In_consumos!W:W,In_consumos!$C:$C,Matriz_de_consumo!$B29,In_consumos!$A:$A,Salida!$C$5),0)</f>
        <v>16680</v>
      </c>
      <c r="V29" s="6">
        <f>+ROUND(SUMIFS(In_consumos!X:X,In_consumos!$C:$C,Matriz_de_consumo!$B29,In_consumos!$A:$A,Salida!$C$5),0)</f>
        <v>16840</v>
      </c>
      <c r="W29" s="6">
        <f>+ROUND(SUMIFS(In_consumos!Y:Y,In_consumos!$C:$C,Matriz_de_consumo!$B29,In_consumos!$A:$A,Salida!$C$5),0)</f>
        <v>17040</v>
      </c>
      <c r="X29" s="6">
        <f>+ROUND(SUMIFS(In_consumos!Z:Z,In_consumos!$C:$C,Matriz_de_consumo!$B29,In_consumos!$A:$A,Salida!$C$5),0)</f>
        <v>16400</v>
      </c>
      <c r="Y29" s="6">
        <f>+ROUND(SUMIFS(In_consumos!AA:AA,In_consumos!$C:$C,Matriz_de_consumo!$B29,In_consumos!$A:$A,Salida!$C$5),0)</f>
        <v>17040</v>
      </c>
      <c r="Z29" s="6">
        <f>+ROUND(SUMIFS(In_consumos!AB:AB,In_consumos!$C:$C,Matriz_de_consumo!$B29,In_consumos!$A:$A,Salida!$C$5),0)</f>
        <v>13120</v>
      </c>
    </row>
    <row r="30" spans="2:26" x14ac:dyDescent="0.2">
      <c r="B30" s="5">
        <f t="shared" si="0"/>
        <v>43975</v>
      </c>
      <c r="C30" s="6">
        <f>+ROUND(SUMIFS(In_consumos!E:E,In_consumos!$C:$C,Matriz_de_consumo!$B30,In_consumos!$A:$A,Salida!$C$5),0)</f>
        <v>16200</v>
      </c>
      <c r="D30" s="6">
        <f>+ROUND(SUMIFS(In_consumos!F:F,In_consumos!$C:$C,Matriz_de_consumo!$B30,In_consumos!$A:$A,Salida!$C$5),0)</f>
        <v>16320</v>
      </c>
      <c r="E30" s="6">
        <f>+ROUND(SUMIFS(In_consumos!G:G,In_consumos!$C:$C,Matriz_de_consumo!$B30,In_consumos!$A:$A,Salida!$C$5),0)</f>
        <v>16600</v>
      </c>
      <c r="F30" s="6">
        <f>+ROUND(SUMIFS(In_consumos!H:H,In_consumos!$C:$C,Matriz_de_consumo!$B30,In_consumos!$A:$A,Salida!$C$5),0)</f>
        <v>15920</v>
      </c>
      <c r="G30" s="6">
        <f>+ROUND(SUMIFS(In_consumos!I:I,In_consumos!$C:$C,Matriz_de_consumo!$B30,In_consumos!$A:$A,Salida!$C$5),0)</f>
        <v>16400</v>
      </c>
      <c r="H30" s="6">
        <f>+ROUND(SUMIFS(In_consumos!J:J,In_consumos!$C:$C,Matriz_de_consumo!$B30,In_consumos!$A:$A,Salida!$C$5),0)</f>
        <v>17080</v>
      </c>
      <c r="I30" s="6">
        <f>+ROUND(SUMIFS(In_consumos!K:K,In_consumos!$C:$C,Matriz_de_consumo!$B30,In_consumos!$A:$A,Salida!$C$5),0)</f>
        <v>16840</v>
      </c>
      <c r="J30" s="6">
        <f>+ROUND(SUMIFS(In_consumos!L:L,In_consumos!$C:$C,Matriz_de_consumo!$B30,In_consumos!$A:$A,Salida!$C$5),0)</f>
        <v>17080</v>
      </c>
      <c r="K30" s="6">
        <f>+ROUND(SUMIFS(In_consumos!M:M,In_consumos!$C:$C,Matriz_de_consumo!$B30,In_consumos!$A:$A,Salida!$C$5),0)</f>
        <v>16040</v>
      </c>
      <c r="L30" s="6">
        <f>+ROUND(SUMIFS(In_consumos!N:N,In_consumos!$C:$C,Matriz_de_consumo!$B30,In_consumos!$A:$A,Salida!$C$5),0)</f>
        <v>16560</v>
      </c>
      <c r="M30" s="6">
        <f>+ROUND(SUMIFS(In_consumos!O:O,In_consumos!$C:$C,Matriz_de_consumo!$B30,In_consumos!$A:$A,Salida!$C$5),0)</f>
        <v>17080</v>
      </c>
      <c r="N30" s="6">
        <f>+ROUND(SUMIFS(In_consumos!P:P,In_consumos!$C:$C,Matriz_de_consumo!$B30,In_consumos!$A:$A,Salida!$C$5),0)</f>
        <v>17120</v>
      </c>
      <c r="O30" s="6">
        <f>+ROUND(SUMIFS(In_consumos!Q:Q,In_consumos!$C:$C,Matriz_de_consumo!$B30,In_consumos!$A:$A,Salida!$C$5),0)</f>
        <v>17080</v>
      </c>
      <c r="P30" s="6">
        <f>+ROUND(SUMIFS(In_consumos!R:R,In_consumos!$C:$C,Matriz_de_consumo!$B30,In_consumos!$A:$A,Salida!$C$5),0)</f>
        <v>17320</v>
      </c>
      <c r="Q30" s="6">
        <f>+ROUND(SUMIFS(In_consumos!S:S,In_consumos!$C:$C,Matriz_de_consumo!$B30,In_consumos!$A:$A,Salida!$C$5),0)</f>
        <v>16840</v>
      </c>
      <c r="R30" s="6">
        <f>+ROUND(SUMIFS(In_consumos!T:T,In_consumos!$C:$C,Matriz_de_consumo!$B30,In_consumos!$A:$A,Salida!$C$5),0)</f>
        <v>17040</v>
      </c>
      <c r="S30" s="6">
        <f>+ROUND(SUMIFS(In_consumos!U:U,In_consumos!$C:$C,Matriz_de_consumo!$B30,In_consumos!$A:$A,Salida!$C$5),0)</f>
        <v>16440</v>
      </c>
      <c r="T30" s="6">
        <f>+ROUND(SUMIFS(In_consumos!V:V,In_consumos!$C:$C,Matriz_de_consumo!$B30,In_consumos!$A:$A,Salida!$C$5),0)</f>
        <v>16800</v>
      </c>
      <c r="U30" s="6">
        <f>+ROUND(SUMIFS(In_consumos!W:W,In_consumos!$C:$C,Matriz_de_consumo!$B30,In_consumos!$A:$A,Salida!$C$5),0)</f>
        <v>16360</v>
      </c>
      <c r="V30" s="6">
        <f>+ROUND(SUMIFS(In_consumos!X:X,In_consumos!$C:$C,Matriz_de_consumo!$B30,In_consumos!$A:$A,Salida!$C$5),0)</f>
        <v>16800</v>
      </c>
      <c r="W30" s="6">
        <f>+ROUND(SUMIFS(In_consumos!Y:Y,In_consumos!$C:$C,Matriz_de_consumo!$B30,In_consumos!$A:$A,Salida!$C$5),0)</f>
        <v>16560</v>
      </c>
      <c r="X30" s="6">
        <f>+ROUND(SUMIFS(In_consumos!Z:Z,In_consumos!$C:$C,Matriz_de_consumo!$B30,In_consumos!$A:$A,Salida!$C$5),0)</f>
        <v>16520</v>
      </c>
      <c r="Y30" s="6">
        <f>+ROUND(SUMIFS(In_consumos!AA:AA,In_consumos!$C:$C,Matriz_de_consumo!$B30,In_consumos!$A:$A,Salida!$C$5),0)</f>
        <v>16560</v>
      </c>
      <c r="Z30" s="6">
        <f>+ROUND(SUMIFS(In_consumos!AB:AB,In_consumos!$C:$C,Matriz_de_consumo!$B30,In_consumos!$A:$A,Salida!$C$5),0)</f>
        <v>16800</v>
      </c>
    </row>
    <row r="31" spans="2:26" x14ac:dyDescent="0.2">
      <c r="B31" s="5">
        <f t="shared" si="0"/>
        <v>43976</v>
      </c>
      <c r="C31" s="6">
        <f>+ROUND(SUMIFS(In_consumos!E:E,In_consumos!$C:$C,Matriz_de_consumo!$B31,In_consumos!$A:$A,Salida!$C$5),0)</f>
        <v>17040</v>
      </c>
      <c r="D31" s="6">
        <f>+ROUND(SUMIFS(In_consumos!F:F,In_consumos!$C:$C,Matriz_de_consumo!$B31,In_consumos!$A:$A,Salida!$C$5),0)</f>
        <v>16800</v>
      </c>
      <c r="E31" s="6">
        <f>+ROUND(SUMIFS(In_consumos!G:G,In_consumos!$C:$C,Matriz_de_consumo!$B31,In_consumos!$A:$A,Salida!$C$5),0)</f>
        <v>16880</v>
      </c>
      <c r="F31" s="6">
        <f>+ROUND(SUMIFS(In_consumos!H:H,In_consumos!$C:$C,Matriz_de_consumo!$B31,In_consumos!$A:$A,Salida!$C$5),0)</f>
        <v>16160</v>
      </c>
      <c r="G31" s="6">
        <f>+ROUND(SUMIFS(In_consumos!I:I,In_consumos!$C:$C,Matriz_de_consumo!$B31,In_consumos!$A:$A,Salida!$C$5),0)</f>
        <v>16240</v>
      </c>
      <c r="H31" s="6">
        <f>+ROUND(SUMIFS(In_consumos!J:J,In_consumos!$C:$C,Matriz_de_consumo!$B31,In_consumos!$A:$A,Salida!$C$5),0)</f>
        <v>16480</v>
      </c>
      <c r="I31" s="6">
        <f>+ROUND(SUMIFS(In_consumos!K:K,In_consumos!$C:$C,Matriz_de_consumo!$B31,In_consumos!$A:$A,Salida!$C$5),0)</f>
        <v>17000</v>
      </c>
      <c r="J31" s="6">
        <f>+ROUND(SUMIFS(In_consumos!L:L,In_consumos!$C:$C,Matriz_de_consumo!$B31,In_consumos!$A:$A,Salida!$C$5),0)</f>
        <v>16840</v>
      </c>
      <c r="K31" s="6">
        <f>+ROUND(SUMIFS(In_consumos!M:M,In_consumos!$C:$C,Matriz_de_consumo!$B31,In_consumos!$A:$A,Salida!$C$5),0)</f>
        <v>16240</v>
      </c>
      <c r="L31" s="6">
        <f>+ROUND(SUMIFS(In_consumos!N:N,In_consumos!$C:$C,Matriz_de_consumo!$B31,In_consumos!$A:$A,Salida!$C$5),0)</f>
        <v>17080</v>
      </c>
      <c r="M31" s="6">
        <f>+ROUND(SUMIFS(In_consumos!O:O,In_consumos!$C:$C,Matriz_de_consumo!$B31,In_consumos!$A:$A,Salida!$C$5),0)</f>
        <v>17040</v>
      </c>
      <c r="N31" s="6">
        <f>+ROUND(SUMIFS(In_consumos!P:P,In_consumos!$C:$C,Matriz_de_consumo!$B31,In_consumos!$A:$A,Salida!$C$5),0)</f>
        <v>16960</v>
      </c>
      <c r="O31" s="6">
        <f>+ROUND(SUMIFS(In_consumos!Q:Q,In_consumos!$C:$C,Matriz_de_consumo!$B31,In_consumos!$A:$A,Salida!$C$5),0)</f>
        <v>16480</v>
      </c>
      <c r="P31" s="6">
        <f>+ROUND(SUMIFS(In_consumos!R:R,In_consumos!$C:$C,Matriz_de_consumo!$B31,In_consumos!$A:$A,Salida!$C$5),0)</f>
        <v>16080</v>
      </c>
      <c r="Q31" s="6">
        <f>+ROUND(SUMIFS(In_consumos!S:S,In_consumos!$C:$C,Matriz_de_consumo!$B31,In_consumos!$A:$A,Salida!$C$5),0)</f>
        <v>16000</v>
      </c>
      <c r="R31" s="6">
        <f>+ROUND(SUMIFS(In_consumos!T:T,In_consumos!$C:$C,Matriz_de_consumo!$B31,In_consumos!$A:$A,Salida!$C$5),0)</f>
        <v>16600</v>
      </c>
      <c r="S31" s="6">
        <f>+ROUND(SUMIFS(In_consumos!U:U,In_consumos!$C:$C,Matriz_de_consumo!$B31,In_consumos!$A:$A,Salida!$C$5),0)</f>
        <v>16840</v>
      </c>
      <c r="T31" s="6">
        <f>+ROUND(SUMIFS(In_consumos!V:V,In_consumos!$C:$C,Matriz_de_consumo!$B31,In_consumos!$A:$A,Salida!$C$5),0)</f>
        <v>16720</v>
      </c>
      <c r="U31" s="6">
        <f>+ROUND(SUMIFS(In_consumos!W:W,In_consumos!$C:$C,Matriz_de_consumo!$B31,In_consumos!$A:$A,Salida!$C$5),0)</f>
        <v>16880</v>
      </c>
      <c r="V31" s="6">
        <f>+ROUND(SUMIFS(In_consumos!X:X,In_consumos!$C:$C,Matriz_de_consumo!$B31,In_consumos!$A:$A,Salida!$C$5),0)</f>
        <v>16240</v>
      </c>
      <c r="W31" s="6">
        <f>+ROUND(SUMIFS(In_consumos!Y:Y,In_consumos!$C:$C,Matriz_de_consumo!$B31,In_consumos!$A:$A,Salida!$C$5),0)</f>
        <v>16600</v>
      </c>
      <c r="X31" s="6">
        <f>+ROUND(SUMIFS(In_consumos!Z:Z,In_consumos!$C:$C,Matriz_de_consumo!$B31,In_consumos!$A:$A,Salida!$C$5),0)</f>
        <v>16080</v>
      </c>
      <c r="Y31" s="6">
        <f>+ROUND(SUMIFS(In_consumos!AA:AA,In_consumos!$C:$C,Matriz_de_consumo!$B31,In_consumos!$A:$A,Salida!$C$5),0)</f>
        <v>10400</v>
      </c>
      <c r="Z31" s="6">
        <f>+ROUND(SUMIFS(In_consumos!AB:AB,In_consumos!$C:$C,Matriz_de_consumo!$B31,In_consumos!$A:$A,Salida!$C$5),0)</f>
        <v>14360</v>
      </c>
    </row>
    <row r="32" spans="2:26" x14ac:dyDescent="0.2">
      <c r="B32" s="5">
        <f t="shared" si="0"/>
        <v>43977</v>
      </c>
      <c r="C32" s="6">
        <f>+ROUND(SUMIFS(In_consumos!E:E,In_consumos!$C:$C,Matriz_de_consumo!$B32,In_consumos!$A:$A,Salida!$C$5),0)</f>
        <v>16040</v>
      </c>
      <c r="D32" s="6">
        <f>+ROUND(SUMIFS(In_consumos!F:F,In_consumos!$C:$C,Matriz_de_consumo!$B32,In_consumos!$A:$A,Salida!$C$5),0)</f>
        <v>16520</v>
      </c>
      <c r="E32" s="6">
        <f>+ROUND(SUMIFS(In_consumos!G:G,In_consumos!$C:$C,Matriz_de_consumo!$B32,In_consumos!$A:$A,Salida!$C$5),0)</f>
        <v>16680</v>
      </c>
      <c r="F32" s="6">
        <f>+ROUND(SUMIFS(In_consumos!H:H,In_consumos!$C:$C,Matriz_de_consumo!$B32,In_consumos!$A:$A,Salida!$C$5),0)</f>
        <v>16520</v>
      </c>
      <c r="G32" s="6">
        <f>+ROUND(SUMIFS(In_consumos!I:I,In_consumos!$C:$C,Matriz_de_consumo!$B32,In_consumos!$A:$A,Salida!$C$5),0)</f>
        <v>16480</v>
      </c>
      <c r="H32" s="6">
        <f>+ROUND(SUMIFS(In_consumos!J:J,In_consumos!$C:$C,Matriz_de_consumo!$B32,In_consumos!$A:$A,Salida!$C$5),0)</f>
        <v>16240</v>
      </c>
      <c r="I32" s="6">
        <f>+ROUND(SUMIFS(In_consumos!K:K,In_consumos!$C:$C,Matriz_de_consumo!$B32,In_consumos!$A:$A,Salida!$C$5),0)</f>
        <v>16720</v>
      </c>
      <c r="J32" s="6">
        <f>+ROUND(SUMIFS(In_consumos!L:L,In_consumos!$C:$C,Matriz_de_consumo!$B32,In_consumos!$A:$A,Salida!$C$5),0)</f>
        <v>16200</v>
      </c>
      <c r="K32" s="6">
        <f>+ROUND(SUMIFS(In_consumos!M:M,In_consumos!$C:$C,Matriz_de_consumo!$B32,In_consumos!$A:$A,Salida!$C$5),0)</f>
        <v>16160</v>
      </c>
      <c r="L32" s="6">
        <f>+ROUND(SUMIFS(In_consumos!N:N,In_consumos!$C:$C,Matriz_de_consumo!$B32,In_consumos!$A:$A,Salida!$C$5),0)</f>
        <v>16520</v>
      </c>
      <c r="M32" s="6">
        <f>+ROUND(SUMIFS(In_consumos!O:O,In_consumos!$C:$C,Matriz_de_consumo!$B32,In_consumos!$A:$A,Salida!$C$5),0)</f>
        <v>16360</v>
      </c>
      <c r="N32" s="6">
        <f>+ROUND(SUMIFS(In_consumos!P:P,In_consumos!$C:$C,Matriz_de_consumo!$B32,In_consumos!$A:$A,Salida!$C$5),0)</f>
        <v>16400</v>
      </c>
      <c r="O32" s="6">
        <f>+ROUND(SUMIFS(In_consumos!Q:Q,In_consumos!$C:$C,Matriz_de_consumo!$B32,In_consumos!$A:$A,Salida!$C$5),0)</f>
        <v>15760</v>
      </c>
      <c r="P32" s="6">
        <f>+ROUND(SUMIFS(In_consumos!R:R,In_consumos!$C:$C,Matriz_de_consumo!$B32,In_consumos!$A:$A,Salida!$C$5),0)</f>
        <v>15880</v>
      </c>
      <c r="Q32" s="6">
        <f>+ROUND(SUMIFS(In_consumos!S:S,In_consumos!$C:$C,Matriz_de_consumo!$B32,In_consumos!$A:$A,Salida!$C$5),0)</f>
        <v>16480</v>
      </c>
      <c r="R32" s="6">
        <f>+ROUND(SUMIFS(In_consumos!T:T,In_consumos!$C:$C,Matriz_de_consumo!$B32,In_consumos!$A:$A,Salida!$C$5),0)</f>
        <v>16840</v>
      </c>
      <c r="S32" s="6">
        <f>+ROUND(SUMIFS(In_consumos!U:U,In_consumos!$C:$C,Matriz_de_consumo!$B32,In_consumos!$A:$A,Salida!$C$5),0)</f>
        <v>16720</v>
      </c>
      <c r="T32" s="6">
        <f>+ROUND(SUMIFS(In_consumos!V:V,In_consumos!$C:$C,Matriz_de_consumo!$B32,In_consumos!$A:$A,Salida!$C$5),0)</f>
        <v>16400</v>
      </c>
      <c r="U32" s="6">
        <f>+ROUND(SUMIFS(In_consumos!W:W,In_consumos!$C:$C,Matriz_de_consumo!$B32,In_consumos!$A:$A,Salida!$C$5),0)</f>
        <v>16280</v>
      </c>
      <c r="V32" s="6">
        <f>+ROUND(SUMIFS(In_consumos!X:X,In_consumos!$C:$C,Matriz_de_consumo!$B32,In_consumos!$A:$A,Salida!$C$5),0)</f>
        <v>16800</v>
      </c>
      <c r="W32" s="6">
        <f>+ROUND(SUMIFS(In_consumos!Y:Y,In_consumos!$C:$C,Matriz_de_consumo!$B32,In_consumos!$A:$A,Salida!$C$5),0)</f>
        <v>17080</v>
      </c>
      <c r="X32" s="6">
        <f>+ROUND(SUMIFS(In_consumos!Z:Z,In_consumos!$C:$C,Matriz_de_consumo!$B32,In_consumos!$A:$A,Salida!$C$5),0)</f>
        <v>13560</v>
      </c>
      <c r="Y32" s="6">
        <f>+ROUND(SUMIFS(In_consumos!AA:AA,In_consumos!$C:$C,Matriz_de_consumo!$B32,In_consumos!$A:$A,Salida!$C$5),0)</f>
        <v>16000</v>
      </c>
      <c r="Z32" s="6">
        <f>+ROUND(SUMIFS(In_consumos!AB:AB,In_consumos!$C:$C,Matriz_de_consumo!$B32,In_consumos!$A:$A,Salida!$C$5),0)</f>
        <v>15600</v>
      </c>
    </row>
    <row r="33" spans="2:26" x14ac:dyDescent="0.2">
      <c r="B33" s="5">
        <f t="shared" si="0"/>
        <v>43978</v>
      </c>
      <c r="C33" s="6">
        <f>+ROUND(SUMIFS(In_consumos!E:E,In_consumos!$C:$C,Matriz_de_consumo!$B33,In_consumos!$A:$A,Salida!$C$5),0)</f>
        <v>15440</v>
      </c>
      <c r="D33" s="6">
        <f>+ROUND(SUMIFS(In_consumos!F:F,In_consumos!$C:$C,Matriz_de_consumo!$B33,In_consumos!$A:$A,Salida!$C$5),0)</f>
        <v>16720</v>
      </c>
      <c r="E33" s="6">
        <f>+ROUND(SUMIFS(In_consumos!G:G,In_consumos!$C:$C,Matriz_de_consumo!$B33,In_consumos!$A:$A,Salida!$C$5),0)</f>
        <v>16880</v>
      </c>
      <c r="F33" s="6">
        <f>+ROUND(SUMIFS(In_consumos!H:H,In_consumos!$C:$C,Matriz_de_consumo!$B33,In_consumos!$A:$A,Salida!$C$5),0)</f>
        <v>16360</v>
      </c>
      <c r="G33" s="6">
        <f>+ROUND(SUMIFS(In_consumos!I:I,In_consumos!$C:$C,Matriz_de_consumo!$B33,In_consumos!$A:$A,Salida!$C$5),0)</f>
        <v>16920</v>
      </c>
      <c r="H33" s="6">
        <f>+ROUND(SUMIFS(In_consumos!J:J,In_consumos!$C:$C,Matriz_de_consumo!$B33,In_consumos!$A:$A,Salida!$C$5),0)</f>
        <v>16360</v>
      </c>
      <c r="I33" s="6">
        <f>+ROUND(SUMIFS(In_consumos!K:K,In_consumos!$C:$C,Matriz_de_consumo!$B33,In_consumos!$A:$A,Salida!$C$5),0)</f>
        <v>16960</v>
      </c>
      <c r="J33" s="6">
        <f>+ROUND(SUMIFS(In_consumos!L:L,In_consumos!$C:$C,Matriz_de_consumo!$B33,In_consumos!$A:$A,Salida!$C$5),0)</f>
        <v>16720</v>
      </c>
      <c r="K33" s="6">
        <f>+ROUND(SUMIFS(In_consumos!M:M,In_consumos!$C:$C,Matriz_de_consumo!$B33,In_consumos!$A:$A,Salida!$C$5),0)</f>
        <v>16920</v>
      </c>
      <c r="L33" s="6">
        <f>+ROUND(SUMIFS(In_consumos!N:N,In_consumos!$C:$C,Matriz_de_consumo!$B33,In_consumos!$A:$A,Salida!$C$5),0)</f>
        <v>16000</v>
      </c>
      <c r="M33" s="6">
        <f>+ROUND(SUMIFS(In_consumos!O:O,In_consumos!$C:$C,Matriz_de_consumo!$B33,In_consumos!$A:$A,Salida!$C$5),0)</f>
        <v>16320</v>
      </c>
      <c r="N33" s="6">
        <f>+ROUND(SUMIFS(In_consumos!P:P,In_consumos!$C:$C,Matriz_de_consumo!$B33,In_consumos!$A:$A,Salida!$C$5),0)</f>
        <v>16280</v>
      </c>
      <c r="O33" s="6">
        <f>+ROUND(SUMIFS(In_consumos!Q:Q,In_consumos!$C:$C,Matriz_de_consumo!$B33,In_consumos!$A:$A,Salida!$C$5),0)</f>
        <v>16840</v>
      </c>
      <c r="P33" s="6">
        <f>+ROUND(SUMIFS(In_consumos!R:R,In_consumos!$C:$C,Matriz_de_consumo!$B33,In_consumos!$A:$A,Salida!$C$5),0)</f>
        <v>16840</v>
      </c>
      <c r="Q33" s="6">
        <f>+ROUND(SUMIFS(In_consumos!S:S,In_consumos!$C:$C,Matriz_de_consumo!$B33,In_consumos!$A:$A,Salida!$C$5),0)</f>
        <v>16720</v>
      </c>
      <c r="R33" s="6">
        <f>+ROUND(SUMIFS(In_consumos!T:T,In_consumos!$C:$C,Matriz_de_consumo!$B33,In_consumos!$A:$A,Salida!$C$5),0)</f>
        <v>16960</v>
      </c>
      <c r="S33" s="6">
        <f>+ROUND(SUMIFS(In_consumos!U:U,In_consumos!$C:$C,Matriz_de_consumo!$B33,In_consumos!$A:$A,Salida!$C$5),0)</f>
        <v>16160</v>
      </c>
      <c r="T33" s="6">
        <f>+ROUND(SUMIFS(In_consumos!V:V,In_consumos!$C:$C,Matriz_de_consumo!$B33,In_consumos!$A:$A,Salida!$C$5),0)</f>
        <v>16880</v>
      </c>
      <c r="U33" s="6">
        <f>+ROUND(SUMIFS(In_consumos!W:W,In_consumos!$C:$C,Matriz_de_consumo!$B33,In_consumos!$A:$A,Salida!$C$5),0)</f>
        <v>16120</v>
      </c>
      <c r="V33" s="6">
        <f>+ROUND(SUMIFS(In_consumos!X:X,In_consumos!$C:$C,Matriz_de_consumo!$B33,In_consumos!$A:$A,Salida!$C$5),0)</f>
        <v>16960</v>
      </c>
      <c r="W33" s="6">
        <f>+ROUND(SUMIFS(In_consumos!Y:Y,In_consumos!$C:$C,Matriz_de_consumo!$B33,In_consumos!$A:$A,Salida!$C$5),0)</f>
        <v>17120</v>
      </c>
      <c r="X33" s="6">
        <f>+ROUND(SUMIFS(In_consumos!Z:Z,In_consumos!$C:$C,Matriz_de_consumo!$B33,In_consumos!$A:$A,Salida!$C$5),0)</f>
        <v>16400</v>
      </c>
      <c r="Y33" s="6">
        <f>+ROUND(SUMIFS(In_consumos!AA:AA,In_consumos!$C:$C,Matriz_de_consumo!$B33,In_consumos!$A:$A,Salida!$C$5),0)</f>
        <v>15920</v>
      </c>
      <c r="Z33" s="6">
        <f>+ROUND(SUMIFS(In_consumos!AB:AB,In_consumos!$C:$C,Matriz_de_consumo!$B33,In_consumos!$A:$A,Salida!$C$5),0)</f>
        <v>16760</v>
      </c>
    </row>
    <row r="34" spans="2:26" x14ac:dyDescent="0.2">
      <c r="B34" s="5">
        <f t="shared" si="0"/>
        <v>43979</v>
      </c>
      <c r="C34" s="6">
        <f>+ROUND(SUMIFS(In_consumos!E:E,In_consumos!$C:$C,Matriz_de_consumo!$B34,In_consumos!$A:$A,Salida!$C$5),0)</f>
        <v>17200</v>
      </c>
      <c r="D34" s="6">
        <f>+ROUND(SUMIFS(In_consumos!F:F,In_consumos!$C:$C,Matriz_de_consumo!$B34,In_consumos!$A:$A,Salida!$C$5),0)</f>
        <v>17240</v>
      </c>
      <c r="E34" s="6">
        <f>+ROUND(SUMIFS(In_consumos!G:G,In_consumos!$C:$C,Matriz_de_consumo!$B34,In_consumos!$A:$A,Salida!$C$5),0)</f>
        <v>17000</v>
      </c>
      <c r="F34" s="6">
        <f>+ROUND(SUMIFS(In_consumos!H:H,In_consumos!$C:$C,Matriz_de_consumo!$B34,In_consumos!$A:$A,Salida!$C$5),0)</f>
        <v>16520</v>
      </c>
      <c r="G34" s="6">
        <f>+ROUND(SUMIFS(In_consumos!I:I,In_consumos!$C:$C,Matriz_de_consumo!$B34,In_consumos!$A:$A,Salida!$C$5),0)</f>
        <v>17000</v>
      </c>
      <c r="H34" s="6">
        <f>+ROUND(SUMIFS(In_consumos!J:J,In_consumos!$C:$C,Matriz_de_consumo!$B34,In_consumos!$A:$A,Salida!$C$5),0)</f>
        <v>16800</v>
      </c>
      <c r="I34" s="6">
        <f>+ROUND(SUMIFS(In_consumos!K:K,In_consumos!$C:$C,Matriz_de_consumo!$B34,In_consumos!$A:$A,Salida!$C$5),0)</f>
        <v>16880</v>
      </c>
      <c r="J34" s="6">
        <f>+ROUND(SUMIFS(In_consumos!L:L,In_consumos!$C:$C,Matriz_de_consumo!$B34,In_consumos!$A:$A,Salida!$C$5),0)</f>
        <v>17320</v>
      </c>
      <c r="K34" s="6">
        <f>+ROUND(SUMIFS(In_consumos!M:M,In_consumos!$C:$C,Matriz_de_consumo!$B34,In_consumos!$A:$A,Salida!$C$5),0)</f>
        <v>16720</v>
      </c>
      <c r="L34" s="6">
        <f>+ROUND(SUMIFS(In_consumos!N:N,In_consumos!$C:$C,Matriz_de_consumo!$B34,In_consumos!$A:$A,Salida!$C$5),0)</f>
        <v>16880</v>
      </c>
      <c r="M34" s="6">
        <f>+ROUND(SUMIFS(In_consumos!O:O,In_consumos!$C:$C,Matriz_de_consumo!$B34,In_consumos!$A:$A,Salida!$C$5),0)</f>
        <v>16800</v>
      </c>
      <c r="N34" s="6">
        <f>+ROUND(SUMIFS(In_consumos!P:P,In_consumos!$C:$C,Matriz_de_consumo!$B34,In_consumos!$A:$A,Salida!$C$5),0)</f>
        <v>17080</v>
      </c>
      <c r="O34" s="6">
        <f>+ROUND(SUMIFS(In_consumos!Q:Q,In_consumos!$C:$C,Matriz_de_consumo!$B34,In_consumos!$A:$A,Salida!$C$5),0)</f>
        <v>17120</v>
      </c>
      <c r="P34" s="6">
        <f>+ROUND(SUMIFS(In_consumos!R:R,In_consumos!$C:$C,Matriz_de_consumo!$B34,In_consumos!$A:$A,Salida!$C$5),0)</f>
        <v>17040</v>
      </c>
      <c r="Q34" s="6">
        <f>+ROUND(SUMIFS(In_consumos!S:S,In_consumos!$C:$C,Matriz_de_consumo!$B34,In_consumos!$A:$A,Salida!$C$5),0)</f>
        <v>16040</v>
      </c>
      <c r="R34" s="6">
        <f>+ROUND(SUMIFS(In_consumos!T:T,In_consumos!$C:$C,Matriz_de_consumo!$B34,In_consumos!$A:$A,Salida!$C$5),0)</f>
        <v>16880</v>
      </c>
      <c r="S34" s="6">
        <f>+ROUND(SUMIFS(In_consumos!U:U,In_consumos!$C:$C,Matriz_de_consumo!$B34,In_consumos!$A:$A,Salida!$C$5),0)</f>
        <v>16040</v>
      </c>
      <c r="T34" s="6">
        <f>+ROUND(SUMIFS(In_consumos!V:V,In_consumos!$C:$C,Matriz_de_consumo!$B34,In_consumos!$A:$A,Salida!$C$5),0)</f>
        <v>16840</v>
      </c>
      <c r="U34" s="6">
        <f>+ROUND(SUMIFS(In_consumos!W:W,In_consumos!$C:$C,Matriz_de_consumo!$B34,In_consumos!$A:$A,Salida!$C$5),0)</f>
        <v>16640</v>
      </c>
      <c r="V34" s="6">
        <f>+ROUND(SUMIFS(In_consumos!X:X,In_consumos!$C:$C,Matriz_de_consumo!$B34,In_consumos!$A:$A,Salida!$C$5),0)</f>
        <v>16560</v>
      </c>
      <c r="W34" s="6">
        <f>+ROUND(SUMIFS(In_consumos!Y:Y,In_consumos!$C:$C,Matriz_de_consumo!$B34,In_consumos!$A:$A,Salida!$C$5),0)</f>
        <v>16400</v>
      </c>
      <c r="X34" s="6">
        <f>+ROUND(SUMIFS(In_consumos!Z:Z,In_consumos!$C:$C,Matriz_de_consumo!$B34,In_consumos!$A:$A,Salida!$C$5),0)</f>
        <v>17040</v>
      </c>
      <c r="Y34" s="6">
        <f>+ROUND(SUMIFS(In_consumos!AA:AA,In_consumos!$C:$C,Matriz_de_consumo!$B34,In_consumos!$A:$A,Salida!$C$5),0)</f>
        <v>16640</v>
      </c>
      <c r="Z34" s="6">
        <f>+ROUND(SUMIFS(In_consumos!AB:AB,In_consumos!$C:$C,Matriz_de_consumo!$B34,In_consumos!$A:$A,Salida!$C$5),0)</f>
        <v>16880</v>
      </c>
    </row>
    <row r="35" spans="2:26" x14ac:dyDescent="0.2">
      <c r="B35" s="5">
        <f t="shared" si="0"/>
        <v>43980</v>
      </c>
      <c r="C35" s="6">
        <f>+ROUND(SUMIFS(In_consumos!E:E,In_consumos!$C:$C,Matriz_de_consumo!$B35,In_consumos!$A:$A,Salida!$C$5),0)</f>
        <v>16520</v>
      </c>
      <c r="D35" s="6">
        <f>+ROUND(SUMIFS(In_consumos!F:F,In_consumos!$C:$C,Matriz_de_consumo!$B35,In_consumos!$A:$A,Salida!$C$5),0)</f>
        <v>16360</v>
      </c>
      <c r="E35" s="6">
        <f>+ROUND(SUMIFS(In_consumos!G:G,In_consumos!$C:$C,Matriz_de_consumo!$B35,In_consumos!$A:$A,Salida!$C$5),0)</f>
        <v>16440</v>
      </c>
      <c r="F35" s="6">
        <f>+ROUND(SUMIFS(In_consumos!H:H,In_consumos!$C:$C,Matriz_de_consumo!$B35,In_consumos!$A:$A,Salida!$C$5),0)</f>
        <v>16960</v>
      </c>
      <c r="G35" s="6">
        <f>+ROUND(SUMIFS(In_consumos!I:I,In_consumos!$C:$C,Matriz_de_consumo!$B35,In_consumos!$A:$A,Salida!$C$5),0)</f>
        <v>16560</v>
      </c>
      <c r="H35" s="6">
        <f>+ROUND(SUMIFS(In_consumos!J:J,In_consumos!$C:$C,Matriz_de_consumo!$B35,In_consumos!$A:$A,Salida!$C$5),0)</f>
        <v>17040</v>
      </c>
      <c r="I35" s="6">
        <f>+ROUND(SUMIFS(In_consumos!K:K,In_consumos!$C:$C,Matriz_de_consumo!$B35,In_consumos!$A:$A,Salida!$C$5),0)</f>
        <v>16440</v>
      </c>
      <c r="J35" s="6">
        <f>+ROUND(SUMIFS(In_consumos!L:L,In_consumos!$C:$C,Matriz_de_consumo!$B35,In_consumos!$A:$A,Salida!$C$5),0)</f>
        <v>16440</v>
      </c>
      <c r="K35" s="6">
        <f>+ROUND(SUMIFS(In_consumos!M:M,In_consumos!$C:$C,Matriz_de_consumo!$B35,In_consumos!$A:$A,Salida!$C$5),0)</f>
        <v>16600</v>
      </c>
      <c r="L35" s="6">
        <f>+ROUND(SUMIFS(In_consumos!N:N,In_consumos!$C:$C,Matriz_de_consumo!$B35,In_consumos!$A:$A,Salida!$C$5),0)</f>
        <v>17040</v>
      </c>
      <c r="M35" s="6">
        <f>+ROUND(SUMIFS(In_consumos!O:O,In_consumos!$C:$C,Matriz_de_consumo!$B35,In_consumos!$A:$A,Salida!$C$5),0)</f>
        <v>16880</v>
      </c>
      <c r="N35" s="6">
        <f>+ROUND(SUMIFS(In_consumos!P:P,In_consumos!$C:$C,Matriz_de_consumo!$B35,In_consumos!$A:$A,Salida!$C$5),0)</f>
        <v>16240</v>
      </c>
      <c r="O35" s="6">
        <f>+ROUND(SUMIFS(In_consumos!Q:Q,In_consumos!$C:$C,Matriz_de_consumo!$B35,In_consumos!$A:$A,Salida!$C$5),0)</f>
        <v>15960</v>
      </c>
      <c r="P35" s="6">
        <f>+ROUND(SUMIFS(In_consumos!R:R,In_consumos!$C:$C,Matriz_de_consumo!$B35,In_consumos!$A:$A,Salida!$C$5),0)</f>
        <v>16760</v>
      </c>
      <c r="Q35" s="6">
        <f>+ROUND(SUMIFS(In_consumos!S:S,In_consumos!$C:$C,Matriz_de_consumo!$B35,In_consumos!$A:$A,Salida!$C$5),0)</f>
        <v>16920</v>
      </c>
      <c r="R35" s="6">
        <f>+ROUND(SUMIFS(In_consumos!T:T,In_consumos!$C:$C,Matriz_de_consumo!$B35,In_consumos!$A:$A,Salida!$C$5),0)</f>
        <v>16200</v>
      </c>
      <c r="S35" s="6">
        <f>+ROUND(SUMIFS(In_consumos!U:U,In_consumos!$C:$C,Matriz_de_consumo!$B35,In_consumos!$A:$A,Salida!$C$5),0)</f>
        <v>16760</v>
      </c>
      <c r="T35" s="6">
        <f>+ROUND(SUMIFS(In_consumos!V:V,In_consumos!$C:$C,Matriz_de_consumo!$B35,In_consumos!$A:$A,Salida!$C$5),0)</f>
        <v>16520</v>
      </c>
      <c r="U35" s="6">
        <f>+ROUND(SUMIFS(In_consumos!W:W,In_consumos!$C:$C,Matriz_de_consumo!$B35,In_consumos!$A:$A,Salida!$C$5),0)</f>
        <v>16560</v>
      </c>
      <c r="V35" s="6">
        <f>+ROUND(SUMIFS(In_consumos!X:X,In_consumos!$C:$C,Matriz_de_consumo!$B35,In_consumos!$A:$A,Salida!$C$5),0)</f>
        <v>16960</v>
      </c>
      <c r="W35" s="6">
        <f>+ROUND(SUMIFS(In_consumos!Y:Y,In_consumos!$C:$C,Matriz_de_consumo!$B35,In_consumos!$A:$A,Salida!$C$5),0)</f>
        <v>17040</v>
      </c>
      <c r="X35" s="6">
        <f>+ROUND(SUMIFS(In_consumos!Z:Z,In_consumos!$C:$C,Matriz_de_consumo!$B35,In_consumos!$A:$A,Salida!$C$5),0)</f>
        <v>16960</v>
      </c>
      <c r="Y35" s="6">
        <f>+ROUND(SUMIFS(In_consumos!AA:AA,In_consumos!$C:$C,Matriz_de_consumo!$B35,In_consumos!$A:$A,Salida!$C$5),0)</f>
        <v>17040</v>
      </c>
      <c r="Z35" s="6">
        <f>+ROUND(SUMIFS(In_consumos!AB:AB,In_consumos!$C:$C,Matriz_de_consumo!$B35,In_consumos!$A:$A,Salida!$C$5),0)</f>
        <v>16080</v>
      </c>
    </row>
    <row r="36" spans="2:26" x14ac:dyDescent="0.2">
      <c r="B36" s="5">
        <f t="shared" si="0"/>
        <v>43981</v>
      </c>
      <c r="C36" s="6">
        <f>+ROUND(SUMIFS(In_consumos!E:E,In_consumos!$C:$C,Matriz_de_consumo!$B36,In_consumos!$A:$A,Salida!$C$5),0)</f>
        <v>16480</v>
      </c>
      <c r="D36" s="6">
        <f>+ROUND(SUMIFS(In_consumos!F:F,In_consumos!$C:$C,Matriz_de_consumo!$B36,In_consumos!$A:$A,Salida!$C$5),0)</f>
        <v>16880</v>
      </c>
      <c r="E36" s="6">
        <f>+ROUND(SUMIFS(In_consumos!G:G,In_consumos!$C:$C,Matriz_de_consumo!$B36,In_consumos!$A:$A,Salida!$C$5),0)</f>
        <v>17120</v>
      </c>
      <c r="F36" s="6">
        <f>+ROUND(SUMIFS(In_consumos!H:H,In_consumos!$C:$C,Matriz_de_consumo!$B36,In_consumos!$A:$A,Salida!$C$5),0)</f>
        <v>16600</v>
      </c>
      <c r="G36" s="6">
        <f>+ROUND(SUMIFS(In_consumos!I:I,In_consumos!$C:$C,Matriz_de_consumo!$B36,In_consumos!$A:$A,Salida!$C$5),0)</f>
        <v>16680</v>
      </c>
      <c r="H36" s="6">
        <f>+ROUND(SUMIFS(In_consumos!J:J,In_consumos!$C:$C,Matriz_de_consumo!$B36,In_consumos!$A:$A,Salida!$C$5),0)</f>
        <v>16600</v>
      </c>
      <c r="I36" s="6">
        <f>+ROUND(SUMIFS(In_consumos!K:K,In_consumos!$C:$C,Matriz_de_consumo!$B36,In_consumos!$A:$A,Salida!$C$5),0)</f>
        <v>17120</v>
      </c>
      <c r="J36" s="6">
        <f>+ROUND(SUMIFS(In_consumos!L:L,In_consumos!$C:$C,Matriz_de_consumo!$B36,In_consumos!$A:$A,Salida!$C$5),0)</f>
        <v>16960</v>
      </c>
      <c r="K36" s="6">
        <f>+ROUND(SUMIFS(In_consumos!M:M,In_consumos!$C:$C,Matriz_de_consumo!$B36,In_consumos!$A:$A,Salida!$C$5),0)</f>
        <v>16880</v>
      </c>
      <c r="L36" s="6">
        <f>+ROUND(SUMIFS(In_consumos!N:N,In_consumos!$C:$C,Matriz_de_consumo!$B36,In_consumos!$A:$A,Salida!$C$5),0)</f>
        <v>16600</v>
      </c>
      <c r="M36" s="6">
        <f>+ROUND(SUMIFS(In_consumos!O:O,In_consumos!$C:$C,Matriz_de_consumo!$B36,In_consumos!$A:$A,Salida!$C$5),0)</f>
        <v>16120</v>
      </c>
      <c r="N36" s="6">
        <f>+ROUND(SUMIFS(In_consumos!P:P,In_consumos!$C:$C,Matriz_de_consumo!$B36,In_consumos!$A:$A,Salida!$C$5),0)</f>
        <v>16280</v>
      </c>
      <c r="O36" s="6">
        <f>+ROUND(SUMIFS(In_consumos!Q:Q,In_consumos!$C:$C,Matriz_de_consumo!$B36,In_consumos!$A:$A,Salida!$C$5),0)</f>
        <v>16880</v>
      </c>
      <c r="P36" s="6">
        <f>+ROUND(SUMIFS(In_consumos!R:R,In_consumos!$C:$C,Matriz_de_consumo!$B36,In_consumos!$A:$A,Salida!$C$5),0)</f>
        <v>16640</v>
      </c>
      <c r="Q36" s="6">
        <f>+ROUND(SUMIFS(In_consumos!S:S,In_consumos!$C:$C,Matriz_de_consumo!$B36,In_consumos!$A:$A,Salida!$C$5),0)</f>
        <v>17040</v>
      </c>
      <c r="R36" s="6">
        <f>+ROUND(SUMIFS(In_consumos!T:T,In_consumos!$C:$C,Matriz_de_consumo!$B36,In_consumos!$A:$A,Salida!$C$5),0)</f>
        <v>16520</v>
      </c>
      <c r="S36" s="6">
        <f>+ROUND(SUMIFS(In_consumos!U:U,In_consumos!$C:$C,Matriz_de_consumo!$B36,In_consumos!$A:$A,Salida!$C$5),0)</f>
        <v>16200</v>
      </c>
      <c r="T36" s="6">
        <f>+ROUND(SUMIFS(In_consumos!V:V,In_consumos!$C:$C,Matriz_de_consumo!$B36,In_consumos!$A:$A,Salida!$C$5),0)</f>
        <v>16800</v>
      </c>
      <c r="U36" s="6">
        <f>+ROUND(SUMIFS(In_consumos!W:W,In_consumos!$C:$C,Matriz_de_consumo!$B36,In_consumos!$A:$A,Salida!$C$5),0)</f>
        <v>17080</v>
      </c>
      <c r="V36" s="6">
        <f>+ROUND(SUMIFS(In_consumos!X:X,In_consumos!$C:$C,Matriz_de_consumo!$B36,In_consumos!$A:$A,Salida!$C$5),0)</f>
        <v>16760</v>
      </c>
      <c r="W36" s="6">
        <f>+ROUND(SUMIFS(In_consumos!Y:Y,In_consumos!$C:$C,Matriz_de_consumo!$B36,In_consumos!$A:$A,Salida!$C$5),0)</f>
        <v>16720</v>
      </c>
      <c r="X36" s="6">
        <f>+ROUND(SUMIFS(In_consumos!Z:Z,In_consumos!$C:$C,Matriz_de_consumo!$B36,In_consumos!$A:$A,Salida!$C$5),0)</f>
        <v>15840</v>
      </c>
      <c r="Y36" s="6">
        <f>+ROUND(SUMIFS(In_consumos!AA:AA,In_consumos!$C:$C,Matriz_de_consumo!$B36,In_consumos!$A:$A,Salida!$C$5),0)</f>
        <v>16560</v>
      </c>
      <c r="Z36" s="6">
        <f>+ROUND(SUMIFS(In_consumos!AB:AB,In_consumos!$C:$C,Matriz_de_consumo!$B36,In_consumos!$A:$A,Salida!$C$5),0)</f>
        <v>16600</v>
      </c>
    </row>
    <row r="37" spans="2:26" x14ac:dyDescent="0.2">
      <c r="B37" s="5">
        <f t="shared" si="0"/>
        <v>43982</v>
      </c>
      <c r="C37" s="6">
        <f>+ROUND(SUMIFS(In_consumos!E:E,In_consumos!$C:$C,Matriz_de_consumo!$B37,In_consumos!$A:$A,Salida!$C$5),0)</f>
        <v>16600</v>
      </c>
      <c r="D37" s="6">
        <f>+ROUND(SUMIFS(In_consumos!F:F,In_consumos!$C:$C,Matriz_de_consumo!$B37,In_consumos!$A:$A,Salida!$C$5),0)</f>
        <v>16440</v>
      </c>
      <c r="E37" s="6">
        <f>+ROUND(SUMIFS(In_consumos!G:G,In_consumos!$C:$C,Matriz_de_consumo!$B37,In_consumos!$A:$A,Salida!$C$5),0)</f>
        <v>16720</v>
      </c>
      <c r="F37" s="6">
        <f>+ROUND(SUMIFS(In_consumos!H:H,In_consumos!$C:$C,Matriz_de_consumo!$B37,In_consumos!$A:$A,Salida!$C$5),0)</f>
        <v>16920</v>
      </c>
      <c r="G37" s="6">
        <f>+ROUND(SUMIFS(In_consumos!I:I,In_consumos!$C:$C,Matriz_de_consumo!$B37,In_consumos!$A:$A,Salida!$C$5),0)</f>
        <v>16560</v>
      </c>
      <c r="H37" s="6">
        <f>+ROUND(SUMIFS(In_consumos!J:J,In_consumos!$C:$C,Matriz_de_consumo!$B37,In_consumos!$A:$A,Salida!$C$5),0)</f>
        <v>17160</v>
      </c>
      <c r="I37" s="6">
        <f>+ROUND(SUMIFS(In_consumos!K:K,In_consumos!$C:$C,Matriz_de_consumo!$B37,In_consumos!$A:$A,Salida!$C$5),0)</f>
        <v>16840</v>
      </c>
      <c r="J37" s="6">
        <f>+ROUND(SUMIFS(In_consumos!L:L,In_consumos!$C:$C,Matriz_de_consumo!$B37,In_consumos!$A:$A,Salida!$C$5),0)</f>
        <v>16800</v>
      </c>
      <c r="K37" s="6">
        <f>+ROUND(SUMIFS(In_consumos!M:M,In_consumos!$C:$C,Matriz_de_consumo!$B37,In_consumos!$A:$A,Salida!$C$5),0)</f>
        <v>16520</v>
      </c>
      <c r="L37" s="6">
        <f>+ROUND(SUMIFS(In_consumos!N:N,In_consumos!$C:$C,Matriz_de_consumo!$B37,In_consumos!$A:$A,Salida!$C$5),0)</f>
        <v>16760</v>
      </c>
      <c r="M37" s="6">
        <f>+ROUND(SUMIFS(In_consumos!O:O,In_consumos!$C:$C,Matriz_de_consumo!$B37,In_consumos!$A:$A,Salida!$C$5),0)</f>
        <v>17120</v>
      </c>
      <c r="N37" s="6">
        <f>+ROUND(SUMIFS(In_consumos!P:P,In_consumos!$C:$C,Matriz_de_consumo!$B37,In_consumos!$A:$A,Salida!$C$5),0)</f>
        <v>17320</v>
      </c>
      <c r="O37" s="6">
        <f>+ROUND(SUMIFS(In_consumos!Q:Q,In_consumos!$C:$C,Matriz_de_consumo!$B37,In_consumos!$A:$A,Salida!$C$5),0)</f>
        <v>17280</v>
      </c>
      <c r="P37" s="6">
        <f>+ROUND(SUMIFS(In_consumos!R:R,In_consumos!$C:$C,Matriz_de_consumo!$B37,In_consumos!$A:$A,Salida!$C$5),0)</f>
        <v>16320</v>
      </c>
      <c r="Q37" s="6">
        <f>+ROUND(SUMIFS(In_consumos!S:S,In_consumos!$C:$C,Matriz_de_consumo!$B37,In_consumos!$A:$A,Salida!$C$5),0)</f>
        <v>16320</v>
      </c>
      <c r="R37" s="6">
        <f>+ROUND(SUMIFS(In_consumos!T:T,In_consumos!$C:$C,Matriz_de_consumo!$B37,In_consumos!$A:$A,Salida!$C$5),0)</f>
        <v>17320</v>
      </c>
      <c r="S37" s="6">
        <f>+ROUND(SUMIFS(In_consumos!U:U,In_consumos!$C:$C,Matriz_de_consumo!$B37,In_consumos!$A:$A,Salida!$C$5),0)</f>
        <v>17040</v>
      </c>
      <c r="T37" s="6">
        <f>+ROUND(SUMIFS(In_consumos!V:V,In_consumos!$C:$C,Matriz_de_consumo!$B37,In_consumos!$A:$A,Salida!$C$5),0)</f>
        <v>16800</v>
      </c>
      <c r="U37" s="6">
        <f>+ROUND(SUMIFS(In_consumos!W:W,In_consumos!$C:$C,Matriz_de_consumo!$B37,In_consumos!$A:$A,Salida!$C$5),0)</f>
        <v>16400</v>
      </c>
      <c r="V37" s="6">
        <f>+ROUND(SUMIFS(In_consumos!X:X,In_consumos!$C:$C,Matriz_de_consumo!$B37,In_consumos!$A:$A,Salida!$C$5),0)</f>
        <v>16200</v>
      </c>
      <c r="W37" s="6">
        <f>+ROUND(SUMIFS(In_consumos!Y:Y,In_consumos!$C:$C,Matriz_de_consumo!$B37,In_consumos!$A:$A,Salida!$C$5),0)</f>
        <v>17040</v>
      </c>
      <c r="X37" s="6">
        <f>+ROUND(SUMIFS(In_consumos!Z:Z,In_consumos!$C:$C,Matriz_de_consumo!$B37,In_consumos!$A:$A,Salida!$C$5),0)</f>
        <v>17000</v>
      </c>
      <c r="Y37" s="6">
        <f>+ROUND(SUMIFS(In_consumos!AA:AA,In_consumos!$C:$C,Matriz_de_consumo!$B37,In_consumos!$A:$A,Salida!$C$5),0)</f>
        <v>16160</v>
      </c>
      <c r="Z37" s="6">
        <f>+ROUND(SUMIFS(In_consumos!AB:AB,In_consumos!$C:$C,Matriz_de_consumo!$B37,In_consumos!$A:$A,Salida!$C$5),0)</f>
        <v>16800</v>
      </c>
    </row>
    <row r="39" spans="2:26" x14ac:dyDescent="0.2">
      <c r="B39" s="3" t="s">
        <v>71</v>
      </c>
      <c r="C39" s="3"/>
      <c r="D39" s="55"/>
    </row>
    <row r="40" spans="2:26" x14ac:dyDescent="0.2">
      <c r="B40" s="3"/>
      <c r="C40" s="3"/>
    </row>
    <row r="41" spans="2:26" x14ac:dyDescent="0.2">
      <c r="B41" s="2"/>
      <c r="C41" s="4" t="s">
        <v>0</v>
      </c>
      <c r="D41" s="4" t="s">
        <v>1</v>
      </c>
      <c r="E41" s="4" t="s">
        <v>2</v>
      </c>
      <c r="F41" s="4" t="s">
        <v>3</v>
      </c>
      <c r="G41" s="4" t="s">
        <v>4</v>
      </c>
      <c r="H41" s="4" t="s">
        <v>5</v>
      </c>
      <c r="I41" s="4" t="s">
        <v>6</v>
      </c>
      <c r="J41" s="4" t="s">
        <v>7</v>
      </c>
      <c r="K41" s="4" t="s">
        <v>8</v>
      </c>
      <c r="L41" s="4" t="s">
        <v>9</v>
      </c>
      <c r="M41" s="4" t="s">
        <v>10</v>
      </c>
      <c r="N41" s="4" t="s">
        <v>11</v>
      </c>
      <c r="O41" s="4" t="s">
        <v>12</v>
      </c>
      <c r="P41" s="4" t="s">
        <v>13</v>
      </c>
      <c r="Q41" s="4" t="s">
        <v>14</v>
      </c>
      <c r="R41" s="4" t="s">
        <v>15</v>
      </c>
      <c r="S41" s="4" t="s">
        <v>16</v>
      </c>
      <c r="T41" s="4" t="s">
        <v>17</v>
      </c>
      <c r="U41" s="4" t="s">
        <v>18</v>
      </c>
      <c r="V41" s="4" t="s">
        <v>19</v>
      </c>
      <c r="W41" s="4" t="s">
        <v>20</v>
      </c>
      <c r="X41" s="4" t="s">
        <v>21</v>
      </c>
      <c r="Y41" s="4" t="s">
        <v>22</v>
      </c>
      <c r="Z41" s="4" t="s">
        <v>23</v>
      </c>
    </row>
    <row r="42" spans="2:26" x14ac:dyDescent="0.2">
      <c r="B42" s="5">
        <f>+B7</f>
        <v>43952</v>
      </c>
      <c r="C42" s="6">
        <f>+ROUND(SUMIFS(In_consumos!AD:AD,In_consumos!$C:$C,Matriz_de_consumo!$B7,In_consumos!$A:$A,Salida!$C$5),0)</f>
        <v>1240</v>
      </c>
      <c r="D42" s="6">
        <f>+ROUND(SUMIFS(In_consumos!AE:AE,In_consumos!$C:$C,Matriz_de_consumo!$B7,In_consumos!$A:$A,Salida!$C$5),0)</f>
        <v>3440</v>
      </c>
      <c r="E42" s="6">
        <f>+ROUND(SUMIFS(In_consumos!AF:AF,In_consumos!$C:$C,Matriz_de_consumo!$B7,In_consumos!$A:$A,Salida!$C$5),0)</f>
        <v>1560</v>
      </c>
      <c r="F42" s="6">
        <f>+ROUND(SUMIFS(In_consumos!AG:AG,In_consumos!$C:$C,Matriz_de_consumo!$B7,In_consumos!$A:$A,Salida!$C$5),0)</f>
        <v>40</v>
      </c>
      <c r="G42" s="6">
        <f>+ROUND(SUMIFS(In_consumos!AH:AH,In_consumos!$C:$C,Matriz_de_consumo!$B7,In_consumos!$A:$A,Salida!$C$5),0)</f>
        <v>0</v>
      </c>
      <c r="H42" s="6">
        <f>+ROUND(SUMIFS(In_consumos!AI:AI,In_consumos!$C:$C,Matriz_de_consumo!$B7,In_consumos!$A:$A,Salida!$C$5),0)</f>
        <v>0</v>
      </c>
      <c r="I42" s="6">
        <f>+ROUND(SUMIFS(In_consumos!AJ:AJ,In_consumos!$C:$C,Matriz_de_consumo!$B7,In_consumos!$A:$A,Salida!$C$5),0)</f>
        <v>40</v>
      </c>
      <c r="J42" s="6">
        <f>+ROUND(SUMIFS(In_consumos!AK:AK,In_consumos!$C:$C,Matriz_de_consumo!$B7,In_consumos!$A:$A,Salida!$C$5),0)</f>
        <v>0</v>
      </c>
      <c r="K42" s="6">
        <f>+ROUND(SUMIFS(In_consumos!AL:AL,In_consumos!$C:$C,Matriz_de_consumo!$B7,In_consumos!$A:$A,Salida!$C$5),0)</f>
        <v>40</v>
      </c>
      <c r="L42" s="6">
        <f>+ROUND(SUMIFS(In_consumos!AM:AM,In_consumos!$C:$C,Matriz_de_consumo!$B7,In_consumos!$A:$A,Salida!$C$5),0)</f>
        <v>120</v>
      </c>
      <c r="M42" s="6">
        <f>+ROUND(SUMIFS(In_consumos!AN:AN,In_consumos!$C:$C,Matriz_de_consumo!$B7,In_consumos!$A:$A,Salida!$C$5),0)</f>
        <v>80</v>
      </c>
      <c r="N42" s="6">
        <f>+ROUND(SUMIFS(In_consumos!AO:AO,In_consumos!$C:$C,Matriz_de_consumo!$B7,In_consumos!$A:$A,Salida!$C$5),0)</f>
        <v>0</v>
      </c>
      <c r="O42" s="6">
        <f>+ROUND(SUMIFS(In_consumos!AP:AP,In_consumos!$C:$C,Matriz_de_consumo!$B7,In_consumos!$A:$A,Salida!$C$5),0)</f>
        <v>0</v>
      </c>
      <c r="P42" s="6">
        <f>+ROUND(SUMIFS(In_consumos!AQ:AQ,In_consumos!$C:$C,Matriz_de_consumo!$B7,In_consumos!$A:$A,Salida!$C$5),0)</f>
        <v>560</v>
      </c>
      <c r="Q42" s="6">
        <f>+ROUND(SUMIFS(In_consumos!AR:AR,In_consumos!$C:$C,Matriz_de_consumo!$B7,In_consumos!$A:$A,Salida!$C$5),0)</f>
        <v>40</v>
      </c>
      <c r="R42" s="6">
        <f>+ROUND(SUMIFS(In_consumos!AS:AS,In_consumos!$C:$C,Matriz_de_consumo!$B7,In_consumos!$A:$A,Salida!$C$5),0)</f>
        <v>40</v>
      </c>
      <c r="S42" s="6">
        <f>+ROUND(SUMIFS(In_consumos!AT:AT,In_consumos!$C:$C,Matriz_de_consumo!$B7,In_consumos!$A:$A,Salida!$C$5),0)</f>
        <v>40</v>
      </c>
      <c r="T42" s="6">
        <f>+ROUND(SUMIFS(In_consumos!AU:AU,In_consumos!$C:$C,Matriz_de_consumo!$B7,In_consumos!$A:$A,Salida!$C$5),0)</f>
        <v>0</v>
      </c>
      <c r="U42" s="6">
        <f>+ROUND(SUMIFS(In_consumos!AV:AV,In_consumos!$C:$C,Matriz_de_consumo!$B7,In_consumos!$A:$A,Salida!$C$5),0)</f>
        <v>0</v>
      </c>
      <c r="V42" s="6">
        <f>+ROUND(SUMIFS(In_consumos!AW:AW,In_consumos!$C:$C,Matriz_de_consumo!$B7,In_consumos!$A:$A,Salida!$C$5),0)</f>
        <v>40</v>
      </c>
      <c r="W42" s="6">
        <f>+ROUND(SUMIFS(In_consumos!AX:AX,In_consumos!$C:$C,Matriz_de_consumo!$B7,In_consumos!$A:$A,Salida!$C$5),0)</f>
        <v>0</v>
      </c>
      <c r="X42" s="6">
        <f>+ROUND(SUMIFS(In_consumos!AY:AY,In_consumos!$C:$C,Matriz_de_consumo!$B7,In_consumos!$A:$A,Salida!$C$5),0)</f>
        <v>0</v>
      </c>
      <c r="Y42" s="6">
        <f>+ROUND(SUMIFS(In_consumos!AZ:AZ,In_consumos!$C:$C,Matriz_de_consumo!$B7,In_consumos!$A:$A,Salida!$C$5),0)</f>
        <v>40</v>
      </c>
      <c r="Z42" s="6">
        <f>+ROUND(SUMIFS(In_consumos!BA:BA,In_consumos!$C:$C,Matriz_de_consumo!$B7,In_consumos!$A:$A,Salida!$C$5),0)</f>
        <v>400</v>
      </c>
    </row>
    <row r="43" spans="2:26" x14ac:dyDescent="0.2">
      <c r="B43" s="5">
        <f t="shared" ref="B43:B72" si="1">+B8</f>
        <v>43953</v>
      </c>
      <c r="C43" s="6">
        <f>+ROUND(SUMIFS(In_consumos!AD:AD,In_consumos!$C:$C,Matriz_de_consumo!$B8,In_consumos!$A:$A,Salida!$C$5),0)</f>
        <v>120</v>
      </c>
      <c r="D43" s="6">
        <f>+ROUND(SUMIFS(In_consumos!AE:AE,In_consumos!$C:$C,Matriz_de_consumo!$B8,In_consumos!$A:$A,Salida!$C$5),0)</f>
        <v>40</v>
      </c>
      <c r="E43" s="6">
        <f>+ROUND(SUMIFS(In_consumos!AF:AF,In_consumos!$C:$C,Matriz_de_consumo!$B8,In_consumos!$A:$A,Salida!$C$5),0)</f>
        <v>120</v>
      </c>
      <c r="F43" s="6">
        <f>+ROUND(SUMIFS(In_consumos!AG:AG,In_consumos!$C:$C,Matriz_de_consumo!$B8,In_consumos!$A:$A,Salida!$C$5),0)</f>
        <v>40</v>
      </c>
      <c r="G43" s="6">
        <f>+ROUND(SUMIFS(In_consumos!AH:AH,In_consumos!$C:$C,Matriz_de_consumo!$B8,In_consumos!$A:$A,Salida!$C$5),0)</f>
        <v>40</v>
      </c>
      <c r="H43" s="6">
        <f>+ROUND(SUMIFS(In_consumos!AI:AI,In_consumos!$C:$C,Matriz_de_consumo!$B8,In_consumos!$A:$A,Salida!$C$5),0)</f>
        <v>40</v>
      </c>
      <c r="I43" s="6">
        <f>+ROUND(SUMIFS(In_consumos!AJ:AJ,In_consumos!$C:$C,Matriz_de_consumo!$B8,In_consumos!$A:$A,Salida!$C$5),0)</f>
        <v>0</v>
      </c>
      <c r="J43" s="6">
        <f>+ROUND(SUMIFS(In_consumos!AK:AK,In_consumos!$C:$C,Matriz_de_consumo!$B8,In_consumos!$A:$A,Salida!$C$5),0)</f>
        <v>40</v>
      </c>
      <c r="K43" s="6">
        <f>+ROUND(SUMIFS(In_consumos!AL:AL,In_consumos!$C:$C,Matriz_de_consumo!$B8,In_consumos!$A:$A,Salida!$C$5),0)</f>
        <v>0</v>
      </c>
      <c r="L43" s="6">
        <f>+ROUND(SUMIFS(In_consumos!AM:AM,In_consumos!$C:$C,Matriz_de_consumo!$B8,In_consumos!$A:$A,Salida!$C$5),0)</f>
        <v>0</v>
      </c>
      <c r="M43" s="6">
        <f>+ROUND(SUMIFS(In_consumos!AN:AN,In_consumos!$C:$C,Matriz_de_consumo!$B8,In_consumos!$A:$A,Salida!$C$5),0)</f>
        <v>0</v>
      </c>
      <c r="N43" s="6">
        <f>+ROUND(SUMIFS(In_consumos!AO:AO,In_consumos!$C:$C,Matriz_de_consumo!$B8,In_consumos!$A:$A,Salida!$C$5),0)</f>
        <v>0</v>
      </c>
      <c r="O43" s="6">
        <f>+ROUND(SUMIFS(In_consumos!AP:AP,In_consumos!$C:$C,Matriz_de_consumo!$B8,In_consumos!$A:$A,Salida!$C$5),0)</f>
        <v>440</v>
      </c>
      <c r="P43" s="6">
        <f>+ROUND(SUMIFS(In_consumos!AQ:AQ,In_consumos!$C:$C,Matriz_de_consumo!$B8,In_consumos!$A:$A,Salida!$C$5),0)</f>
        <v>440</v>
      </c>
      <c r="Q43" s="6">
        <f>+ROUND(SUMIFS(In_consumos!AR:AR,In_consumos!$C:$C,Matriz_de_consumo!$B8,In_consumos!$A:$A,Salida!$C$5),0)</f>
        <v>120</v>
      </c>
      <c r="R43" s="6">
        <f>+ROUND(SUMIFS(In_consumos!AS:AS,In_consumos!$C:$C,Matriz_de_consumo!$B8,In_consumos!$A:$A,Salida!$C$5),0)</f>
        <v>80</v>
      </c>
      <c r="S43" s="6">
        <f>+ROUND(SUMIFS(In_consumos!AT:AT,In_consumos!$C:$C,Matriz_de_consumo!$B8,In_consumos!$A:$A,Salida!$C$5),0)</f>
        <v>120</v>
      </c>
      <c r="T43" s="6">
        <f>+ROUND(SUMIFS(In_consumos!AU:AU,In_consumos!$C:$C,Matriz_de_consumo!$B8,In_consumos!$A:$A,Salida!$C$5),0)</f>
        <v>80</v>
      </c>
      <c r="U43" s="6">
        <f>+ROUND(SUMIFS(In_consumos!AV:AV,In_consumos!$C:$C,Matriz_de_consumo!$B8,In_consumos!$A:$A,Salida!$C$5),0)</f>
        <v>320</v>
      </c>
      <c r="V43" s="6">
        <f>+ROUND(SUMIFS(In_consumos!AW:AW,In_consumos!$C:$C,Matriz_de_consumo!$B8,In_consumos!$A:$A,Salida!$C$5),0)</f>
        <v>240</v>
      </c>
      <c r="W43" s="6">
        <f>+ROUND(SUMIFS(In_consumos!AX:AX,In_consumos!$C:$C,Matriz_de_consumo!$B8,In_consumos!$A:$A,Salida!$C$5),0)</f>
        <v>400</v>
      </c>
      <c r="X43" s="6">
        <f>+ROUND(SUMIFS(In_consumos!AY:AY,In_consumos!$C:$C,Matriz_de_consumo!$B8,In_consumos!$A:$A,Salida!$C$5),0)</f>
        <v>480</v>
      </c>
      <c r="Y43" s="6">
        <f>+ROUND(SUMIFS(In_consumos!AZ:AZ,In_consumos!$C:$C,Matriz_de_consumo!$B8,In_consumos!$A:$A,Salida!$C$5),0)</f>
        <v>0</v>
      </c>
      <c r="Z43" s="6">
        <f>+ROUND(SUMIFS(In_consumos!BA:BA,In_consumos!$C:$C,Matriz_de_consumo!$B8,In_consumos!$A:$A,Salida!$C$5),0)</f>
        <v>0</v>
      </c>
    </row>
    <row r="44" spans="2:26" x14ac:dyDescent="0.2">
      <c r="B44" s="5">
        <f t="shared" si="1"/>
        <v>43954</v>
      </c>
      <c r="C44" s="6">
        <f>+ROUND(SUMIFS(In_consumos!AD:AD,In_consumos!$C:$C,Matriz_de_consumo!$B9,In_consumos!$A:$A,Salida!$C$5),0)</f>
        <v>80</v>
      </c>
      <c r="D44" s="6">
        <f>+ROUND(SUMIFS(In_consumos!AE:AE,In_consumos!$C:$C,Matriz_de_consumo!$B9,In_consumos!$A:$A,Salida!$C$5),0)</f>
        <v>0</v>
      </c>
      <c r="E44" s="6">
        <f>+ROUND(SUMIFS(In_consumos!AF:AF,In_consumos!$C:$C,Matriz_de_consumo!$B9,In_consumos!$A:$A,Salida!$C$5),0)</f>
        <v>80</v>
      </c>
      <c r="F44" s="6">
        <f>+ROUND(SUMIFS(In_consumos!AG:AG,In_consumos!$C:$C,Matriz_de_consumo!$B9,In_consumos!$A:$A,Salida!$C$5),0)</f>
        <v>160</v>
      </c>
      <c r="G44" s="6">
        <f>+ROUND(SUMIFS(In_consumos!AH:AH,In_consumos!$C:$C,Matriz_de_consumo!$B9,In_consumos!$A:$A,Salida!$C$5),0)</f>
        <v>1600</v>
      </c>
      <c r="H44" s="6">
        <f>+ROUND(SUMIFS(In_consumos!AI:AI,In_consumos!$C:$C,Matriz_de_consumo!$B9,In_consumos!$A:$A,Salida!$C$5),0)</f>
        <v>1800</v>
      </c>
      <c r="I44" s="6">
        <f>+ROUND(SUMIFS(In_consumos!AJ:AJ,In_consumos!$C:$C,Matriz_de_consumo!$B9,In_consumos!$A:$A,Salida!$C$5),0)</f>
        <v>1600</v>
      </c>
      <c r="J44" s="6">
        <f>+ROUND(SUMIFS(In_consumos!AK:AK,In_consumos!$C:$C,Matriz_de_consumo!$B9,In_consumos!$A:$A,Salida!$C$5),0)</f>
        <v>1920</v>
      </c>
      <c r="K44" s="6">
        <f>+ROUND(SUMIFS(In_consumos!AL:AL,In_consumos!$C:$C,Matriz_de_consumo!$B9,In_consumos!$A:$A,Salida!$C$5),0)</f>
        <v>1760</v>
      </c>
      <c r="L44" s="6">
        <f>+ROUND(SUMIFS(In_consumos!AM:AM,In_consumos!$C:$C,Matriz_de_consumo!$B9,In_consumos!$A:$A,Salida!$C$5),0)</f>
        <v>1480</v>
      </c>
      <c r="M44" s="6">
        <f>+ROUND(SUMIFS(In_consumos!AN:AN,In_consumos!$C:$C,Matriz_de_consumo!$B9,In_consumos!$A:$A,Salida!$C$5),0)</f>
        <v>1320</v>
      </c>
      <c r="N44" s="6">
        <f>+ROUND(SUMIFS(In_consumos!AO:AO,In_consumos!$C:$C,Matriz_de_consumo!$B9,In_consumos!$A:$A,Salida!$C$5),0)</f>
        <v>2000</v>
      </c>
      <c r="O44" s="6">
        <f>+ROUND(SUMIFS(In_consumos!AP:AP,In_consumos!$C:$C,Matriz_de_consumo!$B9,In_consumos!$A:$A,Salida!$C$5),0)</f>
        <v>480</v>
      </c>
      <c r="P44" s="6">
        <f>+ROUND(SUMIFS(In_consumos!AQ:AQ,In_consumos!$C:$C,Matriz_de_consumo!$B9,In_consumos!$A:$A,Salida!$C$5),0)</f>
        <v>0</v>
      </c>
      <c r="Q44" s="6">
        <f>+ROUND(SUMIFS(In_consumos!AR:AR,In_consumos!$C:$C,Matriz_de_consumo!$B9,In_consumos!$A:$A,Salida!$C$5),0)</f>
        <v>0</v>
      </c>
      <c r="R44" s="6">
        <f>+ROUND(SUMIFS(In_consumos!AS:AS,In_consumos!$C:$C,Matriz_de_consumo!$B9,In_consumos!$A:$A,Salida!$C$5),0)</f>
        <v>0</v>
      </c>
      <c r="S44" s="6">
        <f>+ROUND(SUMIFS(In_consumos!AT:AT,In_consumos!$C:$C,Matriz_de_consumo!$B9,In_consumos!$A:$A,Salida!$C$5),0)</f>
        <v>0</v>
      </c>
      <c r="T44" s="6">
        <f>+ROUND(SUMIFS(In_consumos!AU:AU,In_consumos!$C:$C,Matriz_de_consumo!$B9,In_consumos!$A:$A,Salida!$C$5),0)</f>
        <v>0</v>
      </c>
      <c r="U44" s="6">
        <f>+ROUND(SUMIFS(In_consumos!AV:AV,In_consumos!$C:$C,Matriz_de_consumo!$B9,In_consumos!$A:$A,Salida!$C$5),0)</f>
        <v>0</v>
      </c>
      <c r="V44" s="6">
        <f>+ROUND(SUMIFS(In_consumos!AW:AW,In_consumos!$C:$C,Matriz_de_consumo!$B9,In_consumos!$A:$A,Salida!$C$5),0)</f>
        <v>0</v>
      </c>
      <c r="W44" s="6">
        <f>+ROUND(SUMIFS(In_consumos!AX:AX,In_consumos!$C:$C,Matriz_de_consumo!$B9,In_consumos!$A:$A,Salida!$C$5),0)</f>
        <v>0</v>
      </c>
      <c r="X44" s="6">
        <f>+ROUND(SUMIFS(In_consumos!AY:AY,In_consumos!$C:$C,Matriz_de_consumo!$B9,In_consumos!$A:$A,Salida!$C$5),0)</f>
        <v>0</v>
      </c>
      <c r="Y44" s="6">
        <f>+ROUND(SUMIFS(In_consumos!AZ:AZ,In_consumos!$C:$C,Matriz_de_consumo!$B9,In_consumos!$A:$A,Salida!$C$5),0)</f>
        <v>0</v>
      </c>
      <c r="Z44" s="6">
        <f>+ROUND(SUMIFS(In_consumos!BA:BA,In_consumos!$C:$C,Matriz_de_consumo!$B9,In_consumos!$A:$A,Salida!$C$5),0)</f>
        <v>0</v>
      </c>
    </row>
    <row r="45" spans="2:26" x14ac:dyDescent="0.2">
      <c r="B45" s="5">
        <f t="shared" si="1"/>
        <v>43955</v>
      </c>
      <c r="C45" s="6">
        <f>+ROUND(SUMIFS(In_consumos!AD:AD,In_consumos!$C:$C,Matriz_de_consumo!$B10,In_consumos!$A:$A,Salida!$C$5),0)</f>
        <v>0</v>
      </c>
      <c r="D45" s="6">
        <f>+ROUND(SUMIFS(In_consumos!AE:AE,In_consumos!$C:$C,Matriz_de_consumo!$B10,In_consumos!$A:$A,Salida!$C$5),0)</f>
        <v>80</v>
      </c>
      <c r="E45" s="6">
        <f>+ROUND(SUMIFS(In_consumos!AF:AF,In_consumos!$C:$C,Matriz_de_consumo!$B10,In_consumos!$A:$A,Salida!$C$5),0)</f>
        <v>0</v>
      </c>
      <c r="F45" s="6">
        <f>+ROUND(SUMIFS(In_consumos!AG:AG,In_consumos!$C:$C,Matriz_de_consumo!$B10,In_consumos!$A:$A,Salida!$C$5),0)</f>
        <v>520</v>
      </c>
      <c r="G45" s="6">
        <f>+ROUND(SUMIFS(In_consumos!AH:AH,In_consumos!$C:$C,Matriz_de_consumo!$B10,In_consumos!$A:$A,Salida!$C$5),0)</f>
        <v>640</v>
      </c>
      <c r="H45" s="6">
        <f>+ROUND(SUMIFS(In_consumos!AI:AI,In_consumos!$C:$C,Matriz_de_consumo!$B10,In_consumos!$A:$A,Salida!$C$5),0)</f>
        <v>1200</v>
      </c>
      <c r="I45" s="6">
        <f>+ROUND(SUMIFS(In_consumos!AJ:AJ,In_consumos!$C:$C,Matriz_de_consumo!$B10,In_consumos!$A:$A,Salida!$C$5),0)</f>
        <v>0</v>
      </c>
      <c r="J45" s="6">
        <f>+ROUND(SUMIFS(In_consumos!AK:AK,In_consumos!$C:$C,Matriz_de_consumo!$B10,In_consumos!$A:$A,Salida!$C$5),0)</f>
        <v>0</v>
      </c>
      <c r="K45" s="6">
        <f>+ROUND(SUMIFS(In_consumos!AL:AL,In_consumos!$C:$C,Matriz_de_consumo!$B10,In_consumos!$A:$A,Salida!$C$5),0)</f>
        <v>120</v>
      </c>
      <c r="L45" s="6">
        <f>+ROUND(SUMIFS(In_consumos!AM:AM,In_consumos!$C:$C,Matriz_de_consumo!$B10,In_consumos!$A:$A,Salida!$C$5),0)</f>
        <v>240</v>
      </c>
      <c r="M45" s="6">
        <f>+ROUND(SUMIFS(In_consumos!AN:AN,In_consumos!$C:$C,Matriz_de_consumo!$B10,In_consumos!$A:$A,Salida!$C$5),0)</f>
        <v>40</v>
      </c>
      <c r="N45" s="6">
        <f>+ROUND(SUMIFS(In_consumos!AO:AO,In_consumos!$C:$C,Matriz_de_consumo!$B10,In_consumos!$A:$A,Salida!$C$5),0)</f>
        <v>0</v>
      </c>
      <c r="O45" s="6">
        <f>+ROUND(SUMIFS(In_consumos!AP:AP,In_consumos!$C:$C,Matriz_de_consumo!$B10,In_consumos!$A:$A,Salida!$C$5),0)</f>
        <v>0</v>
      </c>
      <c r="P45" s="6">
        <f>+ROUND(SUMIFS(In_consumos!AQ:AQ,In_consumos!$C:$C,Matriz_de_consumo!$B10,In_consumos!$A:$A,Salida!$C$5),0)</f>
        <v>0</v>
      </c>
      <c r="Q45" s="6">
        <f>+ROUND(SUMIFS(In_consumos!AR:AR,In_consumos!$C:$C,Matriz_de_consumo!$B10,In_consumos!$A:$A,Salida!$C$5),0)</f>
        <v>0</v>
      </c>
      <c r="R45" s="6">
        <f>+ROUND(SUMIFS(In_consumos!AS:AS,In_consumos!$C:$C,Matriz_de_consumo!$B10,In_consumos!$A:$A,Salida!$C$5),0)</f>
        <v>0</v>
      </c>
      <c r="S45" s="6">
        <f>+ROUND(SUMIFS(In_consumos!AT:AT,In_consumos!$C:$C,Matriz_de_consumo!$B10,In_consumos!$A:$A,Salida!$C$5),0)</f>
        <v>0</v>
      </c>
      <c r="T45" s="6">
        <f>+ROUND(SUMIFS(In_consumos!AU:AU,In_consumos!$C:$C,Matriz_de_consumo!$B10,In_consumos!$A:$A,Salida!$C$5),0)</f>
        <v>1120</v>
      </c>
      <c r="U45" s="6">
        <f>+ROUND(SUMIFS(In_consumos!AV:AV,In_consumos!$C:$C,Matriz_de_consumo!$B10,In_consumos!$A:$A,Salida!$C$5),0)</f>
        <v>1080</v>
      </c>
      <c r="V45" s="6">
        <f>+ROUND(SUMIFS(In_consumos!AW:AW,In_consumos!$C:$C,Matriz_de_consumo!$B10,In_consumos!$A:$A,Salida!$C$5),0)</f>
        <v>120</v>
      </c>
      <c r="W45" s="6">
        <f>+ROUND(SUMIFS(In_consumos!AX:AX,In_consumos!$C:$C,Matriz_de_consumo!$B10,In_consumos!$A:$A,Salida!$C$5),0)</f>
        <v>0</v>
      </c>
      <c r="X45" s="6">
        <f>+ROUND(SUMIFS(In_consumos!AY:AY,In_consumos!$C:$C,Matriz_de_consumo!$B10,In_consumos!$A:$A,Salida!$C$5),0)</f>
        <v>0</v>
      </c>
      <c r="Y45" s="6">
        <f>+ROUND(SUMIFS(In_consumos!AZ:AZ,In_consumos!$C:$C,Matriz_de_consumo!$B10,In_consumos!$A:$A,Salida!$C$5),0)</f>
        <v>0</v>
      </c>
      <c r="Z45" s="6">
        <f>+ROUND(SUMIFS(In_consumos!BA:BA,In_consumos!$C:$C,Matriz_de_consumo!$B10,In_consumos!$A:$A,Salida!$C$5),0)</f>
        <v>0</v>
      </c>
    </row>
    <row r="46" spans="2:26" x14ac:dyDescent="0.2">
      <c r="B46" s="5">
        <f t="shared" si="1"/>
        <v>43956</v>
      </c>
      <c r="C46" s="6">
        <f>+ROUND(SUMIFS(In_consumos!AD:AD,In_consumos!$C:$C,Matriz_de_consumo!$B11,In_consumos!$A:$A,Salida!$C$5),0)</f>
        <v>0</v>
      </c>
      <c r="D46" s="6">
        <f>+ROUND(SUMIFS(In_consumos!AE:AE,In_consumos!$C:$C,Matriz_de_consumo!$B11,In_consumos!$A:$A,Salida!$C$5),0)</f>
        <v>0</v>
      </c>
      <c r="E46" s="6">
        <f>+ROUND(SUMIFS(In_consumos!AF:AF,In_consumos!$C:$C,Matriz_de_consumo!$B11,In_consumos!$A:$A,Salida!$C$5),0)</f>
        <v>0</v>
      </c>
      <c r="F46" s="6">
        <f>+ROUND(SUMIFS(In_consumos!AG:AG,In_consumos!$C:$C,Matriz_de_consumo!$B11,In_consumos!$A:$A,Salida!$C$5),0)</f>
        <v>0</v>
      </c>
      <c r="G46" s="6">
        <f>+ROUND(SUMIFS(In_consumos!AH:AH,In_consumos!$C:$C,Matriz_de_consumo!$B11,In_consumos!$A:$A,Salida!$C$5),0)</f>
        <v>0</v>
      </c>
      <c r="H46" s="6">
        <f>+ROUND(SUMIFS(In_consumos!AI:AI,In_consumos!$C:$C,Matriz_de_consumo!$B11,In_consumos!$A:$A,Salida!$C$5),0)</f>
        <v>0</v>
      </c>
      <c r="I46" s="6">
        <f>+ROUND(SUMIFS(In_consumos!AJ:AJ,In_consumos!$C:$C,Matriz_de_consumo!$B11,In_consumos!$A:$A,Salida!$C$5),0)</f>
        <v>0</v>
      </c>
      <c r="J46" s="6">
        <f>+ROUND(SUMIFS(In_consumos!AK:AK,In_consumos!$C:$C,Matriz_de_consumo!$B11,In_consumos!$A:$A,Salida!$C$5),0)</f>
        <v>0</v>
      </c>
      <c r="K46" s="6">
        <f>+ROUND(SUMIFS(In_consumos!AL:AL,In_consumos!$C:$C,Matriz_de_consumo!$B11,In_consumos!$A:$A,Salida!$C$5),0)</f>
        <v>0</v>
      </c>
      <c r="L46" s="6">
        <f>+ROUND(SUMIFS(In_consumos!AM:AM,In_consumos!$C:$C,Matriz_de_consumo!$B11,In_consumos!$A:$A,Salida!$C$5),0)</f>
        <v>80</v>
      </c>
      <c r="M46" s="6">
        <f>+ROUND(SUMIFS(In_consumos!AN:AN,In_consumos!$C:$C,Matriz_de_consumo!$B11,In_consumos!$A:$A,Salida!$C$5),0)</f>
        <v>0</v>
      </c>
      <c r="N46" s="6">
        <f>+ROUND(SUMIFS(In_consumos!AO:AO,In_consumos!$C:$C,Matriz_de_consumo!$B11,In_consumos!$A:$A,Salida!$C$5),0)</f>
        <v>0</v>
      </c>
      <c r="O46" s="6">
        <f>+ROUND(SUMIFS(In_consumos!AP:AP,In_consumos!$C:$C,Matriz_de_consumo!$B11,In_consumos!$A:$A,Salida!$C$5),0)</f>
        <v>80</v>
      </c>
      <c r="P46" s="6">
        <f>+ROUND(SUMIFS(In_consumos!AQ:AQ,In_consumos!$C:$C,Matriz_de_consumo!$B11,In_consumos!$A:$A,Salida!$C$5),0)</f>
        <v>400</v>
      </c>
      <c r="Q46" s="6">
        <f>+ROUND(SUMIFS(In_consumos!AR:AR,In_consumos!$C:$C,Matriz_de_consumo!$B11,In_consumos!$A:$A,Salida!$C$5),0)</f>
        <v>0</v>
      </c>
      <c r="R46" s="6">
        <f>+ROUND(SUMIFS(In_consumos!AS:AS,In_consumos!$C:$C,Matriz_de_consumo!$B11,In_consumos!$A:$A,Salida!$C$5),0)</f>
        <v>240</v>
      </c>
      <c r="S46" s="6">
        <f>+ROUND(SUMIFS(In_consumos!AT:AT,In_consumos!$C:$C,Matriz_de_consumo!$B11,In_consumos!$A:$A,Salida!$C$5),0)</f>
        <v>240</v>
      </c>
      <c r="T46" s="6">
        <f>+ROUND(SUMIFS(In_consumos!AU:AU,In_consumos!$C:$C,Matriz_de_consumo!$B11,In_consumos!$A:$A,Salida!$C$5),0)</f>
        <v>240</v>
      </c>
      <c r="U46" s="6">
        <f>+ROUND(SUMIFS(In_consumos!AV:AV,In_consumos!$C:$C,Matriz_de_consumo!$B11,In_consumos!$A:$A,Salida!$C$5),0)</f>
        <v>0</v>
      </c>
      <c r="V46" s="6">
        <f>+ROUND(SUMIFS(In_consumos!AW:AW,In_consumos!$C:$C,Matriz_de_consumo!$B11,In_consumos!$A:$A,Salida!$C$5),0)</f>
        <v>40</v>
      </c>
      <c r="W46" s="6">
        <f>+ROUND(SUMIFS(In_consumos!AX:AX,In_consumos!$C:$C,Matriz_de_consumo!$B11,In_consumos!$A:$A,Salida!$C$5),0)</f>
        <v>0</v>
      </c>
      <c r="X46" s="6">
        <f>+ROUND(SUMIFS(In_consumos!AY:AY,In_consumos!$C:$C,Matriz_de_consumo!$B11,In_consumos!$A:$A,Salida!$C$5),0)</f>
        <v>40</v>
      </c>
      <c r="Y46" s="6">
        <f>+ROUND(SUMIFS(In_consumos!AZ:AZ,In_consumos!$C:$C,Matriz_de_consumo!$B11,In_consumos!$A:$A,Salida!$C$5),0)</f>
        <v>0</v>
      </c>
      <c r="Z46" s="6">
        <f>+ROUND(SUMIFS(In_consumos!BA:BA,In_consumos!$C:$C,Matriz_de_consumo!$B11,In_consumos!$A:$A,Salida!$C$5),0)</f>
        <v>0</v>
      </c>
    </row>
    <row r="47" spans="2:26" x14ac:dyDescent="0.2">
      <c r="B47" s="5">
        <f t="shared" si="1"/>
        <v>43957</v>
      </c>
      <c r="C47" s="6">
        <f>+ROUND(SUMIFS(In_consumos!AD:AD,In_consumos!$C:$C,Matriz_de_consumo!$B12,In_consumos!$A:$A,Salida!$C$5),0)</f>
        <v>0</v>
      </c>
      <c r="D47" s="6">
        <f>+ROUND(SUMIFS(In_consumos!AE:AE,In_consumos!$C:$C,Matriz_de_consumo!$B12,In_consumos!$A:$A,Salida!$C$5),0)</f>
        <v>0</v>
      </c>
      <c r="E47" s="6">
        <f>+ROUND(SUMIFS(In_consumos!AF:AF,In_consumos!$C:$C,Matriz_de_consumo!$B12,In_consumos!$A:$A,Salida!$C$5),0)</f>
        <v>0</v>
      </c>
      <c r="F47" s="6">
        <f>+ROUND(SUMIFS(In_consumos!AG:AG,In_consumos!$C:$C,Matriz_de_consumo!$B12,In_consumos!$A:$A,Salida!$C$5),0)</f>
        <v>0</v>
      </c>
      <c r="G47" s="6">
        <f>+ROUND(SUMIFS(In_consumos!AH:AH,In_consumos!$C:$C,Matriz_de_consumo!$B12,In_consumos!$A:$A,Salida!$C$5),0)</f>
        <v>0</v>
      </c>
      <c r="H47" s="6">
        <f>+ROUND(SUMIFS(In_consumos!AI:AI,In_consumos!$C:$C,Matriz_de_consumo!$B12,In_consumos!$A:$A,Salida!$C$5),0)</f>
        <v>40</v>
      </c>
      <c r="I47" s="6">
        <f>+ROUND(SUMIFS(In_consumos!AJ:AJ,In_consumos!$C:$C,Matriz_de_consumo!$B12,In_consumos!$A:$A,Salida!$C$5),0)</f>
        <v>80</v>
      </c>
      <c r="J47" s="6">
        <f>+ROUND(SUMIFS(In_consumos!AK:AK,In_consumos!$C:$C,Matriz_de_consumo!$B12,In_consumos!$A:$A,Salida!$C$5),0)</f>
        <v>40</v>
      </c>
      <c r="K47" s="6">
        <f>+ROUND(SUMIFS(In_consumos!AL:AL,In_consumos!$C:$C,Matriz_de_consumo!$B12,In_consumos!$A:$A,Salida!$C$5),0)</f>
        <v>0</v>
      </c>
      <c r="L47" s="6">
        <f>+ROUND(SUMIFS(In_consumos!AM:AM,In_consumos!$C:$C,Matriz_de_consumo!$B12,In_consumos!$A:$A,Salida!$C$5),0)</f>
        <v>0</v>
      </c>
      <c r="M47" s="6">
        <f>+ROUND(SUMIFS(In_consumos!AN:AN,In_consumos!$C:$C,Matriz_de_consumo!$B12,In_consumos!$A:$A,Salida!$C$5),0)</f>
        <v>0</v>
      </c>
      <c r="N47" s="6">
        <f>+ROUND(SUMIFS(In_consumos!AO:AO,In_consumos!$C:$C,Matriz_de_consumo!$B12,In_consumos!$A:$A,Salida!$C$5),0)</f>
        <v>0</v>
      </c>
      <c r="O47" s="6">
        <f>+ROUND(SUMIFS(In_consumos!AP:AP,In_consumos!$C:$C,Matriz_de_consumo!$B12,In_consumos!$A:$A,Salida!$C$5),0)</f>
        <v>0</v>
      </c>
      <c r="P47" s="6">
        <f>+ROUND(SUMIFS(In_consumos!AQ:AQ,In_consumos!$C:$C,Matriz_de_consumo!$B12,In_consumos!$A:$A,Salida!$C$5),0)</f>
        <v>0</v>
      </c>
      <c r="Q47" s="6">
        <f>+ROUND(SUMIFS(In_consumos!AR:AR,In_consumos!$C:$C,Matriz_de_consumo!$B12,In_consumos!$A:$A,Salida!$C$5),0)</f>
        <v>0</v>
      </c>
      <c r="R47" s="6">
        <f>+ROUND(SUMIFS(In_consumos!AS:AS,In_consumos!$C:$C,Matriz_de_consumo!$B12,In_consumos!$A:$A,Salida!$C$5),0)</f>
        <v>0</v>
      </c>
      <c r="S47" s="6">
        <f>+ROUND(SUMIFS(In_consumos!AT:AT,In_consumos!$C:$C,Matriz_de_consumo!$B12,In_consumos!$A:$A,Salida!$C$5),0)</f>
        <v>0</v>
      </c>
      <c r="T47" s="6">
        <f>+ROUND(SUMIFS(In_consumos!AU:AU,In_consumos!$C:$C,Matriz_de_consumo!$B12,In_consumos!$A:$A,Salida!$C$5),0)</f>
        <v>160</v>
      </c>
      <c r="U47" s="6">
        <f>+ROUND(SUMIFS(In_consumos!AV:AV,In_consumos!$C:$C,Matriz_de_consumo!$B12,In_consumos!$A:$A,Salida!$C$5),0)</f>
        <v>0</v>
      </c>
      <c r="V47" s="6">
        <f>+ROUND(SUMIFS(In_consumos!AW:AW,In_consumos!$C:$C,Matriz_de_consumo!$B12,In_consumos!$A:$A,Salida!$C$5),0)</f>
        <v>120</v>
      </c>
      <c r="W47" s="6">
        <f>+ROUND(SUMIFS(In_consumos!AX:AX,In_consumos!$C:$C,Matriz_de_consumo!$B12,In_consumos!$A:$A,Salida!$C$5),0)</f>
        <v>360</v>
      </c>
      <c r="X47" s="6">
        <f>+ROUND(SUMIFS(In_consumos!AY:AY,In_consumos!$C:$C,Matriz_de_consumo!$B12,In_consumos!$A:$A,Salida!$C$5),0)</f>
        <v>0</v>
      </c>
      <c r="Y47" s="6">
        <f>+ROUND(SUMIFS(In_consumos!AZ:AZ,In_consumos!$C:$C,Matriz_de_consumo!$B12,In_consumos!$A:$A,Salida!$C$5),0)</f>
        <v>0</v>
      </c>
      <c r="Z47" s="6">
        <f>+ROUND(SUMIFS(In_consumos!BA:BA,In_consumos!$C:$C,Matriz_de_consumo!$B12,In_consumos!$A:$A,Salida!$C$5),0)</f>
        <v>0</v>
      </c>
    </row>
    <row r="48" spans="2:26" x14ac:dyDescent="0.2">
      <c r="B48" s="5">
        <f t="shared" si="1"/>
        <v>43958</v>
      </c>
      <c r="C48" s="6">
        <f>+ROUND(SUMIFS(In_consumos!AD:AD,In_consumos!$C:$C,Matriz_de_consumo!$B13,In_consumos!$A:$A,Salida!$C$5),0)</f>
        <v>0</v>
      </c>
      <c r="D48" s="6">
        <f>+ROUND(SUMIFS(In_consumos!AE:AE,In_consumos!$C:$C,Matriz_de_consumo!$B13,In_consumos!$A:$A,Salida!$C$5),0)</f>
        <v>0</v>
      </c>
      <c r="E48" s="6">
        <f>+ROUND(SUMIFS(In_consumos!AF:AF,In_consumos!$C:$C,Matriz_de_consumo!$B13,In_consumos!$A:$A,Salida!$C$5),0)</f>
        <v>0</v>
      </c>
      <c r="F48" s="6">
        <f>+ROUND(SUMIFS(In_consumos!AG:AG,In_consumos!$C:$C,Matriz_de_consumo!$B13,In_consumos!$A:$A,Salida!$C$5),0)</f>
        <v>0</v>
      </c>
      <c r="G48" s="6">
        <f>+ROUND(SUMIFS(In_consumos!AH:AH,In_consumos!$C:$C,Matriz_de_consumo!$B13,In_consumos!$A:$A,Salida!$C$5),0)</f>
        <v>1880</v>
      </c>
      <c r="H48" s="6">
        <f>+ROUND(SUMIFS(In_consumos!AI:AI,In_consumos!$C:$C,Matriz_de_consumo!$B13,In_consumos!$A:$A,Salida!$C$5),0)</f>
        <v>2240</v>
      </c>
      <c r="I48" s="6">
        <f>+ROUND(SUMIFS(In_consumos!AJ:AJ,In_consumos!$C:$C,Matriz_de_consumo!$B13,In_consumos!$A:$A,Salida!$C$5),0)</f>
        <v>2280</v>
      </c>
      <c r="J48" s="6">
        <f>+ROUND(SUMIFS(In_consumos!AK:AK,In_consumos!$C:$C,Matriz_de_consumo!$B13,In_consumos!$A:$A,Salida!$C$5),0)</f>
        <v>2520</v>
      </c>
      <c r="K48" s="6">
        <f>+ROUND(SUMIFS(In_consumos!AL:AL,In_consumos!$C:$C,Matriz_de_consumo!$B13,In_consumos!$A:$A,Salida!$C$5),0)</f>
        <v>560</v>
      </c>
      <c r="L48" s="6">
        <f>+ROUND(SUMIFS(In_consumos!AM:AM,In_consumos!$C:$C,Matriz_de_consumo!$B13,In_consumos!$A:$A,Salida!$C$5),0)</f>
        <v>200</v>
      </c>
      <c r="M48" s="6">
        <f>+ROUND(SUMIFS(In_consumos!AN:AN,In_consumos!$C:$C,Matriz_de_consumo!$B13,In_consumos!$A:$A,Salida!$C$5),0)</f>
        <v>0</v>
      </c>
      <c r="N48" s="6">
        <f>+ROUND(SUMIFS(In_consumos!AO:AO,In_consumos!$C:$C,Matriz_de_consumo!$B13,In_consumos!$A:$A,Salida!$C$5),0)</f>
        <v>0</v>
      </c>
      <c r="O48" s="6">
        <f>+ROUND(SUMIFS(In_consumos!AP:AP,In_consumos!$C:$C,Matriz_de_consumo!$B13,In_consumos!$A:$A,Salida!$C$5),0)</f>
        <v>0</v>
      </c>
      <c r="P48" s="6">
        <f>+ROUND(SUMIFS(In_consumos!AQ:AQ,In_consumos!$C:$C,Matriz_de_consumo!$B13,In_consumos!$A:$A,Salida!$C$5),0)</f>
        <v>0</v>
      </c>
      <c r="Q48" s="6">
        <f>+ROUND(SUMIFS(In_consumos!AR:AR,In_consumos!$C:$C,Matriz_de_consumo!$B13,In_consumos!$A:$A,Salida!$C$5),0)</f>
        <v>0</v>
      </c>
      <c r="R48" s="6">
        <f>+ROUND(SUMIFS(In_consumos!AS:AS,In_consumos!$C:$C,Matriz_de_consumo!$B13,In_consumos!$A:$A,Salida!$C$5),0)</f>
        <v>0</v>
      </c>
      <c r="S48" s="6">
        <f>+ROUND(SUMIFS(In_consumos!AT:AT,In_consumos!$C:$C,Matriz_de_consumo!$B13,In_consumos!$A:$A,Salida!$C$5),0)</f>
        <v>0</v>
      </c>
      <c r="T48" s="6">
        <f>+ROUND(SUMIFS(In_consumos!AU:AU,In_consumos!$C:$C,Matriz_de_consumo!$B13,In_consumos!$A:$A,Salida!$C$5),0)</f>
        <v>0</v>
      </c>
      <c r="U48" s="6">
        <f>+ROUND(SUMIFS(In_consumos!AV:AV,In_consumos!$C:$C,Matriz_de_consumo!$B13,In_consumos!$A:$A,Salida!$C$5),0)</f>
        <v>240</v>
      </c>
      <c r="V48" s="6">
        <f>+ROUND(SUMIFS(In_consumos!AW:AW,In_consumos!$C:$C,Matriz_de_consumo!$B13,In_consumos!$A:$A,Salida!$C$5),0)</f>
        <v>80</v>
      </c>
      <c r="W48" s="6">
        <f>+ROUND(SUMIFS(In_consumos!AX:AX,In_consumos!$C:$C,Matriz_de_consumo!$B13,In_consumos!$A:$A,Salida!$C$5),0)</f>
        <v>0</v>
      </c>
      <c r="X48" s="6">
        <f>+ROUND(SUMIFS(In_consumos!AY:AY,In_consumos!$C:$C,Matriz_de_consumo!$B13,In_consumos!$A:$A,Salida!$C$5),0)</f>
        <v>0</v>
      </c>
      <c r="Y48" s="6">
        <f>+ROUND(SUMIFS(In_consumos!AZ:AZ,In_consumos!$C:$C,Matriz_de_consumo!$B13,In_consumos!$A:$A,Salida!$C$5),0)</f>
        <v>0</v>
      </c>
      <c r="Z48" s="6">
        <f>+ROUND(SUMIFS(In_consumos!BA:BA,In_consumos!$C:$C,Matriz_de_consumo!$B13,In_consumos!$A:$A,Salida!$C$5),0)</f>
        <v>0</v>
      </c>
    </row>
    <row r="49" spans="2:26" x14ac:dyDescent="0.2">
      <c r="B49" s="5">
        <f t="shared" si="1"/>
        <v>43959</v>
      </c>
      <c r="C49" s="6">
        <f>+ROUND(SUMIFS(In_consumos!AD:AD,In_consumos!$C:$C,Matriz_de_consumo!$B14,In_consumos!$A:$A,Salida!$C$5),0)</f>
        <v>0</v>
      </c>
      <c r="D49" s="6">
        <f>+ROUND(SUMIFS(In_consumos!AE:AE,In_consumos!$C:$C,Matriz_de_consumo!$B14,In_consumos!$A:$A,Salida!$C$5),0)</f>
        <v>280</v>
      </c>
      <c r="E49" s="6">
        <f>+ROUND(SUMIFS(In_consumos!AF:AF,In_consumos!$C:$C,Matriz_de_consumo!$B14,In_consumos!$A:$A,Salida!$C$5),0)</f>
        <v>0</v>
      </c>
      <c r="F49" s="6">
        <f>+ROUND(SUMIFS(In_consumos!AG:AG,In_consumos!$C:$C,Matriz_de_consumo!$B14,In_consumos!$A:$A,Salida!$C$5),0)</f>
        <v>40</v>
      </c>
      <c r="G49" s="6">
        <f>+ROUND(SUMIFS(In_consumos!AH:AH,In_consumos!$C:$C,Matriz_de_consumo!$B14,In_consumos!$A:$A,Salida!$C$5),0)</f>
        <v>520</v>
      </c>
      <c r="H49" s="6">
        <f>+ROUND(SUMIFS(In_consumos!AI:AI,In_consumos!$C:$C,Matriz_de_consumo!$B14,In_consumos!$A:$A,Salida!$C$5),0)</f>
        <v>1840</v>
      </c>
      <c r="I49" s="6">
        <f>+ROUND(SUMIFS(In_consumos!AJ:AJ,In_consumos!$C:$C,Matriz_de_consumo!$B14,In_consumos!$A:$A,Salida!$C$5),0)</f>
        <v>1680</v>
      </c>
      <c r="J49" s="6">
        <f>+ROUND(SUMIFS(In_consumos!AK:AK,In_consumos!$C:$C,Matriz_de_consumo!$B14,In_consumos!$A:$A,Salida!$C$5),0)</f>
        <v>1240</v>
      </c>
      <c r="K49" s="6">
        <f>+ROUND(SUMIFS(In_consumos!AL:AL,In_consumos!$C:$C,Matriz_de_consumo!$B14,In_consumos!$A:$A,Salida!$C$5),0)</f>
        <v>600</v>
      </c>
      <c r="L49" s="6">
        <f>+ROUND(SUMIFS(In_consumos!AM:AM,In_consumos!$C:$C,Matriz_de_consumo!$B14,In_consumos!$A:$A,Salida!$C$5),0)</f>
        <v>2640</v>
      </c>
      <c r="M49" s="6">
        <f>+ROUND(SUMIFS(In_consumos!AN:AN,In_consumos!$C:$C,Matriz_de_consumo!$B14,In_consumos!$A:$A,Salida!$C$5),0)</f>
        <v>5840</v>
      </c>
      <c r="N49" s="6">
        <f>+ROUND(SUMIFS(In_consumos!AO:AO,In_consumos!$C:$C,Matriz_de_consumo!$B14,In_consumos!$A:$A,Salida!$C$5),0)</f>
        <v>3080</v>
      </c>
      <c r="O49" s="6">
        <f>+ROUND(SUMIFS(In_consumos!AP:AP,In_consumos!$C:$C,Matriz_de_consumo!$B14,In_consumos!$A:$A,Salida!$C$5),0)</f>
        <v>2400</v>
      </c>
      <c r="P49" s="6">
        <f>+ROUND(SUMIFS(In_consumos!AQ:AQ,In_consumos!$C:$C,Matriz_de_consumo!$B14,In_consumos!$A:$A,Salida!$C$5),0)</f>
        <v>1600</v>
      </c>
      <c r="Q49" s="6">
        <f>+ROUND(SUMIFS(In_consumos!AR:AR,In_consumos!$C:$C,Matriz_de_consumo!$B14,In_consumos!$A:$A,Salida!$C$5),0)</f>
        <v>1920</v>
      </c>
      <c r="R49" s="6">
        <f>+ROUND(SUMIFS(In_consumos!AS:AS,In_consumos!$C:$C,Matriz_de_consumo!$B14,In_consumos!$A:$A,Salida!$C$5),0)</f>
        <v>2440</v>
      </c>
      <c r="S49" s="6">
        <f>+ROUND(SUMIFS(In_consumos!AT:AT,In_consumos!$C:$C,Matriz_de_consumo!$B14,In_consumos!$A:$A,Salida!$C$5),0)</f>
        <v>2160</v>
      </c>
      <c r="T49" s="6">
        <f>+ROUND(SUMIFS(In_consumos!AU:AU,In_consumos!$C:$C,Matriz_de_consumo!$B14,In_consumos!$A:$A,Salida!$C$5),0)</f>
        <v>2200</v>
      </c>
      <c r="U49" s="6">
        <f>+ROUND(SUMIFS(In_consumos!AV:AV,In_consumos!$C:$C,Matriz_de_consumo!$B14,In_consumos!$A:$A,Salida!$C$5),0)</f>
        <v>1480</v>
      </c>
      <c r="V49" s="6">
        <f>+ROUND(SUMIFS(In_consumos!AW:AW,In_consumos!$C:$C,Matriz_de_consumo!$B14,In_consumos!$A:$A,Salida!$C$5),0)</f>
        <v>1480</v>
      </c>
      <c r="W49" s="6">
        <f>+ROUND(SUMIFS(In_consumos!AX:AX,In_consumos!$C:$C,Matriz_de_consumo!$B14,In_consumos!$A:$A,Salida!$C$5),0)</f>
        <v>1400</v>
      </c>
      <c r="X49" s="6">
        <f>+ROUND(SUMIFS(In_consumos!AY:AY,In_consumos!$C:$C,Matriz_de_consumo!$B14,In_consumos!$A:$A,Salida!$C$5),0)</f>
        <v>1520</v>
      </c>
      <c r="Y49" s="6">
        <f>+ROUND(SUMIFS(In_consumos!AZ:AZ,In_consumos!$C:$C,Matriz_de_consumo!$B14,In_consumos!$A:$A,Salida!$C$5),0)</f>
        <v>1640</v>
      </c>
      <c r="Z49" s="6">
        <f>+ROUND(SUMIFS(In_consumos!BA:BA,In_consumos!$C:$C,Matriz_de_consumo!$B14,In_consumos!$A:$A,Salida!$C$5),0)</f>
        <v>1200</v>
      </c>
    </row>
    <row r="50" spans="2:26" x14ac:dyDescent="0.2">
      <c r="B50" s="5">
        <f t="shared" si="1"/>
        <v>43960</v>
      </c>
      <c r="C50" s="6">
        <f>+ROUND(SUMIFS(In_consumos!AD:AD,In_consumos!$C:$C,Matriz_de_consumo!$B15,In_consumos!$A:$A,Salida!$C$5),0)</f>
        <v>1440</v>
      </c>
      <c r="D50" s="6">
        <f>+ROUND(SUMIFS(In_consumos!AE:AE,In_consumos!$C:$C,Matriz_de_consumo!$B15,In_consumos!$A:$A,Salida!$C$5),0)</f>
        <v>1520</v>
      </c>
      <c r="E50" s="6">
        <f>+ROUND(SUMIFS(In_consumos!AF:AF,In_consumos!$C:$C,Matriz_de_consumo!$B15,In_consumos!$A:$A,Salida!$C$5),0)</f>
        <v>2240</v>
      </c>
      <c r="F50" s="6">
        <f>+ROUND(SUMIFS(In_consumos!AG:AG,In_consumos!$C:$C,Matriz_de_consumo!$B15,In_consumos!$A:$A,Salida!$C$5),0)</f>
        <v>2120</v>
      </c>
      <c r="G50" s="6">
        <f>+ROUND(SUMIFS(In_consumos!AH:AH,In_consumos!$C:$C,Matriz_de_consumo!$B15,In_consumos!$A:$A,Salida!$C$5),0)</f>
        <v>1840</v>
      </c>
      <c r="H50" s="6">
        <f>+ROUND(SUMIFS(In_consumos!AI:AI,In_consumos!$C:$C,Matriz_de_consumo!$B15,In_consumos!$A:$A,Salida!$C$5),0)</f>
        <v>1440</v>
      </c>
      <c r="I50" s="6">
        <f>+ROUND(SUMIFS(In_consumos!AJ:AJ,In_consumos!$C:$C,Matriz_de_consumo!$B15,In_consumos!$A:$A,Salida!$C$5),0)</f>
        <v>1440</v>
      </c>
      <c r="J50" s="6">
        <f>+ROUND(SUMIFS(In_consumos!AK:AK,In_consumos!$C:$C,Matriz_de_consumo!$B15,In_consumos!$A:$A,Salida!$C$5),0)</f>
        <v>1880</v>
      </c>
      <c r="K50" s="6">
        <f>+ROUND(SUMIFS(In_consumos!AL:AL,In_consumos!$C:$C,Matriz_de_consumo!$B15,In_consumos!$A:$A,Salida!$C$5),0)</f>
        <v>1080</v>
      </c>
      <c r="L50" s="6">
        <f>+ROUND(SUMIFS(In_consumos!AM:AM,In_consumos!$C:$C,Matriz_de_consumo!$B15,In_consumos!$A:$A,Salida!$C$5),0)</f>
        <v>1160</v>
      </c>
      <c r="M50" s="6">
        <f>+ROUND(SUMIFS(In_consumos!AN:AN,In_consumos!$C:$C,Matriz_de_consumo!$B15,In_consumos!$A:$A,Salida!$C$5),0)</f>
        <v>1320</v>
      </c>
      <c r="N50" s="6">
        <f>+ROUND(SUMIFS(In_consumos!AO:AO,In_consumos!$C:$C,Matriz_de_consumo!$B15,In_consumos!$A:$A,Salida!$C$5),0)</f>
        <v>280</v>
      </c>
      <c r="O50" s="6">
        <f>+ROUND(SUMIFS(In_consumos!AP:AP,In_consumos!$C:$C,Matriz_de_consumo!$B15,In_consumos!$A:$A,Salida!$C$5),0)</f>
        <v>520</v>
      </c>
      <c r="P50" s="6">
        <f>+ROUND(SUMIFS(In_consumos!AQ:AQ,In_consumos!$C:$C,Matriz_de_consumo!$B15,In_consumos!$A:$A,Salida!$C$5),0)</f>
        <v>0</v>
      </c>
      <c r="Q50" s="6">
        <f>+ROUND(SUMIFS(In_consumos!AR:AR,In_consumos!$C:$C,Matriz_de_consumo!$B15,In_consumos!$A:$A,Salida!$C$5),0)</f>
        <v>40</v>
      </c>
      <c r="R50" s="6">
        <f>+ROUND(SUMIFS(In_consumos!AS:AS,In_consumos!$C:$C,Matriz_de_consumo!$B15,In_consumos!$A:$A,Salida!$C$5),0)</f>
        <v>0</v>
      </c>
      <c r="S50" s="6">
        <f>+ROUND(SUMIFS(In_consumos!AT:AT,In_consumos!$C:$C,Matriz_de_consumo!$B15,In_consumos!$A:$A,Salida!$C$5),0)</f>
        <v>0</v>
      </c>
      <c r="T50" s="6">
        <f>+ROUND(SUMIFS(In_consumos!AU:AU,In_consumos!$C:$C,Matriz_de_consumo!$B15,In_consumos!$A:$A,Salida!$C$5),0)</f>
        <v>160</v>
      </c>
      <c r="U50" s="6">
        <f>+ROUND(SUMIFS(In_consumos!AV:AV,In_consumos!$C:$C,Matriz_de_consumo!$B15,In_consumos!$A:$A,Salida!$C$5),0)</f>
        <v>0</v>
      </c>
      <c r="V50" s="6">
        <f>+ROUND(SUMIFS(In_consumos!AW:AW,In_consumos!$C:$C,Matriz_de_consumo!$B15,In_consumos!$A:$A,Salida!$C$5),0)</f>
        <v>0</v>
      </c>
      <c r="W50" s="6">
        <f>+ROUND(SUMIFS(In_consumos!AX:AX,In_consumos!$C:$C,Matriz_de_consumo!$B15,In_consumos!$A:$A,Salida!$C$5),0)</f>
        <v>40</v>
      </c>
      <c r="X50" s="6">
        <f>+ROUND(SUMIFS(In_consumos!AY:AY,In_consumos!$C:$C,Matriz_de_consumo!$B15,In_consumos!$A:$A,Salida!$C$5),0)</f>
        <v>80</v>
      </c>
      <c r="Y50" s="6">
        <f>+ROUND(SUMIFS(In_consumos!AZ:AZ,In_consumos!$C:$C,Matriz_de_consumo!$B15,In_consumos!$A:$A,Salida!$C$5),0)</f>
        <v>0</v>
      </c>
      <c r="Z50" s="6">
        <f>+ROUND(SUMIFS(In_consumos!BA:BA,In_consumos!$C:$C,Matriz_de_consumo!$B15,In_consumos!$A:$A,Salida!$C$5),0)</f>
        <v>0</v>
      </c>
    </row>
    <row r="51" spans="2:26" x14ac:dyDescent="0.2">
      <c r="B51" s="5">
        <f t="shared" si="1"/>
        <v>43961</v>
      </c>
      <c r="C51" s="6">
        <f>+ROUND(SUMIFS(In_consumos!AD:AD,In_consumos!$C:$C,Matriz_de_consumo!$B16,In_consumos!$A:$A,Salida!$C$5),0)</f>
        <v>240</v>
      </c>
      <c r="D51" s="6">
        <f>+ROUND(SUMIFS(In_consumos!AE:AE,In_consumos!$C:$C,Matriz_de_consumo!$B16,In_consumos!$A:$A,Salida!$C$5),0)</f>
        <v>0</v>
      </c>
      <c r="E51" s="6">
        <f>+ROUND(SUMIFS(In_consumos!AF:AF,In_consumos!$C:$C,Matriz_de_consumo!$B16,In_consumos!$A:$A,Salida!$C$5),0)</f>
        <v>0</v>
      </c>
      <c r="F51" s="6">
        <f>+ROUND(SUMIFS(In_consumos!AG:AG,In_consumos!$C:$C,Matriz_de_consumo!$B16,In_consumos!$A:$A,Salida!$C$5),0)</f>
        <v>0</v>
      </c>
      <c r="G51" s="6">
        <f>+ROUND(SUMIFS(In_consumos!AH:AH,In_consumos!$C:$C,Matriz_de_consumo!$B16,In_consumos!$A:$A,Salida!$C$5),0)</f>
        <v>0</v>
      </c>
      <c r="H51" s="6">
        <f>+ROUND(SUMIFS(In_consumos!AI:AI,In_consumos!$C:$C,Matriz_de_consumo!$B16,In_consumos!$A:$A,Salida!$C$5),0)</f>
        <v>0</v>
      </c>
      <c r="I51" s="6">
        <f>+ROUND(SUMIFS(In_consumos!AJ:AJ,In_consumos!$C:$C,Matriz_de_consumo!$B16,In_consumos!$A:$A,Salida!$C$5),0)</f>
        <v>40</v>
      </c>
      <c r="J51" s="6">
        <f>+ROUND(SUMIFS(In_consumos!AK:AK,In_consumos!$C:$C,Matriz_de_consumo!$B16,In_consumos!$A:$A,Salida!$C$5),0)</f>
        <v>120</v>
      </c>
      <c r="K51" s="6">
        <f>+ROUND(SUMIFS(In_consumos!AL:AL,In_consumos!$C:$C,Matriz_de_consumo!$B16,In_consumos!$A:$A,Salida!$C$5),0)</f>
        <v>360</v>
      </c>
      <c r="L51" s="6">
        <f>+ROUND(SUMIFS(In_consumos!AM:AM,In_consumos!$C:$C,Matriz_de_consumo!$B16,In_consumos!$A:$A,Salida!$C$5),0)</f>
        <v>40</v>
      </c>
      <c r="M51" s="6">
        <f>+ROUND(SUMIFS(In_consumos!AN:AN,In_consumos!$C:$C,Matriz_de_consumo!$B16,In_consumos!$A:$A,Salida!$C$5),0)</f>
        <v>0</v>
      </c>
      <c r="N51" s="6">
        <f>+ROUND(SUMIFS(In_consumos!AO:AO,In_consumos!$C:$C,Matriz_de_consumo!$B16,In_consumos!$A:$A,Salida!$C$5),0)</f>
        <v>0</v>
      </c>
      <c r="O51" s="6">
        <f>+ROUND(SUMIFS(In_consumos!AP:AP,In_consumos!$C:$C,Matriz_de_consumo!$B16,In_consumos!$A:$A,Salida!$C$5),0)</f>
        <v>40</v>
      </c>
      <c r="P51" s="6">
        <f>+ROUND(SUMIFS(In_consumos!AQ:AQ,In_consumos!$C:$C,Matriz_de_consumo!$B16,In_consumos!$A:$A,Salida!$C$5),0)</f>
        <v>80</v>
      </c>
      <c r="Q51" s="6">
        <f>+ROUND(SUMIFS(In_consumos!AR:AR,In_consumos!$C:$C,Matriz_de_consumo!$B16,In_consumos!$A:$A,Salida!$C$5),0)</f>
        <v>0</v>
      </c>
      <c r="R51" s="6">
        <f>+ROUND(SUMIFS(In_consumos!AS:AS,In_consumos!$C:$C,Matriz_de_consumo!$B16,In_consumos!$A:$A,Salida!$C$5),0)</f>
        <v>0</v>
      </c>
      <c r="S51" s="6">
        <f>+ROUND(SUMIFS(In_consumos!AT:AT,In_consumos!$C:$C,Matriz_de_consumo!$B16,In_consumos!$A:$A,Salida!$C$5),0)</f>
        <v>40</v>
      </c>
      <c r="T51" s="6">
        <f>+ROUND(SUMIFS(In_consumos!AU:AU,In_consumos!$C:$C,Matriz_de_consumo!$B16,In_consumos!$A:$A,Salida!$C$5),0)</f>
        <v>0</v>
      </c>
      <c r="U51" s="6">
        <f>+ROUND(SUMIFS(In_consumos!AV:AV,In_consumos!$C:$C,Matriz_de_consumo!$B16,In_consumos!$A:$A,Salida!$C$5),0)</f>
        <v>0</v>
      </c>
      <c r="V51" s="6">
        <f>+ROUND(SUMIFS(In_consumos!AW:AW,In_consumos!$C:$C,Matriz_de_consumo!$B16,In_consumos!$A:$A,Salida!$C$5),0)</f>
        <v>0</v>
      </c>
      <c r="W51" s="6">
        <f>+ROUND(SUMIFS(In_consumos!AX:AX,In_consumos!$C:$C,Matriz_de_consumo!$B16,In_consumos!$A:$A,Salida!$C$5),0)</f>
        <v>0</v>
      </c>
      <c r="X51" s="6">
        <f>+ROUND(SUMIFS(In_consumos!AY:AY,In_consumos!$C:$C,Matriz_de_consumo!$B16,In_consumos!$A:$A,Salida!$C$5),0)</f>
        <v>0</v>
      </c>
      <c r="Y51" s="6">
        <f>+ROUND(SUMIFS(In_consumos!AZ:AZ,In_consumos!$C:$C,Matriz_de_consumo!$B16,In_consumos!$A:$A,Salida!$C$5),0)</f>
        <v>0</v>
      </c>
      <c r="Z51" s="6">
        <f>+ROUND(SUMIFS(In_consumos!BA:BA,In_consumos!$C:$C,Matriz_de_consumo!$B16,In_consumos!$A:$A,Salida!$C$5),0)</f>
        <v>40</v>
      </c>
    </row>
    <row r="52" spans="2:26" x14ac:dyDescent="0.2">
      <c r="B52" s="5">
        <f t="shared" si="1"/>
        <v>43962</v>
      </c>
      <c r="C52" s="6">
        <f>+ROUND(SUMIFS(In_consumos!AD:AD,In_consumos!$C:$C,Matriz_de_consumo!$B17,In_consumos!$A:$A,Salida!$C$5),0)</f>
        <v>40</v>
      </c>
      <c r="D52" s="6">
        <f>+ROUND(SUMIFS(In_consumos!AE:AE,In_consumos!$C:$C,Matriz_de_consumo!$B17,In_consumos!$A:$A,Salida!$C$5),0)</f>
        <v>40</v>
      </c>
      <c r="E52" s="6">
        <f>+ROUND(SUMIFS(In_consumos!AF:AF,In_consumos!$C:$C,Matriz_de_consumo!$B17,In_consumos!$A:$A,Salida!$C$5),0)</f>
        <v>1200</v>
      </c>
      <c r="F52" s="6">
        <f>+ROUND(SUMIFS(In_consumos!AG:AG,In_consumos!$C:$C,Matriz_de_consumo!$B17,In_consumos!$A:$A,Salida!$C$5),0)</f>
        <v>440</v>
      </c>
      <c r="G52" s="6">
        <f>+ROUND(SUMIFS(In_consumos!AH:AH,In_consumos!$C:$C,Matriz_de_consumo!$B17,In_consumos!$A:$A,Salida!$C$5),0)</f>
        <v>280</v>
      </c>
      <c r="H52" s="6">
        <f>+ROUND(SUMIFS(In_consumos!AI:AI,In_consumos!$C:$C,Matriz_de_consumo!$B17,In_consumos!$A:$A,Salida!$C$5),0)</f>
        <v>240</v>
      </c>
      <c r="I52" s="6">
        <f>+ROUND(SUMIFS(In_consumos!AJ:AJ,In_consumos!$C:$C,Matriz_de_consumo!$B17,In_consumos!$A:$A,Salida!$C$5),0)</f>
        <v>200</v>
      </c>
      <c r="J52" s="6">
        <f>+ROUND(SUMIFS(In_consumos!AK:AK,In_consumos!$C:$C,Matriz_de_consumo!$B17,In_consumos!$A:$A,Salida!$C$5),0)</f>
        <v>0</v>
      </c>
      <c r="K52" s="6">
        <f>+ROUND(SUMIFS(In_consumos!AL:AL,In_consumos!$C:$C,Matriz_de_consumo!$B17,In_consumos!$A:$A,Salida!$C$5),0)</f>
        <v>40</v>
      </c>
      <c r="L52" s="6">
        <f>+ROUND(SUMIFS(In_consumos!AM:AM,In_consumos!$C:$C,Matriz_de_consumo!$B17,In_consumos!$A:$A,Salida!$C$5),0)</f>
        <v>0</v>
      </c>
      <c r="M52" s="6">
        <f>+ROUND(SUMIFS(In_consumos!AN:AN,In_consumos!$C:$C,Matriz_de_consumo!$B17,In_consumos!$A:$A,Salida!$C$5),0)</f>
        <v>0</v>
      </c>
      <c r="N52" s="6">
        <f>+ROUND(SUMIFS(In_consumos!AO:AO,In_consumos!$C:$C,Matriz_de_consumo!$B17,In_consumos!$A:$A,Salida!$C$5),0)</f>
        <v>0</v>
      </c>
      <c r="O52" s="6">
        <f>+ROUND(SUMIFS(In_consumos!AP:AP,In_consumos!$C:$C,Matriz_de_consumo!$B17,In_consumos!$A:$A,Salida!$C$5),0)</f>
        <v>0</v>
      </c>
      <c r="P52" s="6">
        <f>+ROUND(SUMIFS(In_consumos!AQ:AQ,In_consumos!$C:$C,Matriz_de_consumo!$B17,In_consumos!$A:$A,Salida!$C$5),0)</f>
        <v>0</v>
      </c>
      <c r="Q52" s="6">
        <f>+ROUND(SUMIFS(In_consumos!AR:AR,In_consumos!$C:$C,Matriz_de_consumo!$B17,In_consumos!$A:$A,Salida!$C$5),0)</f>
        <v>0</v>
      </c>
      <c r="R52" s="6">
        <f>+ROUND(SUMIFS(In_consumos!AS:AS,In_consumos!$C:$C,Matriz_de_consumo!$B17,In_consumos!$A:$A,Salida!$C$5),0)</f>
        <v>0</v>
      </c>
      <c r="S52" s="6">
        <f>+ROUND(SUMIFS(In_consumos!AT:AT,In_consumos!$C:$C,Matriz_de_consumo!$B17,In_consumos!$A:$A,Salida!$C$5),0)</f>
        <v>360</v>
      </c>
      <c r="T52" s="6">
        <f>+ROUND(SUMIFS(In_consumos!AU:AU,In_consumos!$C:$C,Matriz_de_consumo!$B17,In_consumos!$A:$A,Salida!$C$5),0)</f>
        <v>0</v>
      </c>
      <c r="U52" s="6">
        <f>+ROUND(SUMIFS(In_consumos!AV:AV,In_consumos!$C:$C,Matriz_de_consumo!$B17,In_consumos!$A:$A,Salida!$C$5),0)</f>
        <v>40</v>
      </c>
      <c r="V52" s="6">
        <f>+ROUND(SUMIFS(In_consumos!AW:AW,In_consumos!$C:$C,Matriz_de_consumo!$B17,In_consumos!$A:$A,Salida!$C$5),0)</f>
        <v>160</v>
      </c>
      <c r="W52" s="6">
        <f>+ROUND(SUMIFS(In_consumos!AX:AX,In_consumos!$C:$C,Matriz_de_consumo!$B17,In_consumos!$A:$A,Salida!$C$5),0)</f>
        <v>40</v>
      </c>
      <c r="X52" s="6">
        <f>+ROUND(SUMIFS(In_consumos!AY:AY,In_consumos!$C:$C,Matriz_de_consumo!$B17,In_consumos!$A:$A,Salida!$C$5),0)</f>
        <v>0</v>
      </c>
      <c r="Y52" s="6">
        <f>+ROUND(SUMIFS(In_consumos!AZ:AZ,In_consumos!$C:$C,Matriz_de_consumo!$B17,In_consumos!$A:$A,Salida!$C$5),0)</f>
        <v>0</v>
      </c>
      <c r="Z52" s="6">
        <f>+ROUND(SUMIFS(In_consumos!BA:BA,In_consumos!$C:$C,Matriz_de_consumo!$B17,In_consumos!$A:$A,Salida!$C$5),0)</f>
        <v>680</v>
      </c>
    </row>
    <row r="53" spans="2:26" x14ac:dyDescent="0.2">
      <c r="B53" s="5">
        <f t="shared" si="1"/>
        <v>43963</v>
      </c>
      <c r="C53" s="6">
        <f>+ROUND(SUMIFS(In_consumos!AD:AD,In_consumos!$C:$C,Matriz_de_consumo!$B18,In_consumos!$A:$A,Salida!$C$5),0)</f>
        <v>320</v>
      </c>
      <c r="D53" s="6">
        <f>+ROUND(SUMIFS(In_consumos!AE:AE,In_consumos!$C:$C,Matriz_de_consumo!$B18,In_consumos!$A:$A,Salida!$C$5),0)</f>
        <v>40</v>
      </c>
      <c r="E53" s="6">
        <f>+ROUND(SUMIFS(In_consumos!AF:AF,In_consumos!$C:$C,Matriz_de_consumo!$B18,In_consumos!$A:$A,Salida!$C$5),0)</f>
        <v>40</v>
      </c>
      <c r="F53" s="6">
        <f>+ROUND(SUMIFS(In_consumos!AG:AG,In_consumos!$C:$C,Matriz_de_consumo!$B18,In_consumos!$A:$A,Salida!$C$5),0)</f>
        <v>0</v>
      </c>
      <c r="G53" s="6">
        <f>+ROUND(SUMIFS(In_consumos!AH:AH,In_consumos!$C:$C,Matriz_de_consumo!$B18,In_consumos!$A:$A,Salida!$C$5),0)</f>
        <v>0</v>
      </c>
      <c r="H53" s="6">
        <f>+ROUND(SUMIFS(In_consumos!AI:AI,In_consumos!$C:$C,Matriz_de_consumo!$B18,In_consumos!$A:$A,Salida!$C$5),0)</f>
        <v>0</v>
      </c>
      <c r="I53" s="6">
        <f>+ROUND(SUMIFS(In_consumos!AJ:AJ,In_consumos!$C:$C,Matriz_de_consumo!$B18,In_consumos!$A:$A,Salida!$C$5),0)</f>
        <v>0</v>
      </c>
      <c r="J53" s="6">
        <f>+ROUND(SUMIFS(In_consumos!AK:AK,In_consumos!$C:$C,Matriz_de_consumo!$B18,In_consumos!$A:$A,Salida!$C$5),0)</f>
        <v>0</v>
      </c>
      <c r="K53" s="6">
        <f>+ROUND(SUMIFS(In_consumos!AL:AL,In_consumos!$C:$C,Matriz_de_consumo!$B18,In_consumos!$A:$A,Salida!$C$5),0)</f>
        <v>0</v>
      </c>
      <c r="L53" s="6">
        <f>+ROUND(SUMIFS(In_consumos!AM:AM,In_consumos!$C:$C,Matriz_de_consumo!$B18,In_consumos!$A:$A,Salida!$C$5),0)</f>
        <v>0</v>
      </c>
      <c r="M53" s="6">
        <f>+ROUND(SUMIFS(In_consumos!AN:AN,In_consumos!$C:$C,Matriz_de_consumo!$B18,In_consumos!$A:$A,Salida!$C$5),0)</f>
        <v>0</v>
      </c>
      <c r="N53" s="6">
        <f>+ROUND(SUMIFS(In_consumos!AO:AO,In_consumos!$C:$C,Matriz_de_consumo!$B18,In_consumos!$A:$A,Salida!$C$5),0)</f>
        <v>0</v>
      </c>
      <c r="O53" s="6">
        <f>+ROUND(SUMIFS(In_consumos!AP:AP,In_consumos!$C:$C,Matriz_de_consumo!$B18,In_consumos!$A:$A,Salida!$C$5),0)</f>
        <v>320</v>
      </c>
      <c r="P53" s="6">
        <f>+ROUND(SUMIFS(In_consumos!AQ:AQ,In_consumos!$C:$C,Matriz_de_consumo!$B18,In_consumos!$A:$A,Salida!$C$5),0)</f>
        <v>640</v>
      </c>
      <c r="Q53" s="6">
        <f>+ROUND(SUMIFS(In_consumos!AR:AR,In_consumos!$C:$C,Matriz_de_consumo!$B18,In_consumos!$A:$A,Salida!$C$5),0)</f>
        <v>200</v>
      </c>
      <c r="R53" s="6">
        <f>+ROUND(SUMIFS(In_consumos!AS:AS,In_consumos!$C:$C,Matriz_de_consumo!$B18,In_consumos!$A:$A,Salida!$C$5),0)</f>
        <v>0</v>
      </c>
      <c r="S53" s="6">
        <f>+ROUND(SUMIFS(In_consumos!AT:AT,In_consumos!$C:$C,Matriz_de_consumo!$B18,In_consumos!$A:$A,Salida!$C$5),0)</f>
        <v>0</v>
      </c>
      <c r="T53" s="6">
        <f>+ROUND(SUMIFS(In_consumos!AU:AU,In_consumos!$C:$C,Matriz_de_consumo!$B18,In_consumos!$A:$A,Salida!$C$5),0)</f>
        <v>1800</v>
      </c>
      <c r="U53" s="6">
        <f>+ROUND(SUMIFS(In_consumos!AV:AV,In_consumos!$C:$C,Matriz_de_consumo!$B18,In_consumos!$A:$A,Salida!$C$5),0)</f>
        <v>1440</v>
      </c>
      <c r="V53" s="6">
        <f>+ROUND(SUMIFS(In_consumos!AW:AW,In_consumos!$C:$C,Matriz_de_consumo!$B18,In_consumos!$A:$A,Salida!$C$5),0)</f>
        <v>40</v>
      </c>
      <c r="W53" s="6">
        <f>+ROUND(SUMIFS(In_consumos!AX:AX,In_consumos!$C:$C,Matriz_de_consumo!$B18,In_consumos!$A:$A,Salida!$C$5),0)</f>
        <v>0</v>
      </c>
      <c r="X53" s="6">
        <f>+ROUND(SUMIFS(In_consumos!AY:AY,In_consumos!$C:$C,Matriz_de_consumo!$B18,In_consumos!$A:$A,Salida!$C$5),0)</f>
        <v>0</v>
      </c>
      <c r="Y53" s="6">
        <f>+ROUND(SUMIFS(In_consumos!AZ:AZ,In_consumos!$C:$C,Matriz_de_consumo!$B18,In_consumos!$A:$A,Salida!$C$5),0)</f>
        <v>640</v>
      </c>
      <c r="Z53" s="6">
        <f>+ROUND(SUMIFS(In_consumos!BA:BA,In_consumos!$C:$C,Matriz_de_consumo!$B18,In_consumos!$A:$A,Salida!$C$5),0)</f>
        <v>1640</v>
      </c>
    </row>
    <row r="54" spans="2:26" x14ac:dyDescent="0.2">
      <c r="B54" s="5">
        <f t="shared" si="1"/>
        <v>43964</v>
      </c>
      <c r="C54" s="6">
        <f>+ROUND(SUMIFS(In_consumos!AD:AD,In_consumos!$C:$C,Matriz_de_consumo!$B19,In_consumos!$A:$A,Salida!$C$5),0)</f>
        <v>5240</v>
      </c>
      <c r="D54" s="6">
        <f>+ROUND(SUMIFS(In_consumos!AE:AE,In_consumos!$C:$C,Matriz_de_consumo!$B19,In_consumos!$A:$A,Salida!$C$5),0)</f>
        <v>3800</v>
      </c>
      <c r="E54" s="6">
        <f>+ROUND(SUMIFS(In_consumos!AF:AF,In_consumos!$C:$C,Matriz_de_consumo!$B19,In_consumos!$A:$A,Salida!$C$5),0)</f>
        <v>4440</v>
      </c>
      <c r="F54" s="6">
        <f>+ROUND(SUMIFS(In_consumos!AG:AG,In_consumos!$C:$C,Matriz_de_consumo!$B19,In_consumos!$A:$A,Salida!$C$5),0)</f>
        <v>3960</v>
      </c>
      <c r="G54" s="6">
        <f>+ROUND(SUMIFS(In_consumos!AH:AH,In_consumos!$C:$C,Matriz_de_consumo!$B19,In_consumos!$A:$A,Salida!$C$5),0)</f>
        <v>2320</v>
      </c>
      <c r="H54" s="6">
        <f>+ROUND(SUMIFS(In_consumos!AI:AI,In_consumos!$C:$C,Matriz_de_consumo!$B19,In_consumos!$A:$A,Salida!$C$5),0)</f>
        <v>2280</v>
      </c>
      <c r="I54" s="6">
        <f>+ROUND(SUMIFS(In_consumos!AJ:AJ,In_consumos!$C:$C,Matriz_de_consumo!$B19,In_consumos!$A:$A,Salida!$C$5),0)</f>
        <v>1040</v>
      </c>
      <c r="J54" s="6">
        <f>+ROUND(SUMIFS(In_consumos!AK:AK,In_consumos!$C:$C,Matriz_de_consumo!$B19,In_consumos!$A:$A,Salida!$C$5),0)</f>
        <v>320</v>
      </c>
      <c r="K54" s="6">
        <f>+ROUND(SUMIFS(In_consumos!AL:AL,In_consumos!$C:$C,Matriz_de_consumo!$B19,In_consumos!$A:$A,Salida!$C$5),0)</f>
        <v>600</v>
      </c>
      <c r="L54" s="6">
        <f>+ROUND(SUMIFS(In_consumos!AM:AM,In_consumos!$C:$C,Matriz_de_consumo!$B19,In_consumos!$A:$A,Salida!$C$5),0)</f>
        <v>920</v>
      </c>
      <c r="M54" s="6">
        <f>+ROUND(SUMIFS(In_consumos!AN:AN,In_consumos!$C:$C,Matriz_de_consumo!$B19,In_consumos!$A:$A,Salida!$C$5),0)</f>
        <v>0</v>
      </c>
      <c r="N54" s="6">
        <f>+ROUND(SUMIFS(In_consumos!AO:AO,In_consumos!$C:$C,Matriz_de_consumo!$B19,In_consumos!$A:$A,Salida!$C$5),0)</f>
        <v>0</v>
      </c>
      <c r="O54" s="6">
        <f>+ROUND(SUMIFS(In_consumos!AP:AP,In_consumos!$C:$C,Matriz_de_consumo!$B19,In_consumos!$A:$A,Salida!$C$5),0)</f>
        <v>80</v>
      </c>
      <c r="P54" s="6">
        <f>+ROUND(SUMIFS(In_consumos!AQ:AQ,In_consumos!$C:$C,Matriz_de_consumo!$B19,In_consumos!$A:$A,Salida!$C$5),0)</f>
        <v>80</v>
      </c>
      <c r="Q54" s="6">
        <f>+ROUND(SUMIFS(In_consumos!AR:AR,In_consumos!$C:$C,Matriz_de_consumo!$B19,In_consumos!$A:$A,Salida!$C$5),0)</f>
        <v>0</v>
      </c>
      <c r="R54" s="6">
        <f>+ROUND(SUMIFS(In_consumos!AS:AS,In_consumos!$C:$C,Matriz_de_consumo!$B19,In_consumos!$A:$A,Salida!$C$5),0)</f>
        <v>0</v>
      </c>
      <c r="S54" s="6">
        <f>+ROUND(SUMIFS(In_consumos!AT:AT,In_consumos!$C:$C,Matriz_de_consumo!$B19,In_consumos!$A:$A,Salida!$C$5),0)</f>
        <v>0</v>
      </c>
      <c r="T54" s="6">
        <f>+ROUND(SUMIFS(In_consumos!AU:AU,In_consumos!$C:$C,Matriz_de_consumo!$B19,In_consumos!$A:$A,Salida!$C$5),0)</f>
        <v>0</v>
      </c>
      <c r="U54" s="6">
        <f>+ROUND(SUMIFS(In_consumos!AV:AV,In_consumos!$C:$C,Matriz_de_consumo!$B19,In_consumos!$A:$A,Salida!$C$5),0)</f>
        <v>0</v>
      </c>
      <c r="V54" s="6">
        <f>+ROUND(SUMIFS(In_consumos!AW:AW,In_consumos!$C:$C,Matriz_de_consumo!$B19,In_consumos!$A:$A,Salida!$C$5),0)</f>
        <v>0</v>
      </c>
      <c r="W54" s="6">
        <f>+ROUND(SUMIFS(In_consumos!AX:AX,In_consumos!$C:$C,Matriz_de_consumo!$B19,In_consumos!$A:$A,Salida!$C$5),0)</f>
        <v>0</v>
      </c>
      <c r="X54" s="6">
        <f>+ROUND(SUMIFS(In_consumos!AY:AY,In_consumos!$C:$C,Matriz_de_consumo!$B19,In_consumos!$A:$A,Salida!$C$5),0)</f>
        <v>0</v>
      </c>
      <c r="Y54" s="6">
        <f>+ROUND(SUMIFS(In_consumos!AZ:AZ,In_consumos!$C:$C,Matriz_de_consumo!$B19,In_consumos!$A:$A,Salida!$C$5),0)</f>
        <v>40</v>
      </c>
      <c r="Z54" s="6">
        <f>+ROUND(SUMIFS(In_consumos!BA:BA,In_consumos!$C:$C,Matriz_de_consumo!$B19,In_consumos!$A:$A,Salida!$C$5),0)</f>
        <v>0</v>
      </c>
    </row>
    <row r="55" spans="2:26" x14ac:dyDescent="0.2">
      <c r="B55" s="5">
        <f t="shared" si="1"/>
        <v>43965</v>
      </c>
      <c r="C55" s="6">
        <f>+ROUND(SUMIFS(In_consumos!AD:AD,In_consumos!$C:$C,Matriz_de_consumo!$B20,In_consumos!$A:$A,Salida!$C$5),0)</f>
        <v>80</v>
      </c>
      <c r="D55" s="6">
        <f>+ROUND(SUMIFS(In_consumos!AE:AE,In_consumos!$C:$C,Matriz_de_consumo!$B20,In_consumos!$A:$A,Salida!$C$5),0)</f>
        <v>1680</v>
      </c>
      <c r="E55" s="6">
        <f>+ROUND(SUMIFS(In_consumos!AF:AF,In_consumos!$C:$C,Matriz_de_consumo!$B20,In_consumos!$A:$A,Salida!$C$5),0)</f>
        <v>1480</v>
      </c>
      <c r="F55" s="6">
        <f>+ROUND(SUMIFS(In_consumos!AG:AG,In_consumos!$C:$C,Matriz_de_consumo!$B20,In_consumos!$A:$A,Salida!$C$5),0)</f>
        <v>1200</v>
      </c>
      <c r="G55" s="6">
        <f>+ROUND(SUMIFS(In_consumos!AH:AH,In_consumos!$C:$C,Matriz_de_consumo!$B20,In_consumos!$A:$A,Salida!$C$5),0)</f>
        <v>2000</v>
      </c>
      <c r="H55" s="6">
        <f>+ROUND(SUMIFS(In_consumos!AI:AI,In_consumos!$C:$C,Matriz_de_consumo!$B20,In_consumos!$A:$A,Salida!$C$5),0)</f>
        <v>1680</v>
      </c>
      <c r="I55" s="6">
        <f>+ROUND(SUMIFS(In_consumos!AJ:AJ,In_consumos!$C:$C,Matriz_de_consumo!$B20,In_consumos!$A:$A,Salida!$C$5),0)</f>
        <v>2040</v>
      </c>
      <c r="J55" s="6">
        <f>+ROUND(SUMIFS(In_consumos!AK:AK,In_consumos!$C:$C,Matriz_de_consumo!$B20,In_consumos!$A:$A,Salida!$C$5),0)</f>
        <v>2000</v>
      </c>
      <c r="K55" s="6">
        <f>+ROUND(SUMIFS(In_consumos!AL:AL,In_consumos!$C:$C,Matriz_de_consumo!$B20,In_consumos!$A:$A,Salida!$C$5),0)</f>
        <v>1360</v>
      </c>
      <c r="L55" s="6">
        <f>+ROUND(SUMIFS(In_consumos!AM:AM,In_consumos!$C:$C,Matriz_de_consumo!$B20,In_consumos!$A:$A,Salida!$C$5),0)</f>
        <v>1680</v>
      </c>
      <c r="M55" s="6">
        <f>+ROUND(SUMIFS(In_consumos!AN:AN,In_consumos!$C:$C,Matriz_de_consumo!$B20,In_consumos!$A:$A,Salida!$C$5),0)</f>
        <v>1040</v>
      </c>
      <c r="N55" s="6">
        <f>+ROUND(SUMIFS(In_consumos!AO:AO,In_consumos!$C:$C,Matriz_de_consumo!$B20,In_consumos!$A:$A,Salida!$C$5),0)</f>
        <v>40</v>
      </c>
      <c r="O55" s="6">
        <f>+ROUND(SUMIFS(In_consumos!AP:AP,In_consumos!$C:$C,Matriz_de_consumo!$B20,In_consumos!$A:$A,Salida!$C$5),0)</f>
        <v>0</v>
      </c>
      <c r="P55" s="6">
        <f>+ROUND(SUMIFS(In_consumos!AQ:AQ,In_consumos!$C:$C,Matriz_de_consumo!$B20,In_consumos!$A:$A,Salida!$C$5),0)</f>
        <v>0</v>
      </c>
      <c r="Q55" s="6">
        <f>+ROUND(SUMIFS(In_consumos!AR:AR,In_consumos!$C:$C,Matriz_de_consumo!$B20,In_consumos!$A:$A,Salida!$C$5),0)</f>
        <v>0</v>
      </c>
      <c r="R55" s="6">
        <f>+ROUND(SUMIFS(In_consumos!AS:AS,In_consumos!$C:$C,Matriz_de_consumo!$B20,In_consumos!$A:$A,Salida!$C$5),0)</f>
        <v>0</v>
      </c>
      <c r="S55" s="6">
        <f>+ROUND(SUMIFS(In_consumos!AT:AT,In_consumos!$C:$C,Matriz_de_consumo!$B20,In_consumos!$A:$A,Salida!$C$5),0)</f>
        <v>680</v>
      </c>
      <c r="T55" s="6">
        <f>+ROUND(SUMIFS(In_consumos!AU:AU,In_consumos!$C:$C,Matriz_de_consumo!$B20,In_consumos!$A:$A,Salida!$C$5),0)</f>
        <v>2120</v>
      </c>
      <c r="U55" s="6">
        <f>+ROUND(SUMIFS(In_consumos!AV:AV,In_consumos!$C:$C,Matriz_de_consumo!$B20,In_consumos!$A:$A,Salida!$C$5),0)</f>
        <v>2320</v>
      </c>
      <c r="V55" s="6">
        <f>+ROUND(SUMIFS(In_consumos!AW:AW,In_consumos!$C:$C,Matriz_de_consumo!$B20,In_consumos!$A:$A,Salida!$C$5),0)</f>
        <v>80</v>
      </c>
      <c r="W55" s="6">
        <f>+ROUND(SUMIFS(In_consumos!AX:AX,In_consumos!$C:$C,Matriz_de_consumo!$B20,In_consumos!$A:$A,Salida!$C$5),0)</f>
        <v>0</v>
      </c>
      <c r="X55" s="6">
        <f>+ROUND(SUMIFS(In_consumos!AY:AY,In_consumos!$C:$C,Matriz_de_consumo!$B20,In_consumos!$A:$A,Salida!$C$5),0)</f>
        <v>560</v>
      </c>
      <c r="Y55" s="6">
        <f>+ROUND(SUMIFS(In_consumos!AZ:AZ,In_consumos!$C:$C,Matriz_de_consumo!$B20,In_consumos!$A:$A,Salida!$C$5),0)</f>
        <v>960</v>
      </c>
      <c r="Z55" s="6">
        <f>+ROUND(SUMIFS(In_consumos!BA:BA,In_consumos!$C:$C,Matriz_de_consumo!$B20,In_consumos!$A:$A,Salida!$C$5),0)</f>
        <v>1080</v>
      </c>
    </row>
    <row r="56" spans="2:26" x14ac:dyDescent="0.2">
      <c r="B56" s="5">
        <f t="shared" si="1"/>
        <v>43966</v>
      </c>
      <c r="C56" s="6">
        <f>+ROUND(SUMIFS(In_consumos!AD:AD,In_consumos!$C:$C,Matriz_de_consumo!$B21,In_consumos!$A:$A,Salida!$C$5),0)</f>
        <v>0</v>
      </c>
      <c r="D56" s="6">
        <f>+ROUND(SUMIFS(In_consumos!AE:AE,In_consumos!$C:$C,Matriz_de_consumo!$B21,In_consumos!$A:$A,Salida!$C$5),0)</f>
        <v>0</v>
      </c>
      <c r="E56" s="6">
        <f>+ROUND(SUMIFS(In_consumos!AF:AF,In_consumos!$C:$C,Matriz_de_consumo!$B21,In_consumos!$A:$A,Salida!$C$5),0)</f>
        <v>0</v>
      </c>
      <c r="F56" s="6">
        <f>+ROUND(SUMIFS(In_consumos!AG:AG,In_consumos!$C:$C,Matriz_de_consumo!$B21,In_consumos!$A:$A,Salida!$C$5),0)</f>
        <v>120</v>
      </c>
      <c r="G56" s="6">
        <f>+ROUND(SUMIFS(In_consumos!AH:AH,In_consumos!$C:$C,Matriz_de_consumo!$B21,In_consumos!$A:$A,Salida!$C$5),0)</f>
        <v>1160</v>
      </c>
      <c r="H56" s="6">
        <f>+ROUND(SUMIFS(In_consumos!AI:AI,In_consumos!$C:$C,Matriz_de_consumo!$B21,In_consumos!$A:$A,Salida!$C$5),0)</f>
        <v>800</v>
      </c>
      <c r="I56" s="6">
        <f>+ROUND(SUMIFS(In_consumos!AJ:AJ,In_consumos!$C:$C,Matriz_de_consumo!$B21,In_consumos!$A:$A,Salida!$C$5),0)</f>
        <v>2200</v>
      </c>
      <c r="J56" s="6">
        <f>+ROUND(SUMIFS(In_consumos!AK:AK,In_consumos!$C:$C,Matriz_de_consumo!$B21,In_consumos!$A:$A,Salida!$C$5),0)</f>
        <v>2560</v>
      </c>
      <c r="K56" s="6">
        <f>+ROUND(SUMIFS(In_consumos!AL:AL,In_consumos!$C:$C,Matriz_de_consumo!$B21,In_consumos!$A:$A,Salida!$C$5),0)</f>
        <v>1800</v>
      </c>
      <c r="L56" s="6">
        <f>+ROUND(SUMIFS(In_consumos!AM:AM,In_consumos!$C:$C,Matriz_de_consumo!$B21,In_consumos!$A:$A,Salida!$C$5),0)</f>
        <v>480</v>
      </c>
      <c r="M56" s="6">
        <f>+ROUND(SUMIFS(In_consumos!AN:AN,In_consumos!$C:$C,Matriz_de_consumo!$B21,In_consumos!$A:$A,Salida!$C$5),0)</f>
        <v>360</v>
      </c>
      <c r="N56" s="6">
        <f>+ROUND(SUMIFS(In_consumos!AO:AO,In_consumos!$C:$C,Matriz_de_consumo!$B21,In_consumos!$A:$A,Salida!$C$5),0)</f>
        <v>40</v>
      </c>
      <c r="O56" s="6">
        <f>+ROUND(SUMIFS(In_consumos!AP:AP,In_consumos!$C:$C,Matriz_de_consumo!$B21,In_consumos!$A:$A,Salida!$C$5),0)</f>
        <v>0</v>
      </c>
      <c r="P56" s="6">
        <f>+ROUND(SUMIFS(In_consumos!AQ:AQ,In_consumos!$C:$C,Matriz_de_consumo!$B21,In_consumos!$A:$A,Salida!$C$5),0)</f>
        <v>0</v>
      </c>
      <c r="Q56" s="6">
        <f>+ROUND(SUMIFS(In_consumos!AR:AR,In_consumos!$C:$C,Matriz_de_consumo!$B21,In_consumos!$A:$A,Salida!$C$5),0)</f>
        <v>40</v>
      </c>
      <c r="R56" s="6">
        <f>+ROUND(SUMIFS(In_consumos!AS:AS,In_consumos!$C:$C,Matriz_de_consumo!$B21,In_consumos!$A:$A,Salida!$C$5),0)</f>
        <v>1120</v>
      </c>
      <c r="S56" s="6">
        <f>+ROUND(SUMIFS(In_consumos!AT:AT,In_consumos!$C:$C,Matriz_de_consumo!$B21,In_consumos!$A:$A,Salida!$C$5),0)</f>
        <v>1200</v>
      </c>
      <c r="T56" s="6">
        <f>+ROUND(SUMIFS(In_consumos!AU:AU,In_consumos!$C:$C,Matriz_de_consumo!$B21,In_consumos!$A:$A,Salida!$C$5),0)</f>
        <v>1160</v>
      </c>
      <c r="U56" s="6">
        <f>+ROUND(SUMIFS(In_consumos!AV:AV,In_consumos!$C:$C,Matriz_de_consumo!$B21,In_consumos!$A:$A,Salida!$C$5),0)</f>
        <v>1320</v>
      </c>
      <c r="V56" s="6">
        <f>+ROUND(SUMIFS(In_consumos!AW:AW,In_consumos!$C:$C,Matriz_de_consumo!$B21,In_consumos!$A:$A,Salida!$C$5),0)</f>
        <v>80</v>
      </c>
      <c r="W56" s="6">
        <f>+ROUND(SUMIFS(In_consumos!AX:AX,In_consumos!$C:$C,Matriz_de_consumo!$B21,In_consumos!$A:$A,Salida!$C$5),0)</f>
        <v>1200</v>
      </c>
      <c r="X56" s="6">
        <f>+ROUND(SUMIFS(In_consumos!AY:AY,In_consumos!$C:$C,Matriz_de_consumo!$B21,In_consumos!$A:$A,Salida!$C$5),0)</f>
        <v>2160</v>
      </c>
      <c r="Y56" s="6">
        <f>+ROUND(SUMIFS(In_consumos!AZ:AZ,In_consumos!$C:$C,Matriz_de_consumo!$B21,In_consumos!$A:$A,Salida!$C$5),0)</f>
        <v>2000</v>
      </c>
      <c r="Z56" s="6">
        <f>+ROUND(SUMIFS(In_consumos!BA:BA,In_consumos!$C:$C,Matriz_de_consumo!$B21,In_consumos!$A:$A,Salida!$C$5),0)</f>
        <v>1400</v>
      </c>
    </row>
    <row r="57" spans="2:26" x14ac:dyDescent="0.2">
      <c r="B57" s="5">
        <f t="shared" si="1"/>
        <v>43967</v>
      </c>
      <c r="C57" s="6">
        <f>+ROUND(SUMIFS(In_consumos!AD:AD,In_consumos!$C:$C,Matriz_de_consumo!$B22,In_consumos!$A:$A,Salida!$C$5),0)</f>
        <v>1280</v>
      </c>
      <c r="D57" s="6">
        <f>+ROUND(SUMIFS(In_consumos!AE:AE,In_consumos!$C:$C,Matriz_de_consumo!$B22,In_consumos!$A:$A,Salida!$C$5),0)</f>
        <v>1800</v>
      </c>
      <c r="E57" s="6">
        <f>+ROUND(SUMIFS(In_consumos!AF:AF,In_consumos!$C:$C,Matriz_de_consumo!$B22,In_consumos!$A:$A,Salida!$C$5),0)</f>
        <v>1840</v>
      </c>
      <c r="F57" s="6">
        <f>+ROUND(SUMIFS(In_consumos!AG:AG,In_consumos!$C:$C,Matriz_de_consumo!$B22,In_consumos!$A:$A,Salida!$C$5),0)</f>
        <v>1760</v>
      </c>
      <c r="G57" s="6">
        <f>+ROUND(SUMIFS(In_consumos!AH:AH,In_consumos!$C:$C,Matriz_de_consumo!$B22,In_consumos!$A:$A,Salida!$C$5),0)</f>
        <v>1760</v>
      </c>
      <c r="H57" s="6">
        <f>+ROUND(SUMIFS(In_consumos!AI:AI,In_consumos!$C:$C,Matriz_de_consumo!$B22,In_consumos!$A:$A,Salida!$C$5),0)</f>
        <v>1680</v>
      </c>
      <c r="I57" s="6">
        <f>+ROUND(SUMIFS(In_consumos!AJ:AJ,In_consumos!$C:$C,Matriz_de_consumo!$B22,In_consumos!$A:$A,Salida!$C$5),0)</f>
        <v>1280</v>
      </c>
      <c r="J57" s="6">
        <f>+ROUND(SUMIFS(In_consumos!AK:AK,In_consumos!$C:$C,Matriz_de_consumo!$B22,In_consumos!$A:$A,Salida!$C$5),0)</f>
        <v>1640</v>
      </c>
      <c r="K57" s="6">
        <f>+ROUND(SUMIFS(In_consumos!AL:AL,In_consumos!$C:$C,Matriz_de_consumo!$B22,In_consumos!$A:$A,Salida!$C$5),0)</f>
        <v>160</v>
      </c>
      <c r="L57" s="6">
        <f>+ROUND(SUMIFS(In_consumos!AM:AM,In_consumos!$C:$C,Matriz_de_consumo!$B22,In_consumos!$A:$A,Salida!$C$5),0)</f>
        <v>0</v>
      </c>
      <c r="M57" s="6">
        <f>+ROUND(SUMIFS(In_consumos!AN:AN,In_consumos!$C:$C,Matriz_de_consumo!$B22,In_consumos!$A:$A,Salida!$C$5),0)</f>
        <v>0</v>
      </c>
      <c r="N57" s="6">
        <f>+ROUND(SUMIFS(In_consumos!AO:AO,In_consumos!$C:$C,Matriz_de_consumo!$B22,In_consumos!$A:$A,Salida!$C$5),0)</f>
        <v>0</v>
      </c>
      <c r="O57" s="6">
        <f>+ROUND(SUMIFS(In_consumos!AP:AP,In_consumos!$C:$C,Matriz_de_consumo!$B22,In_consumos!$A:$A,Salida!$C$5),0)</f>
        <v>0</v>
      </c>
      <c r="P57" s="6">
        <f>+ROUND(SUMIFS(In_consumos!AQ:AQ,In_consumos!$C:$C,Matriz_de_consumo!$B22,In_consumos!$A:$A,Salida!$C$5),0)</f>
        <v>0</v>
      </c>
      <c r="Q57" s="6">
        <f>+ROUND(SUMIFS(In_consumos!AR:AR,In_consumos!$C:$C,Matriz_de_consumo!$B22,In_consumos!$A:$A,Salida!$C$5),0)</f>
        <v>0</v>
      </c>
      <c r="R57" s="6">
        <f>+ROUND(SUMIFS(In_consumos!AS:AS,In_consumos!$C:$C,Matriz_de_consumo!$B22,In_consumos!$A:$A,Salida!$C$5),0)</f>
        <v>0</v>
      </c>
      <c r="S57" s="6">
        <f>+ROUND(SUMIFS(In_consumos!AT:AT,In_consumos!$C:$C,Matriz_de_consumo!$B22,In_consumos!$A:$A,Salida!$C$5),0)</f>
        <v>40</v>
      </c>
      <c r="T57" s="6">
        <f>+ROUND(SUMIFS(In_consumos!AU:AU,In_consumos!$C:$C,Matriz_de_consumo!$B22,In_consumos!$A:$A,Salida!$C$5),0)</f>
        <v>200</v>
      </c>
      <c r="U57" s="6">
        <f>+ROUND(SUMIFS(In_consumos!AV:AV,In_consumos!$C:$C,Matriz_de_consumo!$B22,In_consumos!$A:$A,Salida!$C$5),0)</f>
        <v>0</v>
      </c>
      <c r="V57" s="6">
        <f>+ROUND(SUMIFS(In_consumos!AW:AW,In_consumos!$C:$C,Matriz_de_consumo!$B22,In_consumos!$A:$A,Salida!$C$5),0)</f>
        <v>240</v>
      </c>
      <c r="W57" s="6">
        <f>+ROUND(SUMIFS(In_consumos!AX:AX,In_consumos!$C:$C,Matriz_de_consumo!$B22,In_consumos!$A:$A,Salida!$C$5),0)</f>
        <v>1600</v>
      </c>
      <c r="X57" s="6">
        <f>+ROUND(SUMIFS(In_consumos!AY:AY,In_consumos!$C:$C,Matriz_de_consumo!$B22,In_consumos!$A:$A,Salida!$C$5),0)</f>
        <v>1680</v>
      </c>
      <c r="Y57" s="6">
        <f>+ROUND(SUMIFS(In_consumos!AZ:AZ,In_consumos!$C:$C,Matriz_de_consumo!$B22,In_consumos!$A:$A,Salida!$C$5),0)</f>
        <v>1600</v>
      </c>
      <c r="Z57" s="6">
        <f>+ROUND(SUMIFS(In_consumos!BA:BA,In_consumos!$C:$C,Matriz_de_consumo!$B22,In_consumos!$A:$A,Salida!$C$5),0)</f>
        <v>1480</v>
      </c>
    </row>
    <row r="58" spans="2:26" x14ac:dyDescent="0.2">
      <c r="B58" s="5">
        <f t="shared" si="1"/>
        <v>43968</v>
      </c>
      <c r="C58" s="6">
        <f>+ROUND(SUMIFS(In_consumos!AD:AD,In_consumos!$C:$C,Matriz_de_consumo!$B23,In_consumos!$A:$A,Salida!$C$5),0)</f>
        <v>1560</v>
      </c>
      <c r="D58" s="6">
        <f>+ROUND(SUMIFS(In_consumos!AE:AE,In_consumos!$C:$C,Matriz_de_consumo!$B23,In_consumos!$A:$A,Salida!$C$5),0)</f>
        <v>1440</v>
      </c>
      <c r="E58" s="6">
        <f>+ROUND(SUMIFS(In_consumos!AF:AF,In_consumos!$C:$C,Matriz_de_consumo!$B23,In_consumos!$A:$A,Salida!$C$5),0)</f>
        <v>1360</v>
      </c>
      <c r="F58" s="6">
        <f>+ROUND(SUMIFS(In_consumos!AG:AG,In_consumos!$C:$C,Matriz_de_consumo!$B23,In_consumos!$A:$A,Salida!$C$5),0)</f>
        <v>1360</v>
      </c>
      <c r="G58" s="6">
        <f>+ROUND(SUMIFS(In_consumos!AH:AH,In_consumos!$C:$C,Matriz_de_consumo!$B23,In_consumos!$A:$A,Salida!$C$5),0)</f>
        <v>1800</v>
      </c>
      <c r="H58" s="6">
        <f>+ROUND(SUMIFS(In_consumos!AI:AI,In_consumos!$C:$C,Matriz_de_consumo!$B23,In_consumos!$A:$A,Salida!$C$5),0)</f>
        <v>1640</v>
      </c>
      <c r="I58" s="6">
        <f>+ROUND(SUMIFS(In_consumos!AJ:AJ,In_consumos!$C:$C,Matriz_de_consumo!$B23,In_consumos!$A:$A,Salida!$C$5),0)</f>
        <v>1680</v>
      </c>
      <c r="J58" s="6">
        <f>+ROUND(SUMIFS(In_consumos!AK:AK,In_consumos!$C:$C,Matriz_de_consumo!$B23,In_consumos!$A:$A,Salida!$C$5),0)</f>
        <v>2920</v>
      </c>
      <c r="K58" s="6">
        <f>+ROUND(SUMIFS(In_consumos!AL:AL,In_consumos!$C:$C,Matriz_de_consumo!$B23,In_consumos!$A:$A,Salida!$C$5),0)</f>
        <v>1240</v>
      </c>
      <c r="L58" s="6">
        <f>+ROUND(SUMIFS(In_consumos!AM:AM,In_consumos!$C:$C,Matriz_de_consumo!$B23,In_consumos!$A:$A,Salida!$C$5),0)</f>
        <v>1360</v>
      </c>
      <c r="M58" s="6">
        <f>+ROUND(SUMIFS(In_consumos!AN:AN,In_consumos!$C:$C,Matriz_de_consumo!$B23,In_consumos!$A:$A,Salida!$C$5),0)</f>
        <v>640</v>
      </c>
      <c r="N58" s="6">
        <f>+ROUND(SUMIFS(In_consumos!AO:AO,In_consumos!$C:$C,Matriz_de_consumo!$B23,In_consumos!$A:$A,Salida!$C$5),0)</f>
        <v>1280</v>
      </c>
      <c r="O58" s="6">
        <f>+ROUND(SUMIFS(In_consumos!AP:AP,In_consumos!$C:$C,Matriz_de_consumo!$B23,In_consumos!$A:$A,Salida!$C$5),0)</f>
        <v>0</v>
      </c>
      <c r="P58" s="6">
        <f>+ROUND(SUMIFS(In_consumos!AQ:AQ,In_consumos!$C:$C,Matriz_de_consumo!$B23,In_consumos!$A:$A,Salida!$C$5),0)</f>
        <v>1160</v>
      </c>
      <c r="Q58" s="6">
        <f>+ROUND(SUMIFS(In_consumos!AR:AR,In_consumos!$C:$C,Matriz_de_consumo!$B23,In_consumos!$A:$A,Salida!$C$5),0)</f>
        <v>1000</v>
      </c>
      <c r="R58" s="6">
        <f>+ROUND(SUMIFS(In_consumos!AS:AS,In_consumos!$C:$C,Matriz_de_consumo!$B23,In_consumos!$A:$A,Salida!$C$5),0)</f>
        <v>2760</v>
      </c>
      <c r="S58" s="6">
        <f>+ROUND(SUMIFS(In_consumos!AT:AT,In_consumos!$C:$C,Matriz_de_consumo!$B23,In_consumos!$A:$A,Salida!$C$5),0)</f>
        <v>2200</v>
      </c>
      <c r="T58" s="6">
        <f>+ROUND(SUMIFS(In_consumos!AU:AU,In_consumos!$C:$C,Matriz_de_consumo!$B23,In_consumos!$A:$A,Salida!$C$5),0)</f>
        <v>1360</v>
      </c>
      <c r="U58" s="6">
        <f>+ROUND(SUMIFS(In_consumos!AV:AV,In_consumos!$C:$C,Matriz_de_consumo!$B23,In_consumos!$A:$A,Salida!$C$5),0)</f>
        <v>1720</v>
      </c>
      <c r="V58" s="6">
        <f>+ROUND(SUMIFS(In_consumos!AW:AW,In_consumos!$C:$C,Matriz_de_consumo!$B23,In_consumos!$A:$A,Salida!$C$5),0)</f>
        <v>1680</v>
      </c>
      <c r="W58" s="6">
        <f>+ROUND(SUMIFS(In_consumos!AX:AX,In_consumos!$C:$C,Matriz_de_consumo!$B23,In_consumos!$A:$A,Salida!$C$5),0)</f>
        <v>1480</v>
      </c>
      <c r="X58" s="6">
        <f>+ROUND(SUMIFS(In_consumos!AY:AY,In_consumos!$C:$C,Matriz_de_consumo!$B23,In_consumos!$A:$A,Salida!$C$5),0)</f>
        <v>2640</v>
      </c>
      <c r="Y58" s="6">
        <f>+ROUND(SUMIFS(In_consumos!AZ:AZ,In_consumos!$C:$C,Matriz_de_consumo!$B23,In_consumos!$A:$A,Salida!$C$5),0)</f>
        <v>4600</v>
      </c>
      <c r="Z58" s="6">
        <f>+ROUND(SUMIFS(In_consumos!BA:BA,In_consumos!$C:$C,Matriz_de_consumo!$B23,In_consumos!$A:$A,Salida!$C$5),0)</f>
        <v>2080</v>
      </c>
    </row>
    <row r="59" spans="2:26" x14ac:dyDescent="0.2">
      <c r="B59" s="5">
        <f t="shared" si="1"/>
        <v>43969</v>
      </c>
      <c r="C59" s="6">
        <f>+ROUND(SUMIFS(In_consumos!AD:AD,In_consumos!$C:$C,Matriz_de_consumo!$B24,In_consumos!$A:$A,Salida!$C$5),0)</f>
        <v>1920</v>
      </c>
      <c r="D59" s="6">
        <f>+ROUND(SUMIFS(In_consumos!AE:AE,In_consumos!$C:$C,Matriz_de_consumo!$B24,In_consumos!$A:$A,Salida!$C$5),0)</f>
        <v>1640</v>
      </c>
      <c r="E59" s="6">
        <f>+ROUND(SUMIFS(In_consumos!AF:AF,In_consumos!$C:$C,Matriz_de_consumo!$B24,In_consumos!$A:$A,Salida!$C$5),0)</f>
        <v>1840</v>
      </c>
      <c r="F59" s="6">
        <f>+ROUND(SUMIFS(In_consumos!AG:AG,In_consumos!$C:$C,Matriz_de_consumo!$B24,In_consumos!$A:$A,Salida!$C$5),0)</f>
        <v>960</v>
      </c>
      <c r="G59" s="6">
        <f>+ROUND(SUMIFS(In_consumos!AH:AH,In_consumos!$C:$C,Matriz_de_consumo!$B24,In_consumos!$A:$A,Salida!$C$5),0)</f>
        <v>1120</v>
      </c>
      <c r="H59" s="6">
        <f>+ROUND(SUMIFS(In_consumos!AI:AI,In_consumos!$C:$C,Matriz_de_consumo!$B24,In_consumos!$A:$A,Salida!$C$5),0)</f>
        <v>1880</v>
      </c>
      <c r="I59" s="6">
        <f>+ROUND(SUMIFS(In_consumos!AJ:AJ,In_consumos!$C:$C,Matriz_de_consumo!$B24,In_consumos!$A:$A,Salida!$C$5),0)</f>
        <v>1920</v>
      </c>
      <c r="J59" s="6">
        <f>+ROUND(SUMIFS(In_consumos!AK:AK,In_consumos!$C:$C,Matriz_de_consumo!$B24,In_consumos!$A:$A,Salida!$C$5),0)</f>
        <v>2040</v>
      </c>
      <c r="K59" s="6">
        <f>+ROUND(SUMIFS(In_consumos!AL:AL,In_consumos!$C:$C,Matriz_de_consumo!$B24,In_consumos!$A:$A,Salida!$C$5),0)</f>
        <v>360</v>
      </c>
      <c r="L59" s="6">
        <f>+ROUND(SUMIFS(In_consumos!AM:AM,In_consumos!$C:$C,Matriz_de_consumo!$B24,In_consumos!$A:$A,Salida!$C$5),0)</f>
        <v>0</v>
      </c>
      <c r="M59" s="6">
        <f>+ROUND(SUMIFS(In_consumos!AN:AN,In_consumos!$C:$C,Matriz_de_consumo!$B24,In_consumos!$A:$A,Salida!$C$5),0)</f>
        <v>0</v>
      </c>
      <c r="N59" s="6">
        <f>+ROUND(SUMIFS(In_consumos!AO:AO,In_consumos!$C:$C,Matriz_de_consumo!$B24,In_consumos!$A:$A,Salida!$C$5),0)</f>
        <v>120</v>
      </c>
      <c r="O59" s="6">
        <f>+ROUND(SUMIFS(In_consumos!AP:AP,In_consumos!$C:$C,Matriz_de_consumo!$B24,In_consumos!$A:$A,Salida!$C$5),0)</f>
        <v>0</v>
      </c>
      <c r="P59" s="6">
        <f>+ROUND(SUMIFS(In_consumos!AQ:AQ,In_consumos!$C:$C,Matriz_de_consumo!$B24,In_consumos!$A:$A,Salida!$C$5),0)</f>
        <v>80</v>
      </c>
      <c r="Q59" s="6">
        <f>+ROUND(SUMIFS(In_consumos!AR:AR,In_consumos!$C:$C,Matriz_de_consumo!$B24,In_consumos!$A:$A,Salida!$C$5),0)</f>
        <v>40</v>
      </c>
      <c r="R59" s="6">
        <f>+ROUND(SUMIFS(In_consumos!AS:AS,In_consumos!$C:$C,Matriz_de_consumo!$B24,In_consumos!$A:$A,Salida!$C$5),0)</f>
        <v>0</v>
      </c>
      <c r="S59" s="6">
        <f>+ROUND(SUMIFS(In_consumos!AT:AT,In_consumos!$C:$C,Matriz_de_consumo!$B24,In_consumos!$A:$A,Salida!$C$5),0)</f>
        <v>0</v>
      </c>
      <c r="T59" s="6">
        <f>+ROUND(SUMIFS(In_consumos!AU:AU,In_consumos!$C:$C,Matriz_de_consumo!$B24,In_consumos!$A:$A,Salida!$C$5),0)</f>
        <v>0</v>
      </c>
      <c r="U59" s="6">
        <f>+ROUND(SUMIFS(In_consumos!AV:AV,In_consumos!$C:$C,Matriz_de_consumo!$B24,In_consumos!$A:$A,Salida!$C$5),0)</f>
        <v>0</v>
      </c>
      <c r="V59" s="6">
        <f>+ROUND(SUMIFS(In_consumos!AW:AW,In_consumos!$C:$C,Matriz_de_consumo!$B24,In_consumos!$A:$A,Salida!$C$5),0)</f>
        <v>0</v>
      </c>
      <c r="W59" s="6">
        <f>+ROUND(SUMIFS(In_consumos!AX:AX,In_consumos!$C:$C,Matriz_de_consumo!$B24,In_consumos!$A:$A,Salida!$C$5),0)</f>
        <v>0</v>
      </c>
      <c r="X59" s="6">
        <f>+ROUND(SUMIFS(In_consumos!AY:AY,In_consumos!$C:$C,Matriz_de_consumo!$B24,In_consumos!$A:$A,Salida!$C$5),0)</f>
        <v>0</v>
      </c>
      <c r="Y59" s="6">
        <f>+ROUND(SUMIFS(In_consumos!AZ:AZ,In_consumos!$C:$C,Matriz_de_consumo!$B24,In_consumos!$A:$A,Salida!$C$5),0)</f>
        <v>0</v>
      </c>
      <c r="Z59" s="6">
        <f>+ROUND(SUMIFS(In_consumos!BA:BA,In_consumos!$C:$C,Matriz_de_consumo!$B24,In_consumos!$A:$A,Salida!$C$5),0)</f>
        <v>200</v>
      </c>
    </row>
    <row r="60" spans="2:26" x14ac:dyDescent="0.2">
      <c r="B60" s="5">
        <f t="shared" si="1"/>
        <v>43970</v>
      </c>
      <c r="C60" s="6">
        <f>+ROUND(SUMIFS(In_consumos!AD:AD,In_consumos!$C:$C,Matriz_de_consumo!$B25,In_consumos!$A:$A,Salida!$C$5),0)</f>
        <v>1440</v>
      </c>
      <c r="D60" s="6">
        <f>+ROUND(SUMIFS(In_consumos!AE:AE,In_consumos!$C:$C,Matriz_de_consumo!$B25,In_consumos!$A:$A,Salida!$C$5),0)</f>
        <v>1120</v>
      </c>
      <c r="E60" s="6">
        <f>+ROUND(SUMIFS(In_consumos!AF:AF,In_consumos!$C:$C,Matriz_de_consumo!$B25,In_consumos!$A:$A,Salida!$C$5),0)</f>
        <v>1400</v>
      </c>
      <c r="F60" s="6">
        <f>+ROUND(SUMIFS(In_consumos!AG:AG,In_consumos!$C:$C,Matriz_de_consumo!$B25,In_consumos!$A:$A,Salida!$C$5),0)</f>
        <v>2640</v>
      </c>
      <c r="G60" s="6">
        <f>+ROUND(SUMIFS(In_consumos!AH:AH,In_consumos!$C:$C,Matriz_de_consumo!$B25,In_consumos!$A:$A,Salida!$C$5),0)</f>
        <v>3880</v>
      </c>
      <c r="H60" s="6">
        <f>+ROUND(SUMIFS(In_consumos!AI:AI,In_consumos!$C:$C,Matriz_de_consumo!$B25,In_consumos!$A:$A,Salida!$C$5),0)</f>
        <v>1920</v>
      </c>
      <c r="I60" s="6">
        <f>+ROUND(SUMIFS(In_consumos!AJ:AJ,In_consumos!$C:$C,Matriz_de_consumo!$B25,In_consumos!$A:$A,Salida!$C$5),0)</f>
        <v>1760</v>
      </c>
      <c r="J60" s="6">
        <f>+ROUND(SUMIFS(In_consumos!AK:AK,In_consumos!$C:$C,Matriz_de_consumo!$B25,In_consumos!$A:$A,Salida!$C$5),0)</f>
        <v>2000</v>
      </c>
      <c r="K60" s="6">
        <f>+ROUND(SUMIFS(In_consumos!AL:AL,In_consumos!$C:$C,Matriz_de_consumo!$B25,In_consumos!$A:$A,Salida!$C$5),0)</f>
        <v>3840</v>
      </c>
      <c r="L60" s="6">
        <f>+ROUND(SUMIFS(In_consumos!AM:AM,In_consumos!$C:$C,Matriz_de_consumo!$B25,In_consumos!$A:$A,Salida!$C$5),0)</f>
        <v>1440</v>
      </c>
      <c r="M60" s="6">
        <f>+ROUND(SUMIFS(In_consumos!AN:AN,In_consumos!$C:$C,Matriz_de_consumo!$B25,In_consumos!$A:$A,Salida!$C$5),0)</f>
        <v>800</v>
      </c>
      <c r="N60" s="6">
        <f>+ROUND(SUMIFS(In_consumos!AO:AO,In_consumos!$C:$C,Matriz_de_consumo!$B25,In_consumos!$A:$A,Salida!$C$5),0)</f>
        <v>80</v>
      </c>
      <c r="O60" s="6">
        <f>+ROUND(SUMIFS(In_consumos!AP:AP,In_consumos!$C:$C,Matriz_de_consumo!$B25,In_consumos!$A:$A,Salida!$C$5),0)</f>
        <v>80</v>
      </c>
      <c r="P60" s="6">
        <f>+ROUND(SUMIFS(In_consumos!AQ:AQ,In_consumos!$C:$C,Matriz_de_consumo!$B25,In_consumos!$A:$A,Salida!$C$5),0)</f>
        <v>0</v>
      </c>
      <c r="Q60" s="6">
        <f>+ROUND(SUMIFS(In_consumos!AR:AR,In_consumos!$C:$C,Matriz_de_consumo!$B25,In_consumos!$A:$A,Salida!$C$5),0)</f>
        <v>40</v>
      </c>
      <c r="R60" s="6">
        <f>+ROUND(SUMIFS(In_consumos!AS:AS,In_consumos!$C:$C,Matriz_de_consumo!$B25,In_consumos!$A:$A,Salida!$C$5),0)</f>
        <v>160</v>
      </c>
      <c r="S60" s="6">
        <f>+ROUND(SUMIFS(In_consumos!AT:AT,In_consumos!$C:$C,Matriz_de_consumo!$B25,In_consumos!$A:$A,Salida!$C$5),0)</f>
        <v>200</v>
      </c>
      <c r="T60" s="6">
        <f>+ROUND(SUMIFS(In_consumos!AU:AU,In_consumos!$C:$C,Matriz_de_consumo!$B25,In_consumos!$A:$A,Salida!$C$5),0)</f>
        <v>40</v>
      </c>
      <c r="U60" s="6">
        <f>+ROUND(SUMIFS(In_consumos!AV:AV,In_consumos!$C:$C,Matriz_de_consumo!$B25,In_consumos!$A:$A,Salida!$C$5),0)</f>
        <v>0</v>
      </c>
      <c r="V60" s="6">
        <f>+ROUND(SUMIFS(In_consumos!AW:AW,In_consumos!$C:$C,Matriz_de_consumo!$B25,In_consumos!$A:$A,Salida!$C$5),0)</f>
        <v>0</v>
      </c>
      <c r="W60" s="6">
        <f>+ROUND(SUMIFS(In_consumos!AX:AX,In_consumos!$C:$C,Matriz_de_consumo!$B25,In_consumos!$A:$A,Salida!$C$5),0)</f>
        <v>1440</v>
      </c>
      <c r="X60" s="6">
        <f>+ROUND(SUMIFS(In_consumos!AY:AY,In_consumos!$C:$C,Matriz_de_consumo!$B25,In_consumos!$A:$A,Salida!$C$5),0)</f>
        <v>960</v>
      </c>
      <c r="Y60" s="6">
        <f>+ROUND(SUMIFS(In_consumos!AZ:AZ,In_consumos!$C:$C,Matriz_de_consumo!$B25,In_consumos!$A:$A,Salida!$C$5),0)</f>
        <v>1480</v>
      </c>
      <c r="Z60" s="6">
        <f>+ROUND(SUMIFS(In_consumos!BA:BA,In_consumos!$C:$C,Matriz_de_consumo!$B25,In_consumos!$A:$A,Salida!$C$5),0)</f>
        <v>1840</v>
      </c>
    </row>
    <row r="61" spans="2:26" x14ac:dyDescent="0.2">
      <c r="B61" s="5">
        <f t="shared" si="1"/>
        <v>43971</v>
      </c>
      <c r="C61" s="6">
        <f>+ROUND(SUMIFS(In_consumos!AD:AD,In_consumos!$C:$C,Matriz_de_consumo!$B26,In_consumos!$A:$A,Salida!$C$5),0)</f>
        <v>1760</v>
      </c>
      <c r="D61" s="6">
        <f>+ROUND(SUMIFS(In_consumos!AE:AE,In_consumos!$C:$C,Matriz_de_consumo!$B26,In_consumos!$A:$A,Salida!$C$5),0)</f>
        <v>1160</v>
      </c>
      <c r="E61" s="6">
        <f>+ROUND(SUMIFS(In_consumos!AF:AF,In_consumos!$C:$C,Matriz_de_consumo!$B26,In_consumos!$A:$A,Salida!$C$5),0)</f>
        <v>1920</v>
      </c>
      <c r="F61" s="6">
        <f>+ROUND(SUMIFS(In_consumos!AG:AG,In_consumos!$C:$C,Matriz_de_consumo!$B26,In_consumos!$A:$A,Salida!$C$5),0)</f>
        <v>1520</v>
      </c>
      <c r="G61" s="6">
        <f>+ROUND(SUMIFS(In_consumos!AH:AH,In_consumos!$C:$C,Matriz_de_consumo!$B26,In_consumos!$A:$A,Salida!$C$5),0)</f>
        <v>1360</v>
      </c>
      <c r="H61" s="6">
        <f>+ROUND(SUMIFS(In_consumos!AI:AI,In_consumos!$C:$C,Matriz_de_consumo!$B26,In_consumos!$A:$A,Salida!$C$5),0)</f>
        <v>1800</v>
      </c>
      <c r="I61" s="6">
        <f>+ROUND(SUMIFS(In_consumos!AJ:AJ,In_consumos!$C:$C,Matriz_de_consumo!$B26,In_consumos!$A:$A,Salida!$C$5),0)</f>
        <v>1600</v>
      </c>
      <c r="J61" s="6">
        <f>+ROUND(SUMIFS(In_consumos!AK:AK,In_consumos!$C:$C,Matriz_de_consumo!$B26,In_consumos!$A:$A,Salida!$C$5),0)</f>
        <v>2040</v>
      </c>
      <c r="K61" s="6">
        <f>+ROUND(SUMIFS(In_consumos!AL:AL,In_consumos!$C:$C,Matriz_de_consumo!$B26,In_consumos!$A:$A,Salida!$C$5),0)</f>
        <v>2600</v>
      </c>
      <c r="L61" s="6">
        <f>+ROUND(SUMIFS(In_consumos!AM:AM,In_consumos!$C:$C,Matriz_de_consumo!$B26,In_consumos!$A:$A,Salida!$C$5),0)</f>
        <v>1760</v>
      </c>
      <c r="M61" s="6">
        <f>+ROUND(SUMIFS(In_consumos!AN:AN,In_consumos!$C:$C,Matriz_de_consumo!$B26,In_consumos!$A:$A,Salida!$C$5),0)</f>
        <v>480</v>
      </c>
      <c r="N61" s="6">
        <f>+ROUND(SUMIFS(In_consumos!AO:AO,In_consumos!$C:$C,Matriz_de_consumo!$B26,In_consumos!$A:$A,Salida!$C$5),0)</f>
        <v>40</v>
      </c>
      <c r="O61" s="6">
        <f>+ROUND(SUMIFS(In_consumos!AP:AP,In_consumos!$C:$C,Matriz_de_consumo!$B26,In_consumos!$A:$A,Salida!$C$5),0)</f>
        <v>40</v>
      </c>
      <c r="P61" s="6">
        <f>+ROUND(SUMIFS(In_consumos!AQ:AQ,In_consumos!$C:$C,Matriz_de_consumo!$B26,In_consumos!$A:$A,Salida!$C$5),0)</f>
        <v>120</v>
      </c>
      <c r="Q61" s="6">
        <f>+ROUND(SUMIFS(In_consumos!AR:AR,In_consumos!$C:$C,Matriz_de_consumo!$B26,In_consumos!$A:$A,Salida!$C$5),0)</f>
        <v>320</v>
      </c>
      <c r="R61" s="6">
        <f>+ROUND(SUMIFS(In_consumos!AS:AS,In_consumos!$C:$C,Matriz_de_consumo!$B26,In_consumos!$A:$A,Salida!$C$5),0)</f>
        <v>40</v>
      </c>
      <c r="S61" s="6">
        <f>+ROUND(SUMIFS(In_consumos!AT:AT,In_consumos!$C:$C,Matriz_de_consumo!$B26,In_consumos!$A:$A,Salida!$C$5),0)</f>
        <v>720</v>
      </c>
      <c r="T61" s="6">
        <f>+ROUND(SUMIFS(In_consumos!AU:AU,In_consumos!$C:$C,Matriz_de_consumo!$B26,In_consumos!$A:$A,Salida!$C$5),0)</f>
        <v>120</v>
      </c>
      <c r="U61" s="6">
        <f>+ROUND(SUMIFS(In_consumos!AV:AV,In_consumos!$C:$C,Matriz_de_consumo!$B26,In_consumos!$A:$A,Salida!$C$5),0)</f>
        <v>0</v>
      </c>
      <c r="V61" s="6">
        <f>+ROUND(SUMIFS(In_consumos!AW:AW,In_consumos!$C:$C,Matriz_de_consumo!$B26,In_consumos!$A:$A,Salida!$C$5),0)</f>
        <v>440</v>
      </c>
      <c r="W61" s="6">
        <f>+ROUND(SUMIFS(In_consumos!AX:AX,In_consumos!$C:$C,Matriz_de_consumo!$B26,In_consumos!$A:$A,Salida!$C$5),0)</f>
        <v>440</v>
      </c>
      <c r="X61" s="6">
        <f>+ROUND(SUMIFS(In_consumos!AY:AY,In_consumos!$C:$C,Matriz_de_consumo!$B26,In_consumos!$A:$A,Salida!$C$5),0)</f>
        <v>200</v>
      </c>
      <c r="Y61" s="6">
        <f>+ROUND(SUMIFS(In_consumos!AZ:AZ,In_consumos!$C:$C,Matriz_de_consumo!$B26,In_consumos!$A:$A,Salida!$C$5),0)</f>
        <v>0</v>
      </c>
      <c r="Z61" s="6">
        <f>+ROUND(SUMIFS(In_consumos!BA:BA,In_consumos!$C:$C,Matriz_de_consumo!$B26,In_consumos!$A:$A,Salida!$C$5),0)</f>
        <v>0</v>
      </c>
    </row>
    <row r="62" spans="2:26" x14ac:dyDescent="0.2">
      <c r="B62" s="5">
        <f t="shared" si="1"/>
        <v>43972</v>
      </c>
      <c r="C62" s="6">
        <f>+ROUND(SUMIFS(In_consumos!AD:AD,In_consumos!$C:$C,Matriz_de_consumo!$B27,In_consumos!$A:$A,Salida!$C$5),0)</f>
        <v>80</v>
      </c>
      <c r="D62" s="6">
        <f>+ROUND(SUMIFS(In_consumos!AE:AE,In_consumos!$C:$C,Matriz_de_consumo!$B27,In_consumos!$A:$A,Salida!$C$5),0)</f>
        <v>160</v>
      </c>
      <c r="E62" s="6">
        <f>+ROUND(SUMIFS(In_consumos!AF:AF,In_consumos!$C:$C,Matriz_de_consumo!$B27,In_consumos!$A:$A,Salida!$C$5),0)</f>
        <v>80</v>
      </c>
      <c r="F62" s="6">
        <f>+ROUND(SUMIFS(In_consumos!AG:AG,In_consumos!$C:$C,Matriz_de_consumo!$B27,In_consumos!$A:$A,Salida!$C$5),0)</f>
        <v>0</v>
      </c>
      <c r="G62" s="6">
        <f>+ROUND(SUMIFS(In_consumos!AH:AH,In_consumos!$C:$C,Matriz_de_consumo!$B27,In_consumos!$A:$A,Salida!$C$5),0)</f>
        <v>80</v>
      </c>
      <c r="H62" s="6">
        <f>+ROUND(SUMIFS(In_consumos!AI:AI,In_consumos!$C:$C,Matriz_de_consumo!$B27,In_consumos!$A:$A,Salida!$C$5),0)</f>
        <v>40</v>
      </c>
      <c r="I62" s="6">
        <f>+ROUND(SUMIFS(In_consumos!AJ:AJ,In_consumos!$C:$C,Matriz_de_consumo!$B27,In_consumos!$A:$A,Salida!$C$5),0)</f>
        <v>40</v>
      </c>
      <c r="J62" s="6">
        <f>+ROUND(SUMIFS(In_consumos!AK:AK,In_consumos!$C:$C,Matriz_de_consumo!$B27,In_consumos!$A:$A,Salida!$C$5),0)</f>
        <v>40</v>
      </c>
      <c r="K62" s="6">
        <f>+ROUND(SUMIFS(In_consumos!AL:AL,In_consumos!$C:$C,Matriz_de_consumo!$B27,In_consumos!$A:$A,Salida!$C$5),0)</f>
        <v>80</v>
      </c>
      <c r="L62" s="6">
        <f>+ROUND(SUMIFS(In_consumos!AM:AM,In_consumos!$C:$C,Matriz_de_consumo!$B27,In_consumos!$A:$A,Salida!$C$5),0)</f>
        <v>120</v>
      </c>
      <c r="M62" s="6">
        <f>+ROUND(SUMIFS(In_consumos!AN:AN,In_consumos!$C:$C,Matriz_de_consumo!$B27,In_consumos!$A:$A,Salida!$C$5),0)</f>
        <v>0</v>
      </c>
      <c r="N62" s="6">
        <f>+ROUND(SUMIFS(In_consumos!AO:AO,In_consumos!$C:$C,Matriz_de_consumo!$B27,In_consumos!$A:$A,Salida!$C$5),0)</f>
        <v>0</v>
      </c>
      <c r="O62" s="6">
        <f>+ROUND(SUMIFS(In_consumos!AP:AP,In_consumos!$C:$C,Matriz_de_consumo!$B27,In_consumos!$A:$A,Salida!$C$5),0)</f>
        <v>0</v>
      </c>
      <c r="P62" s="6">
        <f>+ROUND(SUMIFS(In_consumos!AQ:AQ,In_consumos!$C:$C,Matriz_de_consumo!$B27,In_consumos!$A:$A,Salida!$C$5),0)</f>
        <v>0</v>
      </c>
      <c r="Q62" s="6">
        <f>+ROUND(SUMIFS(In_consumos!AR:AR,In_consumos!$C:$C,Matriz_de_consumo!$B27,In_consumos!$A:$A,Salida!$C$5),0)</f>
        <v>0</v>
      </c>
      <c r="R62" s="6">
        <f>+ROUND(SUMIFS(In_consumos!AS:AS,In_consumos!$C:$C,Matriz_de_consumo!$B27,In_consumos!$A:$A,Salida!$C$5),0)</f>
        <v>0</v>
      </c>
      <c r="S62" s="6">
        <f>+ROUND(SUMIFS(In_consumos!AT:AT,In_consumos!$C:$C,Matriz_de_consumo!$B27,In_consumos!$A:$A,Salida!$C$5),0)</f>
        <v>0</v>
      </c>
      <c r="T62" s="6">
        <f>+ROUND(SUMIFS(In_consumos!AU:AU,In_consumos!$C:$C,Matriz_de_consumo!$B27,In_consumos!$A:$A,Salida!$C$5),0)</f>
        <v>80</v>
      </c>
      <c r="U62" s="6">
        <f>+ROUND(SUMIFS(In_consumos!AV:AV,In_consumos!$C:$C,Matriz_de_consumo!$B27,In_consumos!$A:$A,Salida!$C$5),0)</f>
        <v>0</v>
      </c>
      <c r="V62" s="6">
        <f>+ROUND(SUMIFS(In_consumos!AW:AW,In_consumos!$C:$C,Matriz_de_consumo!$B27,In_consumos!$A:$A,Salida!$C$5),0)</f>
        <v>0</v>
      </c>
      <c r="W62" s="6">
        <f>+ROUND(SUMIFS(In_consumos!AX:AX,In_consumos!$C:$C,Matriz_de_consumo!$B27,In_consumos!$A:$A,Salida!$C$5),0)</f>
        <v>840</v>
      </c>
      <c r="X62" s="6">
        <f>+ROUND(SUMIFS(In_consumos!AY:AY,In_consumos!$C:$C,Matriz_de_consumo!$B27,In_consumos!$A:$A,Salida!$C$5),0)</f>
        <v>1520</v>
      </c>
      <c r="Y62" s="6">
        <f>+ROUND(SUMIFS(In_consumos!AZ:AZ,In_consumos!$C:$C,Matriz_de_consumo!$B27,In_consumos!$A:$A,Salida!$C$5),0)</f>
        <v>160</v>
      </c>
      <c r="Z62" s="6">
        <f>+ROUND(SUMIFS(In_consumos!BA:BA,In_consumos!$C:$C,Matriz_de_consumo!$B27,In_consumos!$A:$A,Salida!$C$5),0)</f>
        <v>80</v>
      </c>
    </row>
    <row r="63" spans="2:26" x14ac:dyDescent="0.2">
      <c r="B63" s="5">
        <f t="shared" si="1"/>
        <v>43973</v>
      </c>
      <c r="C63" s="6">
        <f>+ROUND(SUMIFS(In_consumos!AD:AD,In_consumos!$C:$C,Matriz_de_consumo!$B28,In_consumos!$A:$A,Salida!$C$5),0)</f>
        <v>960</v>
      </c>
      <c r="D63" s="6">
        <f>+ROUND(SUMIFS(In_consumos!AE:AE,In_consumos!$C:$C,Matriz_de_consumo!$B28,In_consumos!$A:$A,Salida!$C$5),0)</f>
        <v>1680</v>
      </c>
      <c r="E63" s="6">
        <f>+ROUND(SUMIFS(In_consumos!AF:AF,In_consumos!$C:$C,Matriz_de_consumo!$B28,In_consumos!$A:$A,Salida!$C$5),0)</f>
        <v>1640</v>
      </c>
      <c r="F63" s="6">
        <f>+ROUND(SUMIFS(In_consumos!AG:AG,In_consumos!$C:$C,Matriz_de_consumo!$B28,In_consumos!$A:$A,Salida!$C$5),0)</f>
        <v>1680</v>
      </c>
      <c r="G63" s="6">
        <f>+ROUND(SUMIFS(In_consumos!AH:AH,In_consumos!$C:$C,Matriz_de_consumo!$B28,In_consumos!$A:$A,Salida!$C$5),0)</f>
        <v>2080</v>
      </c>
      <c r="H63" s="6">
        <f>+ROUND(SUMIFS(In_consumos!AI:AI,In_consumos!$C:$C,Matriz_de_consumo!$B28,In_consumos!$A:$A,Salida!$C$5),0)</f>
        <v>1400</v>
      </c>
      <c r="I63" s="6">
        <f>+ROUND(SUMIFS(In_consumos!AJ:AJ,In_consumos!$C:$C,Matriz_de_consumo!$B28,In_consumos!$A:$A,Salida!$C$5),0)</f>
        <v>1600</v>
      </c>
      <c r="J63" s="6">
        <f>+ROUND(SUMIFS(In_consumos!AK:AK,In_consumos!$C:$C,Matriz_de_consumo!$B28,In_consumos!$A:$A,Salida!$C$5),0)</f>
        <v>2040</v>
      </c>
      <c r="K63" s="6">
        <f>+ROUND(SUMIFS(In_consumos!AL:AL,In_consumos!$C:$C,Matriz_de_consumo!$B28,In_consumos!$A:$A,Salida!$C$5),0)</f>
        <v>2080</v>
      </c>
      <c r="L63" s="6">
        <f>+ROUND(SUMIFS(In_consumos!AM:AM,In_consumos!$C:$C,Matriz_de_consumo!$B28,In_consumos!$A:$A,Salida!$C$5),0)</f>
        <v>3080</v>
      </c>
      <c r="M63" s="6">
        <f>+ROUND(SUMIFS(In_consumos!AN:AN,In_consumos!$C:$C,Matriz_de_consumo!$B28,In_consumos!$A:$A,Salida!$C$5),0)</f>
        <v>1720</v>
      </c>
      <c r="N63" s="6">
        <f>+ROUND(SUMIFS(In_consumos!AO:AO,In_consumos!$C:$C,Matriz_de_consumo!$B28,In_consumos!$A:$A,Salida!$C$5),0)</f>
        <v>1520</v>
      </c>
      <c r="O63" s="6">
        <f>+ROUND(SUMIFS(In_consumos!AP:AP,In_consumos!$C:$C,Matriz_de_consumo!$B28,In_consumos!$A:$A,Salida!$C$5),0)</f>
        <v>1000</v>
      </c>
      <c r="P63" s="6">
        <f>+ROUND(SUMIFS(In_consumos!AQ:AQ,In_consumos!$C:$C,Matriz_de_consumo!$B28,In_consumos!$A:$A,Salida!$C$5),0)</f>
        <v>0</v>
      </c>
      <c r="Q63" s="6">
        <f>+ROUND(SUMIFS(In_consumos!AR:AR,In_consumos!$C:$C,Matriz_de_consumo!$B28,In_consumos!$A:$A,Salida!$C$5),0)</f>
        <v>240</v>
      </c>
      <c r="R63" s="6">
        <f>+ROUND(SUMIFS(In_consumos!AS:AS,In_consumos!$C:$C,Matriz_de_consumo!$B28,In_consumos!$A:$A,Salida!$C$5),0)</f>
        <v>2320</v>
      </c>
      <c r="S63" s="6">
        <f>+ROUND(SUMIFS(In_consumos!AT:AT,In_consumos!$C:$C,Matriz_de_consumo!$B28,In_consumos!$A:$A,Salida!$C$5),0)</f>
        <v>1120</v>
      </c>
      <c r="T63" s="6">
        <f>+ROUND(SUMIFS(In_consumos!AU:AU,In_consumos!$C:$C,Matriz_de_consumo!$B28,In_consumos!$A:$A,Salida!$C$5),0)</f>
        <v>680</v>
      </c>
      <c r="U63" s="6">
        <f>+ROUND(SUMIFS(In_consumos!AV:AV,In_consumos!$C:$C,Matriz_de_consumo!$B28,In_consumos!$A:$A,Salida!$C$5),0)</f>
        <v>1120</v>
      </c>
      <c r="V63" s="6">
        <f>+ROUND(SUMIFS(In_consumos!AW:AW,In_consumos!$C:$C,Matriz_de_consumo!$B28,In_consumos!$A:$A,Salida!$C$5),0)</f>
        <v>1840</v>
      </c>
      <c r="W63" s="6">
        <f>+ROUND(SUMIFS(In_consumos!AX:AX,In_consumos!$C:$C,Matriz_de_consumo!$B28,In_consumos!$A:$A,Salida!$C$5),0)</f>
        <v>1800</v>
      </c>
      <c r="X63" s="6">
        <f>+ROUND(SUMIFS(In_consumos!AY:AY,In_consumos!$C:$C,Matriz_de_consumo!$B28,In_consumos!$A:$A,Salida!$C$5),0)</f>
        <v>1840</v>
      </c>
      <c r="Y63" s="6">
        <f>+ROUND(SUMIFS(In_consumos!AZ:AZ,In_consumos!$C:$C,Matriz_de_consumo!$B28,In_consumos!$A:$A,Salida!$C$5),0)</f>
        <v>1880</v>
      </c>
      <c r="Z63" s="6">
        <f>+ROUND(SUMIFS(In_consumos!BA:BA,In_consumos!$C:$C,Matriz_de_consumo!$B28,In_consumos!$A:$A,Salida!$C$5),0)</f>
        <v>1480</v>
      </c>
    </row>
    <row r="64" spans="2:26" x14ac:dyDescent="0.2">
      <c r="B64" s="5">
        <f t="shared" si="1"/>
        <v>43974</v>
      </c>
      <c r="C64" s="6">
        <f>+ROUND(SUMIFS(In_consumos!AD:AD,In_consumos!$C:$C,Matriz_de_consumo!$B29,In_consumos!$A:$A,Salida!$C$5),0)</f>
        <v>1520</v>
      </c>
      <c r="D64" s="6">
        <f>+ROUND(SUMIFS(In_consumos!AE:AE,In_consumos!$C:$C,Matriz_de_consumo!$B29,In_consumos!$A:$A,Salida!$C$5),0)</f>
        <v>1960</v>
      </c>
      <c r="E64" s="6">
        <f>+ROUND(SUMIFS(In_consumos!AF:AF,In_consumos!$C:$C,Matriz_de_consumo!$B29,In_consumos!$A:$A,Salida!$C$5),0)</f>
        <v>1600</v>
      </c>
      <c r="F64" s="6">
        <f>+ROUND(SUMIFS(In_consumos!AG:AG,In_consumos!$C:$C,Matriz_de_consumo!$B29,In_consumos!$A:$A,Salida!$C$5),0)</f>
        <v>1920</v>
      </c>
      <c r="G64" s="6">
        <f>+ROUND(SUMIFS(In_consumos!AH:AH,In_consumos!$C:$C,Matriz_de_consumo!$B29,In_consumos!$A:$A,Salida!$C$5),0)</f>
        <v>2080</v>
      </c>
      <c r="H64" s="6">
        <f>+ROUND(SUMIFS(In_consumos!AI:AI,In_consumos!$C:$C,Matriz_de_consumo!$B29,In_consumos!$A:$A,Salida!$C$5),0)</f>
        <v>1520</v>
      </c>
      <c r="I64" s="6">
        <f>+ROUND(SUMIFS(In_consumos!AJ:AJ,In_consumos!$C:$C,Matriz_de_consumo!$B29,In_consumos!$A:$A,Salida!$C$5),0)</f>
        <v>1920</v>
      </c>
      <c r="J64" s="6">
        <f>+ROUND(SUMIFS(In_consumos!AK:AK,In_consumos!$C:$C,Matriz_de_consumo!$B29,In_consumos!$A:$A,Salida!$C$5),0)</f>
        <v>2000</v>
      </c>
      <c r="K64" s="6">
        <f>+ROUND(SUMIFS(In_consumos!AL:AL,In_consumos!$C:$C,Matriz_de_consumo!$B29,In_consumos!$A:$A,Salida!$C$5),0)</f>
        <v>1960</v>
      </c>
      <c r="L64" s="6">
        <f>+ROUND(SUMIFS(In_consumos!AM:AM,In_consumos!$C:$C,Matriz_de_consumo!$B29,In_consumos!$A:$A,Salida!$C$5),0)</f>
        <v>880</v>
      </c>
      <c r="M64" s="6">
        <f>+ROUND(SUMIFS(In_consumos!AN:AN,In_consumos!$C:$C,Matriz_de_consumo!$B29,In_consumos!$A:$A,Salida!$C$5),0)</f>
        <v>440</v>
      </c>
      <c r="N64" s="6">
        <f>+ROUND(SUMIFS(In_consumos!AO:AO,In_consumos!$C:$C,Matriz_de_consumo!$B29,In_consumos!$A:$A,Salida!$C$5),0)</f>
        <v>400</v>
      </c>
      <c r="O64" s="6">
        <f>+ROUND(SUMIFS(In_consumos!AP:AP,In_consumos!$C:$C,Matriz_de_consumo!$B29,In_consumos!$A:$A,Salida!$C$5),0)</f>
        <v>520</v>
      </c>
      <c r="P64" s="6">
        <f>+ROUND(SUMIFS(In_consumos!AQ:AQ,In_consumos!$C:$C,Matriz_de_consumo!$B29,In_consumos!$A:$A,Salida!$C$5),0)</f>
        <v>1040</v>
      </c>
      <c r="Q64" s="6">
        <f>+ROUND(SUMIFS(In_consumos!AR:AR,In_consumos!$C:$C,Matriz_de_consumo!$B29,In_consumos!$A:$A,Salida!$C$5),0)</f>
        <v>760</v>
      </c>
      <c r="R64" s="6">
        <f>+ROUND(SUMIFS(In_consumos!AS:AS,In_consumos!$C:$C,Matriz_de_consumo!$B29,In_consumos!$A:$A,Salida!$C$5),0)</f>
        <v>760</v>
      </c>
      <c r="S64" s="6">
        <f>+ROUND(SUMIFS(In_consumos!AT:AT,In_consumos!$C:$C,Matriz_de_consumo!$B29,In_consumos!$A:$A,Salida!$C$5),0)</f>
        <v>960</v>
      </c>
      <c r="T64" s="6">
        <f>+ROUND(SUMIFS(In_consumos!AU:AU,In_consumos!$C:$C,Matriz_de_consumo!$B29,In_consumos!$A:$A,Salida!$C$5),0)</f>
        <v>3000</v>
      </c>
      <c r="U64" s="6">
        <f>+ROUND(SUMIFS(In_consumos!AV:AV,In_consumos!$C:$C,Matriz_de_consumo!$B29,In_consumos!$A:$A,Salida!$C$5),0)</f>
        <v>3400</v>
      </c>
      <c r="V64" s="6">
        <f>+ROUND(SUMIFS(In_consumos!AW:AW,In_consumos!$C:$C,Matriz_de_consumo!$B29,In_consumos!$A:$A,Salida!$C$5),0)</f>
        <v>3480</v>
      </c>
      <c r="W64" s="6">
        <f>+ROUND(SUMIFS(In_consumos!AX:AX,In_consumos!$C:$C,Matriz_de_consumo!$B29,In_consumos!$A:$A,Salida!$C$5),0)</f>
        <v>3280</v>
      </c>
      <c r="X64" s="6">
        <f>+ROUND(SUMIFS(In_consumos!AY:AY,In_consumos!$C:$C,Matriz_de_consumo!$B29,In_consumos!$A:$A,Salida!$C$5),0)</f>
        <v>1760</v>
      </c>
      <c r="Y64" s="6">
        <f>+ROUND(SUMIFS(In_consumos!AZ:AZ,In_consumos!$C:$C,Matriz_de_consumo!$B29,In_consumos!$A:$A,Salida!$C$5),0)</f>
        <v>760</v>
      </c>
      <c r="Z64" s="6">
        <f>+ROUND(SUMIFS(In_consumos!BA:BA,In_consumos!$C:$C,Matriz_de_consumo!$B29,In_consumos!$A:$A,Salida!$C$5),0)</f>
        <v>760</v>
      </c>
    </row>
    <row r="65" spans="2:26" x14ac:dyDescent="0.2">
      <c r="B65" s="5">
        <f t="shared" si="1"/>
        <v>43975</v>
      </c>
      <c r="C65" s="6">
        <f>+ROUND(SUMIFS(In_consumos!AD:AD,In_consumos!$C:$C,Matriz_de_consumo!$B30,In_consumos!$A:$A,Salida!$C$5),0)</f>
        <v>280</v>
      </c>
      <c r="D65" s="6">
        <f>+ROUND(SUMIFS(In_consumos!AE:AE,In_consumos!$C:$C,Matriz_de_consumo!$B30,In_consumos!$A:$A,Salida!$C$5),0)</f>
        <v>400</v>
      </c>
      <c r="E65" s="6">
        <f>+ROUND(SUMIFS(In_consumos!AF:AF,In_consumos!$C:$C,Matriz_de_consumo!$B30,In_consumos!$A:$A,Salida!$C$5),0)</f>
        <v>400</v>
      </c>
      <c r="F65" s="6">
        <f>+ROUND(SUMIFS(In_consumos!AG:AG,In_consumos!$C:$C,Matriz_de_consumo!$B30,In_consumos!$A:$A,Salida!$C$5),0)</f>
        <v>400</v>
      </c>
      <c r="G65" s="6">
        <f>+ROUND(SUMIFS(In_consumos!AH:AH,In_consumos!$C:$C,Matriz_de_consumo!$B30,In_consumos!$A:$A,Salida!$C$5),0)</f>
        <v>1000</v>
      </c>
      <c r="H65" s="6">
        <f>+ROUND(SUMIFS(In_consumos!AI:AI,In_consumos!$C:$C,Matriz_de_consumo!$B30,In_consumos!$A:$A,Salida!$C$5),0)</f>
        <v>2520</v>
      </c>
      <c r="I65" s="6">
        <f>+ROUND(SUMIFS(In_consumos!AJ:AJ,In_consumos!$C:$C,Matriz_de_consumo!$B30,In_consumos!$A:$A,Salida!$C$5),0)</f>
        <v>3640</v>
      </c>
      <c r="J65" s="6">
        <f>+ROUND(SUMIFS(In_consumos!AK:AK,In_consumos!$C:$C,Matriz_de_consumo!$B30,In_consumos!$A:$A,Salida!$C$5),0)</f>
        <v>3120</v>
      </c>
      <c r="K65" s="6">
        <f>+ROUND(SUMIFS(In_consumos!AL:AL,In_consumos!$C:$C,Matriz_de_consumo!$B30,In_consumos!$A:$A,Salida!$C$5),0)</f>
        <v>160</v>
      </c>
      <c r="L65" s="6">
        <f>+ROUND(SUMIFS(In_consumos!AM:AM,In_consumos!$C:$C,Matriz_de_consumo!$B30,In_consumos!$A:$A,Salida!$C$5),0)</f>
        <v>80</v>
      </c>
      <c r="M65" s="6">
        <f>+ROUND(SUMIFS(In_consumos!AN:AN,In_consumos!$C:$C,Matriz_de_consumo!$B30,In_consumos!$A:$A,Salida!$C$5),0)</f>
        <v>40</v>
      </c>
      <c r="N65" s="6">
        <f>+ROUND(SUMIFS(In_consumos!AO:AO,In_consumos!$C:$C,Matriz_de_consumo!$B30,In_consumos!$A:$A,Salida!$C$5),0)</f>
        <v>40</v>
      </c>
      <c r="O65" s="6">
        <f>+ROUND(SUMIFS(In_consumos!AP:AP,In_consumos!$C:$C,Matriz_de_consumo!$B30,In_consumos!$A:$A,Salida!$C$5),0)</f>
        <v>120</v>
      </c>
      <c r="P65" s="6">
        <f>+ROUND(SUMIFS(In_consumos!AQ:AQ,In_consumos!$C:$C,Matriz_de_consumo!$B30,In_consumos!$A:$A,Salida!$C$5),0)</f>
        <v>80</v>
      </c>
      <c r="Q65" s="6">
        <f>+ROUND(SUMIFS(In_consumos!AR:AR,In_consumos!$C:$C,Matriz_de_consumo!$B30,In_consumos!$A:$A,Salida!$C$5),0)</f>
        <v>0</v>
      </c>
      <c r="R65" s="6">
        <f>+ROUND(SUMIFS(In_consumos!AS:AS,In_consumos!$C:$C,Matriz_de_consumo!$B30,In_consumos!$A:$A,Salida!$C$5),0)</f>
        <v>1120</v>
      </c>
      <c r="S65" s="6">
        <f>+ROUND(SUMIFS(In_consumos!AT:AT,In_consumos!$C:$C,Matriz_de_consumo!$B30,In_consumos!$A:$A,Salida!$C$5),0)</f>
        <v>200</v>
      </c>
      <c r="T65" s="6">
        <f>+ROUND(SUMIFS(In_consumos!AU:AU,In_consumos!$C:$C,Matriz_de_consumo!$B30,In_consumos!$A:$A,Salida!$C$5),0)</f>
        <v>40</v>
      </c>
      <c r="U65" s="6">
        <f>+ROUND(SUMIFS(In_consumos!AV:AV,In_consumos!$C:$C,Matriz_de_consumo!$B30,In_consumos!$A:$A,Salida!$C$5),0)</f>
        <v>0</v>
      </c>
      <c r="V65" s="6">
        <f>+ROUND(SUMIFS(In_consumos!AW:AW,In_consumos!$C:$C,Matriz_de_consumo!$B30,In_consumos!$A:$A,Salida!$C$5),0)</f>
        <v>120</v>
      </c>
      <c r="W65" s="6">
        <f>+ROUND(SUMIFS(In_consumos!AX:AX,In_consumos!$C:$C,Matriz_de_consumo!$B30,In_consumos!$A:$A,Salida!$C$5),0)</f>
        <v>80</v>
      </c>
      <c r="X65" s="6">
        <f>+ROUND(SUMIFS(In_consumos!AY:AY,In_consumos!$C:$C,Matriz_de_consumo!$B30,In_consumos!$A:$A,Salida!$C$5),0)</f>
        <v>640</v>
      </c>
      <c r="Y65" s="6">
        <f>+ROUND(SUMIFS(In_consumos!AZ:AZ,In_consumos!$C:$C,Matriz_de_consumo!$B30,In_consumos!$A:$A,Salida!$C$5),0)</f>
        <v>1480</v>
      </c>
      <c r="Z65" s="6">
        <f>+ROUND(SUMIFS(In_consumos!BA:BA,In_consumos!$C:$C,Matriz_de_consumo!$B30,In_consumos!$A:$A,Salida!$C$5),0)</f>
        <v>1600</v>
      </c>
    </row>
    <row r="66" spans="2:26" x14ac:dyDescent="0.2">
      <c r="B66" s="5">
        <f t="shared" si="1"/>
        <v>43976</v>
      </c>
      <c r="C66" s="6">
        <f>+ROUND(SUMIFS(In_consumos!AD:AD,In_consumos!$C:$C,Matriz_de_consumo!$B31,In_consumos!$A:$A,Salida!$C$5),0)</f>
        <v>1720</v>
      </c>
      <c r="D66" s="6">
        <f>+ROUND(SUMIFS(In_consumos!AE:AE,In_consumos!$C:$C,Matriz_de_consumo!$B31,In_consumos!$A:$A,Salida!$C$5),0)</f>
        <v>1600</v>
      </c>
      <c r="E66" s="6">
        <f>+ROUND(SUMIFS(In_consumos!AF:AF,In_consumos!$C:$C,Matriz_de_consumo!$B31,In_consumos!$A:$A,Salida!$C$5),0)</f>
        <v>1640</v>
      </c>
      <c r="F66" s="6">
        <f>+ROUND(SUMIFS(In_consumos!AG:AG,In_consumos!$C:$C,Matriz_de_consumo!$B31,In_consumos!$A:$A,Salida!$C$5),0)</f>
        <v>1120</v>
      </c>
      <c r="G66" s="6">
        <f>+ROUND(SUMIFS(In_consumos!AH:AH,In_consumos!$C:$C,Matriz_de_consumo!$B31,In_consumos!$A:$A,Salida!$C$5),0)</f>
        <v>1400</v>
      </c>
      <c r="H66" s="6">
        <f>+ROUND(SUMIFS(In_consumos!AI:AI,In_consumos!$C:$C,Matriz_de_consumo!$B31,In_consumos!$A:$A,Salida!$C$5),0)</f>
        <v>1680</v>
      </c>
      <c r="I66" s="6">
        <f>+ROUND(SUMIFS(In_consumos!AJ:AJ,In_consumos!$C:$C,Matriz_de_consumo!$B31,In_consumos!$A:$A,Salida!$C$5),0)</f>
        <v>1960</v>
      </c>
      <c r="J66" s="6">
        <f>+ROUND(SUMIFS(In_consumos!AK:AK,In_consumos!$C:$C,Matriz_de_consumo!$B31,In_consumos!$A:$A,Salida!$C$5),0)</f>
        <v>960</v>
      </c>
      <c r="K66" s="6">
        <f>+ROUND(SUMIFS(In_consumos!AL:AL,In_consumos!$C:$C,Matriz_de_consumo!$B31,In_consumos!$A:$A,Salida!$C$5),0)</f>
        <v>560</v>
      </c>
      <c r="L66" s="6">
        <f>+ROUND(SUMIFS(In_consumos!AM:AM,In_consumos!$C:$C,Matriz_de_consumo!$B31,In_consumos!$A:$A,Salida!$C$5),0)</f>
        <v>40</v>
      </c>
      <c r="M66" s="6">
        <f>+ROUND(SUMIFS(In_consumos!AN:AN,In_consumos!$C:$C,Matriz_de_consumo!$B31,In_consumos!$A:$A,Salida!$C$5),0)</f>
        <v>80</v>
      </c>
      <c r="N66" s="6">
        <f>+ROUND(SUMIFS(In_consumos!AO:AO,In_consumos!$C:$C,Matriz_de_consumo!$B31,In_consumos!$A:$A,Salida!$C$5),0)</f>
        <v>80</v>
      </c>
      <c r="O66" s="6">
        <f>+ROUND(SUMIFS(In_consumos!AP:AP,In_consumos!$C:$C,Matriz_de_consumo!$B31,In_consumos!$A:$A,Salida!$C$5),0)</f>
        <v>80</v>
      </c>
      <c r="P66" s="6">
        <f>+ROUND(SUMIFS(In_consumos!AQ:AQ,In_consumos!$C:$C,Matriz_de_consumo!$B31,In_consumos!$A:$A,Salida!$C$5),0)</f>
        <v>0</v>
      </c>
      <c r="Q66" s="6">
        <f>+ROUND(SUMIFS(In_consumos!AR:AR,In_consumos!$C:$C,Matriz_de_consumo!$B31,In_consumos!$A:$A,Salida!$C$5),0)</f>
        <v>960</v>
      </c>
      <c r="R66" s="6">
        <f>+ROUND(SUMIFS(In_consumos!AS:AS,In_consumos!$C:$C,Matriz_de_consumo!$B31,In_consumos!$A:$A,Salida!$C$5),0)</f>
        <v>1040</v>
      </c>
      <c r="S66" s="6">
        <f>+ROUND(SUMIFS(In_consumos!AT:AT,In_consumos!$C:$C,Matriz_de_consumo!$B31,In_consumos!$A:$A,Salida!$C$5),0)</f>
        <v>640</v>
      </c>
      <c r="T66" s="6">
        <f>+ROUND(SUMIFS(In_consumos!AU:AU,In_consumos!$C:$C,Matriz_de_consumo!$B31,In_consumos!$A:$A,Salida!$C$5),0)</f>
        <v>920</v>
      </c>
      <c r="U66" s="6">
        <f>+ROUND(SUMIFS(In_consumos!AV:AV,In_consumos!$C:$C,Matriz_de_consumo!$B31,In_consumos!$A:$A,Salida!$C$5),0)</f>
        <v>400</v>
      </c>
      <c r="V66" s="6">
        <f>+ROUND(SUMIFS(In_consumos!AW:AW,In_consumos!$C:$C,Matriz_de_consumo!$B31,In_consumos!$A:$A,Salida!$C$5),0)</f>
        <v>40</v>
      </c>
      <c r="W66" s="6">
        <f>+ROUND(SUMIFS(In_consumos!AX:AX,In_consumos!$C:$C,Matriz_de_consumo!$B31,In_consumos!$A:$A,Salida!$C$5),0)</f>
        <v>0</v>
      </c>
      <c r="X66" s="6">
        <f>+ROUND(SUMIFS(In_consumos!AY:AY,In_consumos!$C:$C,Matriz_de_consumo!$B31,In_consumos!$A:$A,Salida!$C$5),0)</f>
        <v>0</v>
      </c>
      <c r="Y66" s="6">
        <f>+ROUND(SUMIFS(In_consumos!AZ:AZ,In_consumos!$C:$C,Matriz_de_consumo!$B31,In_consumos!$A:$A,Salida!$C$5),0)</f>
        <v>320</v>
      </c>
      <c r="Z66" s="6">
        <f>+ROUND(SUMIFS(In_consumos!BA:BA,In_consumos!$C:$C,Matriz_de_consumo!$B31,In_consumos!$A:$A,Salida!$C$5),0)</f>
        <v>0</v>
      </c>
    </row>
    <row r="67" spans="2:26" x14ac:dyDescent="0.2">
      <c r="B67" s="5">
        <f t="shared" si="1"/>
        <v>43977</v>
      </c>
      <c r="C67" s="6">
        <f>+ROUND(SUMIFS(In_consumos!AD:AD,In_consumos!$C:$C,Matriz_de_consumo!$B32,In_consumos!$A:$A,Salida!$C$5),0)</f>
        <v>0</v>
      </c>
      <c r="D67" s="6">
        <f>+ROUND(SUMIFS(In_consumos!AE:AE,In_consumos!$C:$C,Matriz_de_consumo!$B32,In_consumos!$A:$A,Salida!$C$5),0)</f>
        <v>0</v>
      </c>
      <c r="E67" s="6">
        <f>+ROUND(SUMIFS(In_consumos!AF:AF,In_consumos!$C:$C,Matriz_de_consumo!$B32,In_consumos!$A:$A,Salida!$C$5),0)</f>
        <v>40</v>
      </c>
      <c r="F67" s="6">
        <f>+ROUND(SUMIFS(In_consumos!AG:AG,In_consumos!$C:$C,Matriz_de_consumo!$B32,In_consumos!$A:$A,Salida!$C$5),0)</f>
        <v>0</v>
      </c>
      <c r="G67" s="6">
        <f>+ROUND(SUMIFS(In_consumos!AH:AH,In_consumos!$C:$C,Matriz_de_consumo!$B32,In_consumos!$A:$A,Salida!$C$5),0)</f>
        <v>0</v>
      </c>
      <c r="H67" s="6">
        <f>+ROUND(SUMIFS(In_consumos!AI:AI,In_consumos!$C:$C,Matriz_de_consumo!$B32,In_consumos!$A:$A,Salida!$C$5),0)</f>
        <v>40</v>
      </c>
      <c r="I67" s="6">
        <f>+ROUND(SUMIFS(In_consumos!AJ:AJ,In_consumos!$C:$C,Matriz_de_consumo!$B32,In_consumos!$A:$A,Salida!$C$5),0)</f>
        <v>40</v>
      </c>
      <c r="J67" s="6">
        <f>+ROUND(SUMIFS(In_consumos!AK:AK,In_consumos!$C:$C,Matriz_de_consumo!$B32,In_consumos!$A:$A,Salida!$C$5),0)</f>
        <v>0</v>
      </c>
      <c r="K67" s="6">
        <f>+ROUND(SUMIFS(In_consumos!AL:AL,In_consumos!$C:$C,Matriz_de_consumo!$B32,In_consumos!$A:$A,Salida!$C$5),0)</f>
        <v>0</v>
      </c>
      <c r="L67" s="6">
        <f>+ROUND(SUMIFS(In_consumos!AM:AM,In_consumos!$C:$C,Matriz_de_consumo!$B32,In_consumos!$A:$A,Salida!$C$5),0)</f>
        <v>0</v>
      </c>
      <c r="M67" s="6">
        <f>+ROUND(SUMIFS(In_consumos!AN:AN,In_consumos!$C:$C,Matriz_de_consumo!$B32,In_consumos!$A:$A,Salida!$C$5),0)</f>
        <v>0</v>
      </c>
      <c r="N67" s="6">
        <f>+ROUND(SUMIFS(In_consumos!AO:AO,In_consumos!$C:$C,Matriz_de_consumo!$B32,In_consumos!$A:$A,Salida!$C$5),0)</f>
        <v>0</v>
      </c>
      <c r="O67" s="6">
        <f>+ROUND(SUMIFS(In_consumos!AP:AP,In_consumos!$C:$C,Matriz_de_consumo!$B32,In_consumos!$A:$A,Salida!$C$5),0)</f>
        <v>0</v>
      </c>
      <c r="P67" s="6">
        <f>+ROUND(SUMIFS(In_consumos!AQ:AQ,In_consumos!$C:$C,Matriz_de_consumo!$B32,In_consumos!$A:$A,Salida!$C$5),0)</f>
        <v>0</v>
      </c>
      <c r="Q67" s="6">
        <f>+ROUND(SUMIFS(In_consumos!AR:AR,In_consumos!$C:$C,Matriz_de_consumo!$B32,In_consumos!$A:$A,Salida!$C$5),0)</f>
        <v>0</v>
      </c>
      <c r="R67" s="6">
        <f>+ROUND(SUMIFS(In_consumos!AS:AS,In_consumos!$C:$C,Matriz_de_consumo!$B32,In_consumos!$A:$A,Salida!$C$5),0)</f>
        <v>0</v>
      </c>
      <c r="S67" s="6">
        <f>+ROUND(SUMIFS(In_consumos!AT:AT,In_consumos!$C:$C,Matriz_de_consumo!$B32,In_consumos!$A:$A,Salida!$C$5),0)</f>
        <v>0</v>
      </c>
      <c r="T67" s="6">
        <f>+ROUND(SUMIFS(In_consumos!AU:AU,In_consumos!$C:$C,Matriz_de_consumo!$B32,In_consumos!$A:$A,Salida!$C$5),0)</f>
        <v>0</v>
      </c>
      <c r="U67" s="6">
        <f>+ROUND(SUMIFS(In_consumos!AV:AV,In_consumos!$C:$C,Matriz_de_consumo!$B32,In_consumos!$A:$A,Salida!$C$5),0)</f>
        <v>0</v>
      </c>
      <c r="V67" s="6">
        <f>+ROUND(SUMIFS(In_consumos!AW:AW,In_consumos!$C:$C,Matriz_de_consumo!$B32,In_consumos!$A:$A,Salida!$C$5),0)</f>
        <v>0</v>
      </c>
      <c r="W67" s="6">
        <f>+ROUND(SUMIFS(In_consumos!AX:AX,In_consumos!$C:$C,Matriz_de_consumo!$B32,In_consumos!$A:$A,Salida!$C$5),0)</f>
        <v>0</v>
      </c>
      <c r="X67" s="6">
        <f>+ROUND(SUMIFS(In_consumos!AY:AY,In_consumos!$C:$C,Matriz_de_consumo!$B32,In_consumos!$A:$A,Salida!$C$5),0)</f>
        <v>200</v>
      </c>
      <c r="Y67" s="6">
        <f>+ROUND(SUMIFS(In_consumos!AZ:AZ,In_consumos!$C:$C,Matriz_de_consumo!$B32,In_consumos!$A:$A,Salida!$C$5),0)</f>
        <v>80</v>
      </c>
      <c r="Z67" s="6">
        <f>+ROUND(SUMIFS(In_consumos!BA:BA,In_consumos!$C:$C,Matriz_de_consumo!$B32,In_consumos!$A:$A,Salida!$C$5),0)</f>
        <v>0</v>
      </c>
    </row>
    <row r="68" spans="2:26" x14ac:dyDescent="0.2">
      <c r="B68" s="5">
        <f t="shared" si="1"/>
        <v>43978</v>
      </c>
      <c r="C68" s="6">
        <f>+ROUND(SUMIFS(In_consumos!AD:AD,In_consumos!$C:$C,Matriz_de_consumo!$B33,In_consumos!$A:$A,Salida!$C$5),0)</f>
        <v>0</v>
      </c>
      <c r="D68" s="6">
        <f>+ROUND(SUMIFS(In_consumos!AE:AE,In_consumos!$C:$C,Matriz_de_consumo!$B33,In_consumos!$A:$A,Salida!$C$5),0)</f>
        <v>0</v>
      </c>
      <c r="E68" s="6">
        <f>+ROUND(SUMIFS(In_consumos!AF:AF,In_consumos!$C:$C,Matriz_de_consumo!$B33,In_consumos!$A:$A,Salida!$C$5),0)</f>
        <v>0</v>
      </c>
      <c r="F68" s="6">
        <f>+ROUND(SUMIFS(In_consumos!AG:AG,In_consumos!$C:$C,Matriz_de_consumo!$B33,In_consumos!$A:$A,Salida!$C$5),0)</f>
        <v>40</v>
      </c>
      <c r="G68" s="6">
        <f>+ROUND(SUMIFS(In_consumos!AH:AH,In_consumos!$C:$C,Matriz_de_consumo!$B33,In_consumos!$A:$A,Salida!$C$5),0)</f>
        <v>40</v>
      </c>
      <c r="H68" s="6">
        <f>+ROUND(SUMIFS(In_consumos!AI:AI,In_consumos!$C:$C,Matriz_de_consumo!$B33,In_consumos!$A:$A,Salida!$C$5),0)</f>
        <v>0</v>
      </c>
      <c r="I68" s="6">
        <f>+ROUND(SUMIFS(In_consumos!AJ:AJ,In_consumos!$C:$C,Matriz_de_consumo!$B33,In_consumos!$A:$A,Salida!$C$5),0)</f>
        <v>0</v>
      </c>
      <c r="J68" s="6">
        <f>+ROUND(SUMIFS(In_consumos!AK:AK,In_consumos!$C:$C,Matriz_de_consumo!$B33,In_consumos!$A:$A,Salida!$C$5),0)</f>
        <v>40</v>
      </c>
      <c r="K68" s="6">
        <f>+ROUND(SUMIFS(In_consumos!AL:AL,In_consumos!$C:$C,Matriz_de_consumo!$B33,In_consumos!$A:$A,Salida!$C$5),0)</f>
        <v>0</v>
      </c>
      <c r="L68" s="6">
        <f>+ROUND(SUMIFS(In_consumos!AM:AM,In_consumos!$C:$C,Matriz_de_consumo!$B33,In_consumos!$A:$A,Salida!$C$5),0)</f>
        <v>0</v>
      </c>
      <c r="M68" s="6">
        <f>+ROUND(SUMIFS(In_consumos!AN:AN,In_consumos!$C:$C,Matriz_de_consumo!$B33,In_consumos!$A:$A,Salida!$C$5),0)</f>
        <v>0</v>
      </c>
      <c r="N68" s="6">
        <f>+ROUND(SUMIFS(In_consumos!AO:AO,In_consumos!$C:$C,Matriz_de_consumo!$B33,In_consumos!$A:$A,Salida!$C$5),0)</f>
        <v>0</v>
      </c>
      <c r="O68" s="6">
        <f>+ROUND(SUMIFS(In_consumos!AP:AP,In_consumos!$C:$C,Matriz_de_consumo!$B33,In_consumos!$A:$A,Salida!$C$5),0)</f>
        <v>0</v>
      </c>
      <c r="P68" s="6">
        <f>+ROUND(SUMIFS(In_consumos!AQ:AQ,In_consumos!$C:$C,Matriz_de_consumo!$B33,In_consumos!$A:$A,Salida!$C$5),0)</f>
        <v>0</v>
      </c>
      <c r="Q68" s="6">
        <f>+ROUND(SUMIFS(In_consumos!AR:AR,In_consumos!$C:$C,Matriz_de_consumo!$B33,In_consumos!$A:$A,Salida!$C$5),0)</f>
        <v>0</v>
      </c>
      <c r="R68" s="6">
        <f>+ROUND(SUMIFS(In_consumos!AS:AS,In_consumos!$C:$C,Matriz_de_consumo!$B33,In_consumos!$A:$A,Salida!$C$5),0)</f>
        <v>0</v>
      </c>
      <c r="S68" s="6">
        <f>+ROUND(SUMIFS(In_consumos!AT:AT,In_consumos!$C:$C,Matriz_de_consumo!$B33,In_consumos!$A:$A,Salida!$C$5),0)</f>
        <v>0</v>
      </c>
      <c r="T68" s="6">
        <f>+ROUND(SUMIFS(In_consumos!AU:AU,In_consumos!$C:$C,Matriz_de_consumo!$B33,In_consumos!$A:$A,Salida!$C$5),0)</f>
        <v>200</v>
      </c>
      <c r="U68" s="6">
        <f>+ROUND(SUMIFS(In_consumos!AV:AV,In_consumos!$C:$C,Matriz_de_consumo!$B33,In_consumos!$A:$A,Salida!$C$5),0)</f>
        <v>0</v>
      </c>
      <c r="V68" s="6">
        <f>+ROUND(SUMIFS(In_consumos!AW:AW,In_consumos!$C:$C,Matriz_de_consumo!$B33,In_consumos!$A:$A,Salida!$C$5),0)</f>
        <v>0</v>
      </c>
      <c r="W68" s="6">
        <f>+ROUND(SUMIFS(In_consumos!AX:AX,In_consumos!$C:$C,Matriz_de_consumo!$B33,In_consumos!$A:$A,Salida!$C$5),0)</f>
        <v>0</v>
      </c>
      <c r="X68" s="6">
        <f>+ROUND(SUMIFS(In_consumos!AY:AY,In_consumos!$C:$C,Matriz_de_consumo!$B33,In_consumos!$A:$A,Salida!$C$5),0)</f>
        <v>0</v>
      </c>
      <c r="Y68" s="6">
        <f>+ROUND(SUMIFS(In_consumos!AZ:AZ,In_consumos!$C:$C,Matriz_de_consumo!$B33,In_consumos!$A:$A,Salida!$C$5),0)</f>
        <v>0</v>
      </c>
      <c r="Z68" s="6">
        <f>+ROUND(SUMIFS(In_consumos!BA:BA,In_consumos!$C:$C,Matriz_de_consumo!$B33,In_consumos!$A:$A,Salida!$C$5),0)</f>
        <v>0</v>
      </c>
    </row>
    <row r="69" spans="2:26" x14ac:dyDescent="0.2">
      <c r="B69" s="5">
        <f t="shared" si="1"/>
        <v>43979</v>
      </c>
      <c r="C69" s="6">
        <f>+ROUND(SUMIFS(In_consumos!AD:AD,In_consumos!$C:$C,Matriz_de_consumo!$B34,In_consumos!$A:$A,Salida!$C$5),0)</f>
        <v>160</v>
      </c>
      <c r="D69" s="6">
        <f>+ROUND(SUMIFS(In_consumos!AE:AE,In_consumos!$C:$C,Matriz_de_consumo!$B34,In_consumos!$A:$A,Salida!$C$5),0)</f>
        <v>40</v>
      </c>
      <c r="E69" s="6">
        <f>+ROUND(SUMIFS(In_consumos!AF:AF,In_consumos!$C:$C,Matriz_de_consumo!$B34,In_consumos!$A:$A,Salida!$C$5),0)</f>
        <v>200</v>
      </c>
      <c r="F69" s="6">
        <f>+ROUND(SUMIFS(In_consumos!AG:AG,In_consumos!$C:$C,Matriz_de_consumo!$B34,In_consumos!$A:$A,Salida!$C$5),0)</f>
        <v>40</v>
      </c>
      <c r="G69" s="6">
        <f>+ROUND(SUMIFS(In_consumos!AH:AH,In_consumos!$C:$C,Matriz_de_consumo!$B34,In_consumos!$A:$A,Salida!$C$5),0)</f>
        <v>0</v>
      </c>
      <c r="H69" s="6">
        <f>+ROUND(SUMIFS(In_consumos!AI:AI,In_consumos!$C:$C,Matriz_de_consumo!$B34,In_consumos!$A:$A,Salida!$C$5),0)</f>
        <v>0</v>
      </c>
      <c r="I69" s="6">
        <f>+ROUND(SUMIFS(In_consumos!AJ:AJ,In_consumos!$C:$C,Matriz_de_consumo!$B34,In_consumos!$A:$A,Salida!$C$5),0)</f>
        <v>1120</v>
      </c>
      <c r="J69" s="6">
        <f>+ROUND(SUMIFS(In_consumos!AK:AK,In_consumos!$C:$C,Matriz_de_consumo!$B34,In_consumos!$A:$A,Salida!$C$5),0)</f>
        <v>1080</v>
      </c>
      <c r="K69" s="6">
        <f>+ROUND(SUMIFS(In_consumos!AL:AL,In_consumos!$C:$C,Matriz_de_consumo!$B34,In_consumos!$A:$A,Salida!$C$5),0)</f>
        <v>0</v>
      </c>
      <c r="L69" s="6">
        <f>+ROUND(SUMIFS(In_consumos!AM:AM,In_consumos!$C:$C,Matriz_de_consumo!$B34,In_consumos!$A:$A,Salida!$C$5),0)</f>
        <v>0</v>
      </c>
      <c r="M69" s="6">
        <f>+ROUND(SUMIFS(In_consumos!AN:AN,In_consumos!$C:$C,Matriz_de_consumo!$B34,In_consumos!$A:$A,Salida!$C$5),0)</f>
        <v>0</v>
      </c>
      <c r="N69" s="6">
        <f>+ROUND(SUMIFS(In_consumos!AO:AO,In_consumos!$C:$C,Matriz_de_consumo!$B34,In_consumos!$A:$A,Salida!$C$5),0)</f>
        <v>0</v>
      </c>
      <c r="O69" s="6">
        <f>+ROUND(SUMIFS(In_consumos!AP:AP,In_consumos!$C:$C,Matriz_de_consumo!$B34,In_consumos!$A:$A,Salida!$C$5),0)</f>
        <v>0</v>
      </c>
      <c r="P69" s="6">
        <f>+ROUND(SUMIFS(In_consumos!AQ:AQ,In_consumos!$C:$C,Matriz_de_consumo!$B34,In_consumos!$A:$A,Salida!$C$5),0)</f>
        <v>0</v>
      </c>
      <c r="Q69" s="6">
        <f>+ROUND(SUMIFS(In_consumos!AR:AR,In_consumos!$C:$C,Matriz_de_consumo!$B34,In_consumos!$A:$A,Salida!$C$5),0)</f>
        <v>0</v>
      </c>
      <c r="R69" s="6">
        <f>+ROUND(SUMIFS(In_consumos!AS:AS,In_consumos!$C:$C,Matriz_de_consumo!$B34,In_consumos!$A:$A,Salida!$C$5),0)</f>
        <v>0</v>
      </c>
      <c r="S69" s="6">
        <f>+ROUND(SUMIFS(In_consumos!AT:AT,In_consumos!$C:$C,Matriz_de_consumo!$B34,In_consumos!$A:$A,Salida!$C$5),0)</f>
        <v>0</v>
      </c>
      <c r="T69" s="6">
        <f>+ROUND(SUMIFS(In_consumos!AU:AU,In_consumos!$C:$C,Matriz_de_consumo!$B34,In_consumos!$A:$A,Salida!$C$5),0)</f>
        <v>0</v>
      </c>
      <c r="U69" s="6">
        <f>+ROUND(SUMIFS(In_consumos!AV:AV,In_consumos!$C:$C,Matriz_de_consumo!$B34,In_consumos!$A:$A,Salida!$C$5),0)</f>
        <v>0</v>
      </c>
      <c r="V69" s="6">
        <f>+ROUND(SUMIFS(In_consumos!AW:AW,In_consumos!$C:$C,Matriz_de_consumo!$B34,In_consumos!$A:$A,Salida!$C$5),0)</f>
        <v>0</v>
      </c>
      <c r="W69" s="6">
        <f>+ROUND(SUMIFS(In_consumos!AX:AX,In_consumos!$C:$C,Matriz_de_consumo!$B34,In_consumos!$A:$A,Salida!$C$5),0)</f>
        <v>0</v>
      </c>
      <c r="X69" s="6">
        <f>+ROUND(SUMIFS(In_consumos!AY:AY,In_consumos!$C:$C,Matriz_de_consumo!$B34,In_consumos!$A:$A,Salida!$C$5),0)</f>
        <v>0</v>
      </c>
      <c r="Y69" s="6">
        <f>+ROUND(SUMIFS(In_consumos!AZ:AZ,In_consumos!$C:$C,Matriz_de_consumo!$B34,In_consumos!$A:$A,Salida!$C$5),0)</f>
        <v>0</v>
      </c>
      <c r="Z69" s="6">
        <f>+ROUND(SUMIFS(In_consumos!BA:BA,In_consumos!$C:$C,Matriz_de_consumo!$B34,In_consumos!$A:$A,Salida!$C$5),0)</f>
        <v>0</v>
      </c>
    </row>
    <row r="70" spans="2:26" x14ac:dyDescent="0.2">
      <c r="B70" s="5">
        <f t="shared" si="1"/>
        <v>43980</v>
      </c>
      <c r="C70" s="6">
        <f>+ROUND(SUMIFS(In_consumos!AD:AD,In_consumos!$C:$C,Matriz_de_consumo!$B35,In_consumos!$A:$A,Salida!$C$5),0)</f>
        <v>40</v>
      </c>
      <c r="D70" s="6">
        <f>+ROUND(SUMIFS(In_consumos!AE:AE,In_consumos!$C:$C,Matriz_de_consumo!$B35,In_consumos!$A:$A,Salida!$C$5),0)</f>
        <v>0</v>
      </c>
      <c r="E70" s="6">
        <f>+ROUND(SUMIFS(In_consumos!AF:AF,In_consumos!$C:$C,Matriz_de_consumo!$B35,In_consumos!$A:$A,Salida!$C$5),0)</f>
        <v>160</v>
      </c>
      <c r="F70" s="6">
        <f>+ROUND(SUMIFS(In_consumos!AG:AG,In_consumos!$C:$C,Matriz_de_consumo!$B35,In_consumos!$A:$A,Salida!$C$5),0)</f>
        <v>40</v>
      </c>
      <c r="G70" s="6">
        <f>+ROUND(SUMIFS(In_consumos!AH:AH,In_consumos!$C:$C,Matriz_de_consumo!$B35,In_consumos!$A:$A,Salida!$C$5),0)</f>
        <v>40</v>
      </c>
      <c r="H70" s="6">
        <f>+ROUND(SUMIFS(In_consumos!AI:AI,In_consumos!$C:$C,Matriz_de_consumo!$B35,In_consumos!$A:$A,Salida!$C$5),0)</f>
        <v>40</v>
      </c>
      <c r="I70" s="6">
        <f>+ROUND(SUMIFS(In_consumos!AJ:AJ,In_consumos!$C:$C,Matriz_de_consumo!$B35,In_consumos!$A:$A,Salida!$C$5),0)</f>
        <v>40</v>
      </c>
      <c r="J70" s="6">
        <f>+ROUND(SUMIFS(In_consumos!AK:AK,In_consumos!$C:$C,Matriz_de_consumo!$B35,In_consumos!$A:$A,Salida!$C$5),0)</f>
        <v>40</v>
      </c>
      <c r="K70" s="6">
        <f>+ROUND(SUMIFS(In_consumos!AL:AL,In_consumos!$C:$C,Matriz_de_consumo!$B35,In_consumos!$A:$A,Salida!$C$5),0)</f>
        <v>80</v>
      </c>
      <c r="L70" s="6">
        <f>+ROUND(SUMIFS(In_consumos!AM:AM,In_consumos!$C:$C,Matriz_de_consumo!$B35,In_consumos!$A:$A,Salida!$C$5),0)</f>
        <v>0</v>
      </c>
      <c r="M70" s="6">
        <f>+ROUND(SUMIFS(In_consumos!AN:AN,In_consumos!$C:$C,Matriz_de_consumo!$B35,In_consumos!$A:$A,Salida!$C$5),0)</f>
        <v>0</v>
      </c>
      <c r="N70" s="6">
        <f>+ROUND(SUMIFS(In_consumos!AO:AO,In_consumos!$C:$C,Matriz_de_consumo!$B35,In_consumos!$A:$A,Salida!$C$5),0)</f>
        <v>0</v>
      </c>
      <c r="O70" s="6">
        <f>+ROUND(SUMIFS(In_consumos!AP:AP,In_consumos!$C:$C,Matriz_de_consumo!$B35,In_consumos!$A:$A,Salida!$C$5),0)</f>
        <v>0</v>
      </c>
      <c r="P70" s="6">
        <f>+ROUND(SUMIFS(In_consumos!AQ:AQ,In_consumos!$C:$C,Matriz_de_consumo!$B35,In_consumos!$A:$A,Salida!$C$5),0)</f>
        <v>0</v>
      </c>
      <c r="Q70" s="6">
        <f>+ROUND(SUMIFS(In_consumos!AR:AR,In_consumos!$C:$C,Matriz_de_consumo!$B35,In_consumos!$A:$A,Salida!$C$5),0)</f>
        <v>0</v>
      </c>
      <c r="R70" s="6">
        <f>+ROUND(SUMIFS(In_consumos!AS:AS,In_consumos!$C:$C,Matriz_de_consumo!$B35,In_consumos!$A:$A,Salida!$C$5),0)</f>
        <v>0</v>
      </c>
      <c r="S70" s="6">
        <f>+ROUND(SUMIFS(In_consumos!AT:AT,In_consumos!$C:$C,Matriz_de_consumo!$B35,In_consumos!$A:$A,Salida!$C$5),0)</f>
        <v>0</v>
      </c>
      <c r="T70" s="6">
        <f>+ROUND(SUMIFS(In_consumos!AU:AU,In_consumos!$C:$C,Matriz_de_consumo!$B35,In_consumos!$A:$A,Salida!$C$5),0)</f>
        <v>0</v>
      </c>
      <c r="U70" s="6">
        <f>+ROUND(SUMIFS(In_consumos!AV:AV,In_consumos!$C:$C,Matriz_de_consumo!$B35,In_consumos!$A:$A,Salida!$C$5),0)</f>
        <v>0</v>
      </c>
      <c r="V70" s="6">
        <f>+ROUND(SUMIFS(In_consumos!AW:AW,In_consumos!$C:$C,Matriz_de_consumo!$B35,In_consumos!$A:$A,Salida!$C$5),0)</f>
        <v>0</v>
      </c>
      <c r="W70" s="6">
        <f>+ROUND(SUMIFS(In_consumos!AX:AX,In_consumos!$C:$C,Matriz_de_consumo!$B35,In_consumos!$A:$A,Salida!$C$5),0)</f>
        <v>0</v>
      </c>
      <c r="X70" s="6">
        <f>+ROUND(SUMIFS(In_consumos!AY:AY,In_consumos!$C:$C,Matriz_de_consumo!$B35,In_consumos!$A:$A,Salida!$C$5),0)</f>
        <v>0</v>
      </c>
      <c r="Y70" s="6">
        <f>+ROUND(SUMIFS(In_consumos!AZ:AZ,In_consumos!$C:$C,Matriz_de_consumo!$B35,In_consumos!$A:$A,Salida!$C$5),0)</f>
        <v>0</v>
      </c>
      <c r="Z70" s="6">
        <f>+ROUND(SUMIFS(In_consumos!BA:BA,In_consumos!$C:$C,Matriz_de_consumo!$B35,In_consumos!$A:$A,Salida!$C$5),0)</f>
        <v>0</v>
      </c>
    </row>
    <row r="71" spans="2:26" x14ac:dyDescent="0.2">
      <c r="B71" s="5">
        <f t="shared" si="1"/>
        <v>43981</v>
      </c>
      <c r="C71" s="6">
        <f>+ROUND(SUMIFS(In_consumos!AD:AD,In_consumos!$C:$C,Matriz_de_consumo!$B36,In_consumos!$A:$A,Salida!$C$5),0)</f>
        <v>0</v>
      </c>
      <c r="D71" s="6">
        <f>+ROUND(SUMIFS(In_consumos!AE:AE,In_consumos!$C:$C,Matriz_de_consumo!$B36,In_consumos!$A:$A,Salida!$C$5),0)</f>
        <v>0</v>
      </c>
      <c r="E71" s="6">
        <f>+ROUND(SUMIFS(In_consumos!AF:AF,In_consumos!$C:$C,Matriz_de_consumo!$B36,In_consumos!$A:$A,Salida!$C$5),0)</f>
        <v>0</v>
      </c>
      <c r="F71" s="6">
        <f>+ROUND(SUMIFS(In_consumos!AG:AG,In_consumos!$C:$C,Matriz_de_consumo!$B36,In_consumos!$A:$A,Salida!$C$5),0)</f>
        <v>0</v>
      </c>
      <c r="G71" s="6">
        <f>+ROUND(SUMIFS(In_consumos!AH:AH,In_consumos!$C:$C,Matriz_de_consumo!$B36,In_consumos!$A:$A,Salida!$C$5),0)</f>
        <v>0</v>
      </c>
      <c r="H71" s="6">
        <f>+ROUND(SUMIFS(In_consumos!AI:AI,In_consumos!$C:$C,Matriz_de_consumo!$B36,In_consumos!$A:$A,Salida!$C$5),0)</f>
        <v>0</v>
      </c>
      <c r="I71" s="6">
        <f>+ROUND(SUMIFS(In_consumos!AJ:AJ,In_consumos!$C:$C,Matriz_de_consumo!$B36,In_consumos!$A:$A,Salida!$C$5),0)</f>
        <v>0</v>
      </c>
      <c r="J71" s="6">
        <f>+ROUND(SUMIFS(In_consumos!AK:AK,In_consumos!$C:$C,Matriz_de_consumo!$B36,In_consumos!$A:$A,Salida!$C$5),0)</f>
        <v>0</v>
      </c>
      <c r="K71" s="6">
        <f>+ROUND(SUMIFS(In_consumos!AL:AL,In_consumos!$C:$C,Matriz_de_consumo!$B36,In_consumos!$A:$A,Salida!$C$5),0)</f>
        <v>0</v>
      </c>
      <c r="L71" s="6">
        <f>+ROUND(SUMIFS(In_consumos!AM:AM,In_consumos!$C:$C,Matriz_de_consumo!$B36,In_consumos!$A:$A,Salida!$C$5),0)</f>
        <v>0</v>
      </c>
      <c r="M71" s="6">
        <f>+ROUND(SUMIFS(In_consumos!AN:AN,In_consumos!$C:$C,Matriz_de_consumo!$B36,In_consumos!$A:$A,Salida!$C$5),0)</f>
        <v>0</v>
      </c>
      <c r="N71" s="6">
        <f>+ROUND(SUMIFS(In_consumos!AO:AO,In_consumos!$C:$C,Matriz_de_consumo!$B36,In_consumos!$A:$A,Salida!$C$5),0)</f>
        <v>240</v>
      </c>
      <c r="O71" s="6">
        <f>+ROUND(SUMIFS(In_consumos!AP:AP,In_consumos!$C:$C,Matriz_de_consumo!$B36,In_consumos!$A:$A,Salida!$C$5),0)</f>
        <v>680</v>
      </c>
      <c r="P71" s="6">
        <f>+ROUND(SUMIFS(In_consumos!AQ:AQ,In_consumos!$C:$C,Matriz_de_consumo!$B36,In_consumos!$A:$A,Salida!$C$5),0)</f>
        <v>560</v>
      </c>
      <c r="Q71" s="6">
        <f>+ROUND(SUMIFS(In_consumos!AR:AR,In_consumos!$C:$C,Matriz_de_consumo!$B36,In_consumos!$A:$A,Salida!$C$5),0)</f>
        <v>720</v>
      </c>
      <c r="R71" s="6">
        <f>+ROUND(SUMIFS(In_consumos!AS:AS,In_consumos!$C:$C,Matriz_de_consumo!$B36,In_consumos!$A:$A,Salida!$C$5),0)</f>
        <v>400</v>
      </c>
      <c r="S71" s="6">
        <f>+ROUND(SUMIFS(In_consumos!AT:AT,In_consumos!$C:$C,Matriz_de_consumo!$B36,In_consumos!$A:$A,Salida!$C$5),0)</f>
        <v>120</v>
      </c>
      <c r="T71" s="6">
        <f>+ROUND(SUMIFS(In_consumos!AU:AU,In_consumos!$C:$C,Matriz_de_consumo!$B36,In_consumos!$A:$A,Salida!$C$5),0)</f>
        <v>160</v>
      </c>
      <c r="U71" s="6">
        <f>+ROUND(SUMIFS(In_consumos!AV:AV,In_consumos!$C:$C,Matriz_de_consumo!$B36,In_consumos!$A:$A,Salida!$C$5),0)</f>
        <v>0</v>
      </c>
      <c r="V71" s="6">
        <f>+ROUND(SUMIFS(In_consumos!AW:AW,In_consumos!$C:$C,Matriz_de_consumo!$B36,In_consumos!$A:$A,Salida!$C$5),0)</f>
        <v>0</v>
      </c>
      <c r="W71" s="6">
        <f>+ROUND(SUMIFS(In_consumos!AX:AX,In_consumos!$C:$C,Matriz_de_consumo!$B36,In_consumos!$A:$A,Salida!$C$5),0)</f>
        <v>0</v>
      </c>
      <c r="X71" s="6">
        <f>+ROUND(SUMIFS(In_consumos!AY:AY,In_consumos!$C:$C,Matriz_de_consumo!$B36,In_consumos!$A:$A,Salida!$C$5),0)</f>
        <v>0</v>
      </c>
      <c r="Y71" s="6">
        <f>+ROUND(SUMIFS(In_consumos!AZ:AZ,In_consumos!$C:$C,Matriz_de_consumo!$B36,In_consumos!$A:$A,Salida!$C$5),0)</f>
        <v>0</v>
      </c>
      <c r="Z71" s="6">
        <f>+ROUND(SUMIFS(In_consumos!BA:BA,In_consumos!$C:$C,Matriz_de_consumo!$B36,In_consumos!$A:$A,Salida!$C$5),0)</f>
        <v>40</v>
      </c>
    </row>
    <row r="72" spans="2:26" x14ac:dyDescent="0.2">
      <c r="B72" s="5">
        <f t="shared" si="1"/>
        <v>43982</v>
      </c>
      <c r="C72" s="6">
        <f>+ROUND(SUMIFS(In_consumos!AD:AD,In_consumos!$C:$C,Matriz_de_consumo!$B37,In_consumos!$A:$A,Salida!$C$5),0)</f>
        <v>40</v>
      </c>
      <c r="D72" s="6">
        <f>+ROUND(SUMIFS(In_consumos!AE:AE,In_consumos!$C:$C,Matriz_de_consumo!$B37,In_consumos!$A:$A,Salida!$C$5),0)</f>
        <v>0</v>
      </c>
      <c r="E72" s="6">
        <f>+ROUND(SUMIFS(In_consumos!AF:AF,In_consumos!$C:$C,Matriz_de_consumo!$B37,In_consumos!$A:$A,Salida!$C$5),0)</f>
        <v>40</v>
      </c>
      <c r="F72" s="6">
        <f>+ROUND(SUMIFS(In_consumos!AG:AG,In_consumos!$C:$C,Matriz_de_consumo!$B37,In_consumos!$A:$A,Salida!$C$5),0)</f>
        <v>0</v>
      </c>
      <c r="G72" s="6">
        <f>+ROUND(SUMIFS(In_consumos!AH:AH,In_consumos!$C:$C,Matriz_de_consumo!$B37,In_consumos!$A:$A,Salida!$C$5),0)</f>
        <v>40</v>
      </c>
      <c r="H72" s="6">
        <f>+ROUND(SUMIFS(In_consumos!AI:AI,In_consumos!$C:$C,Matriz_de_consumo!$B37,In_consumos!$A:$A,Salida!$C$5),0)</f>
        <v>80</v>
      </c>
      <c r="I72" s="6">
        <f>+ROUND(SUMIFS(In_consumos!AJ:AJ,In_consumos!$C:$C,Matriz_de_consumo!$B37,In_consumos!$A:$A,Salida!$C$5),0)</f>
        <v>40</v>
      </c>
      <c r="J72" s="6">
        <f>+ROUND(SUMIFS(In_consumos!AK:AK,In_consumos!$C:$C,Matriz_de_consumo!$B37,In_consumos!$A:$A,Salida!$C$5),0)</f>
        <v>0</v>
      </c>
      <c r="K72" s="6">
        <f>+ROUND(SUMIFS(In_consumos!AL:AL,In_consumos!$C:$C,Matriz_de_consumo!$B37,In_consumos!$A:$A,Salida!$C$5),0)</f>
        <v>0</v>
      </c>
      <c r="L72" s="6">
        <f>+ROUND(SUMIFS(In_consumos!AM:AM,In_consumos!$C:$C,Matriz_de_consumo!$B37,In_consumos!$A:$A,Salida!$C$5),0)</f>
        <v>0</v>
      </c>
      <c r="M72" s="6">
        <f>+ROUND(SUMIFS(In_consumos!AN:AN,In_consumos!$C:$C,Matriz_de_consumo!$B37,In_consumos!$A:$A,Salida!$C$5),0)</f>
        <v>0</v>
      </c>
      <c r="N72" s="6">
        <f>+ROUND(SUMIFS(In_consumos!AO:AO,In_consumos!$C:$C,Matriz_de_consumo!$B37,In_consumos!$A:$A,Salida!$C$5),0)</f>
        <v>0</v>
      </c>
      <c r="O72" s="6">
        <f>+ROUND(SUMIFS(In_consumos!AP:AP,In_consumos!$C:$C,Matriz_de_consumo!$B37,In_consumos!$A:$A,Salida!$C$5),0)</f>
        <v>0</v>
      </c>
      <c r="P72" s="6">
        <f>+ROUND(SUMIFS(In_consumos!AQ:AQ,In_consumos!$C:$C,Matriz_de_consumo!$B37,In_consumos!$A:$A,Salida!$C$5),0)</f>
        <v>0</v>
      </c>
      <c r="Q72" s="6">
        <f>+ROUND(SUMIFS(In_consumos!AR:AR,In_consumos!$C:$C,Matriz_de_consumo!$B37,In_consumos!$A:$A,Salida!$C$5),0)</f>
        <v>0</v>
      </c>
      <c r="R72" s="6">
        <f>+ROUND(SUMIFS(In_consumos!AS:AS,In_consumos!$C:$C,Matriz_de_consumo!$B37,In_consumos!$A:$A,Salida!$C$5),0)</f>
        <v>0</v>
      </c>
      <c r="S72" s="6">
        <f>+ROUND(SUMIFS(In_consumos!AT:AT,In_consumos!$C:$C,Matriz_de_consumo!$B37,In_consumos!$A:$A,Salida!$C$5),0)</f>
        <v>0</v>
      </c>
      <c r="T72" s="6">
        <f>+ROUND(SUMIFS(In_consumos!AU:AU,In_consumos!$C:$C,Matriz_de_consumo!$B37,In_consumos!$A:$A,Salida!$C$5),0)</f>
        <v>240</v>
      </c>
      <c r="U72" s="6">
        <f>+ROUND(SUMIFS(In_consumos!AV:AV,In_consumos!$C:$C,Matriz_de_consumo!$B37,In_consumos!$A:$A,Salida!$C$5),0)</f>
        <v>0</v>
      </c>
      <c r="V72" s="6">
        <f>+ROUND(SUMIFS(In_consumos!AW:AW,In_consumos!$C:$C,Matriz_de_consumo!$B37,In_consumos!$A:$A,Salida!$C$5),0)</f>
        <v>0</v>
      </c>
      <c r="W72" s="6">
        <f>+ROUND(SUMIFS(In_consumos!AX:AX,In_consumos!$C:$C,Matriz_de_consumo!$B37,In_consumos!$A:$A,Salida!$C$5),0)</f>
        <v>0</v>
      </c>
      <c r="X72" s="6">
        <f>+ROUND(SUMIFS(In_consumos!AY:AY,In_consumos!$C:$C,Matriz_de_consumo!$B37,In_consumos!$A:$A,Salida!$C$5),0)</f>
        <v>0</v>
      </c>
      <c r="Y72" s="6">
        <f>+ROUND(SUMIFS(In_consumos!AZ:AZ,In_consumos!$C:$C,Matriz_de_consumo!$B37,In_consumos!$A:$A,Salida!$C$5),0)</f>
        <v>40</v>
      </c>
      <c r="Z72" s="6">
        <f>+ROUND(SUMIFS(In_consumos!BA:BA,In_consumos!$C:$C,Matriz_de_consumo!$B37,In_consumos!$A:$A,Salida!$C$5),0)</f>
        <v>80</v>
      </c>
    </row>
    <row r="74" spans="2:26" x14ac:dyDescent="0.2">
      <c r="B74" s="3" t="s">
        <v>72</v>
      </c>
      <c r="C74" s="3"/>
      <c r="D74" s="55"/>
    </row>
    <row r="75" spans="2:26" x14ac:dyDescent="0.2">
      <c r="B75" s="3"/>
      <c r="C75" s="3"/>
    </row>
    <row r="76" spans="2:26" x14ac:dyDescent="0.2">
      <c r="B76" s="2"/>
      <c r="C76" s="4" t="s">
        <v>0</v>
      </c>
      <c r="D76" s="4" t="s">
        <v>1</v>
      </c>
      <c r="E76" s="4" t="s">
        <v>2</v>
      </c>
      <c r="F76" s="4" t="s">
        <v>3</v>
      </c>
      <c r="G76" s="4" t="s">
        <v>4</v>
      </c>
      <c r="H76" s="4" t="s">
        <v>5</v>
      </c>
      <c r="I76" s="4" t="s">
        <v>6</v>
      </c>
      <c r="J76" s="4" t="s">
        <v>7</v>
      </c>
      <c r="K76" s="4" t="s">
        <v>8</v>
      </c>
      <c r="L76" s="4" t="s">
        <v>9</v>
      </c>
      <c r="M76" s="4" t="s">
        <v>10</v>
      </c>
      <c r="N76" s="4" t="s">
        <v>11</v>
      </c>
      <c r="O76" s="4" t="s">
        <v>12</v>
      </c>
      <c r="P76" s="4" t="s">
        <v>13</v>
      </c>
      <c r="Q76" s="4" t="s">
        <v>14</v>
      </c>
      <c r="R76" s="4" t="s">
        <v>15</v>
      </c>
      <c r="S76" s="4" t="s">
        <v>16</v>
      </c>
      <c r="T76" s="4" t="s">
        <v>17</v>
      </c>
      <c r="U76" s="4" t="s">
        <v>18</v>
      </c>
      <c r="V76" s="4" t="s">
        <v>19</v>
      </c>
      <c r="W76" s="4" t="s">
        <v>20</v>
      </c>
      <c r="X76" s="4" t="s">
        <v>21</v>
      </c>
      <c r="Y76" s="4" t="s">
        <v>22</v>
      </c>
      <c r="Z76" s="4" t="s">
        <v>23</v>
      </c>
    </row>
    <row r="77" spans="2:26" x14ac:dyDescent="0.2">
      <c r="B77" s="5">
        <f>+B42</f>
        <v>43952</v>
      </c>
      <c r="C77" s="6">
        <f>+ROUND(IF(C42&gt;50%*C7,C42-50%*C7,0),0)</f>
        <v>0</v>
      </c>
      <c r="D77" s="6">
        <f t="shared" ref="D77:Z77" si="2">+ROUND(IF(D42&gt;50%*D7,D42-50%*D7,0),0)</f>
        <v>0</v>
      </c>
      <c r="E77" s="6">
        <f t="shared" si="2"/>
        <v>0</v>
      </c>
      <c r="F77" s="6">
        <f t="shared" si="2"/>
        <v>0</v>
      </c>
      <c r="G77" s="6">
        <f t="shared" si="2"/>
        <v>0</v>
      </c>
      <c r="H77" s="6">
        <f t="shared" si="2"/>
        <v>0</v>
      </c>
      <c r="I77" s="6">
        <f t="shared" si="2"/>
        <v>0</v>
      </c>
      <c r="J77" s="6">
        <f t="shared" si="2"/>
        <v>0</v>
      </c>
      <c r="K77" s="6">
        <f t="shared" si="2"/>
        <v>0</v>
      </c>
      <c r="L77" s="6">
        <f t="shared" si="2"/>
        <v>0</v>
      </c>
      <c r="M77" s="6">
        <f t="shared" si="2"/>
        <v>0</v>
      </c>
      <c r="N77" s="6">
        <f t="shared" si="2"/>
        <v>0</v>
      </c>
      <c r="O77" s="6">
        <f t="shared" si="2"/>
        <v>0</v>
      </c>
      <c r="P77" s="6">
        <f t="shared" si="2"/>
        <v>0</v>
      </c>
      <c r="Q77" s="6">
        <f t="shared" si="2"/>
        <v>0</v>
      </c>
      <c r="R77" s="6">
        <f t="shared" si="2"/>
        <v>0</v>
      </c>
      <c r="S77" s="6">
        <f t="shared" si="2"/>
        <v>0</v>
      </c>
      <c r="T77" s="6">
        <f t="shared" si="2"/>
        <v>0</v>
      </c>
      <c r="U77" s="6">
        <f t="shared" si="2"/>
        <v>0</v>
      </c>
      <c r="V77" s="6">
        <f t="shared" si="2"/>
        <v>0</v>
      </c>
      <c r="W77" s="6">
        <f t="shared" si="2"/>
        <v>0</v>
      </c>
      <c r="X77" s="6">
        <f t="shared" si="2"/>
        <v>0</v>
      </c>
      <c r="Y77" s="6">
        <f t="shared" si="2"/>
        <v>0</v>
      </c>
      <c r="Z77" s="6">
        <f t="shared" si="2"/>
        <v>0</v>
      </c>
    </row>
    <row r="78" spans="2:26" x14ac:dyDescent="0.2">
      <c r="B78" s="5">
        <f t="shared" ref="B78:B107" si="3">+B43</f>
        <v>43953</v>
      </c>
      <c r="C78" s="6">
        <f t="shared" ref="C78:Z78" si="4">+ROUND(IF(C43&gt;50%*C8,C43-50%*C8,0),0)</f>
        <v>0</v>
      </c>
      <c r="D78" s="6">
        <f t="shared" si="4"/>
        <v>0</v>
      </c>
      <c r="E78" s="6">
        <f t="shared" si="4"/>
        <v>0</v>
      </c>
      <c r="F78" s="6">
        <f t="shared" si="4"/>
        <v>0</v>
      </c>
      <c r="G78" s="6">
        <f t="shared" si="4"/>
        <v>0</v>
      </c>
      <c r="H78" s="6">
        <f t="shared" si="4"/>
        <v>0</v>
      </c>
      <c r="I78" s="6">
        <f t="shared" si="4"/>
        <v>0</v>
      </c>
      <c r="J78" s="6">
        <f t="shared" si="4"/>
        <v>0</v>
      </c>
      <c r="K78" s="6">
        <f t="shared" si="4"/>
        <v>0</v>
      </c>
      <c r="L78" s="6">
        <f t="shared" si="4"/>
        <v>0</v>
      </c>
      <c r="M78" s="6">
        <f t="shared" si="4"/>
        <v>0</v>
      </c>
      <c r="N78" s="6">
        <f t="shared" si="4"/>
        <v>0</v>
      </c>
      <c r="O78" s="6">
        <f t="shared" si="4"/>
        <v>0</v>
      </c>
      <c r="P78" s="6">
        <f t="shared" si="4"/>
        <v>0</v>
      </c>
      <c r="Q78" s="6">
        <f t="shared" si="4"/>
        <v>0</v>
      </c>
      <c r="R78" s="6">
        <f t="shared" si="4"/>
        <v>0</v>
      </c>
      <c r="S78" s="6">
        <f t="shared" si="4"/>
        <v>0</v>
      </c>
      <c r="T78" s="6">
        <f t="shared" si="4"/>
        <v>0</v>
      </c>
      <c r="U78" s="6">
        <f t="shared" si="4"/>
        <v>0</v>
      </c>
      <c r="V78" s="6">
        <f t="shared" si="4"/>
        <v>0</v>
      </c>
      <c r="W78" s="6">
        <f t="shared" si="4"/>
        <v>0</v>
      </c>
      <c r="X78" s="6">
        <f t="shared" si="4"/>
        <v>0</v>
      </c>
      <c r="Y78" s="6">
        <f t="shared" si="4"/>
        <v>0</v>
      </c>
      <c r="Z78" s="6">
        <f t="shared" si="4"/>
        <v>0</v>
      </c>
    </row>
    <row r="79" spans="2:26" x14ac:dyDescent="0.2">
      <c r="B79" s="5">
        <f t="shared" si="3"/>
        <v>43954</v>
      </c>
      <c r="C79" s="6">
        <f t="shared" ref="C79:Z79" si="5">+ROUND(IF(C44&gt;50%*C9,C44-50%*C9,0),0)</f>
        <v>0</v>
      </c>
      <c r="D79" s="6">
        <f t="shared" si="5"/>
        <v>0</v>
      </c>
      <c r="E79" s="6">
        <f t="shared" si="5"/>
        <v>0</v>
      </c>
      <c r="F79" s="6">
        <f t="shared" si="5"/>
        <v>0</v>
      </c>
      <c r="G79" s="6">
        <f t="shared" si="5"/>
        <v>0</v>
      </c>
      <c r="H79" s="6">
        <f t="shared" si="5"/>
        <v>0</v>
      </c>
      <c r="I79" s="6">
        <f t="shared" si="5"/>
        <v>0</v>
      </c>
      <c r="J79" s="6">
        <f t="shared" si="5"/>
        <v>0</v>
      </c>
      <c r="K79" s="6">
        <f t="shared" si="5"/>
        <v>0</v>
      </c>
      <c r="L79" s="6">
        <f t="shared" si="5"/>
        <v>0</v>
      </c>
      <c r="M79" s="6">
        <f t="shared" si="5"/>
        <v>0</v>
      </c>
      <c r="N79" s="6">
        <f t="shared" si="5"/>
        <v>0</v>
      </c>
      <c r="O79" s="6">
        <f t="shared" si="5"/>
        <v>0</v>
      </c>
      <c r="P79" s="6">
        <f t="shared" si="5"/>
        <v>0</v>
      </c>
      <c r="Q79" s="6">
        <f t="shared" si="5"/>
        <v>0</v>
      </c>
      <c r="R79" s="6">
        <f t="shared" si="5"/>
        <v>0</v>
      </c>
      <c r="S79" s="6">
        <f t="shared" si="5"/>
        <v>0</v>
      </c>
      <c r="T79" s="6">
        <f t="shared" si="5"/>
        <v>0</v>
      </c>
      <c r="U79" s="6">
        <f t="shared" si="5"/>
        <v>0</v>
      </c>
      <c r="V79" s="6">
        <f t="shared" si="5"/>
        <v>0</v>
      </c>
      <c r="W79" s="6">
        <f t="shared" si="5"/>
        <v>0</v>
      </c>
      <c r="X79" s="6">
        <f t="shared" si="5"/>
        <v>0</v>
      </c>
      <c r="Y79" s="6">
        <f t="shared" si="5"/>
        <v>0</v>
      </c>
      <c r="Z79" s="6">
        <f t="shared" si="5"/>
        <v>0</v>
      </c>
    </row>
    <row r="80" spans="2:26" x14ac:dyDescent="0.2">
      <c r="B80" s="5">
        <f t="shared" si="3"/>
        <v>43955</v>
      </c>
      <c r="C80" s="6">
        <f t="shared" ref="C80:Z80" si="6">+ROUND(IF(C45&gt;50%*C10,C45-50%*C10,0),0)</f>
        <v>0</v>
      </c>
      <c r="D80" s="6">
        <f t="shared" si="6"/>
        <v>0</v>
      </c>
      <c r="E80" s="6">
        <f t="shared" si="6"/>
        <v>0</v>
      </c>
      <c r="F80" s="6">
        <f t="shared" si="6"/>
        <v>0</v>
      </c>
      <c r="G80" s="6">
        <f t="shared" si="6"/>
        <v>0</v>
      </c>
      <c r="H80" s="6">
        <f t="shared" si="6"/>
        <v>0</v>
      </c>
      <c r="I80" s="6">
        <f t="shared" si="6"/>
        <v>0</v>
      </c>
      <c r="J80" s="6">
        <f t="shared" si="6"/>
        <v>0</v>
      </c>
      <c r="K80" s="6">
        <f t="shared" si="6"/>
        <v>0</v>
      </c>
      <c r="L80" s="6">
        <f t="shared" si="6"/>
        <v>0</v>
      </c>
      <c r="M80" s="6">
        <f t="shared" si="6"/>
        <v>0</v>
      </c>
      <c r="N80" s="6">
        <f t="shared" si="6"/>
        <v>0</v>
      </c>
      <c r="O80" s="6">
        <f t="shared" si="6"/>
        <v>0</v>
      </c>
      <c r="P80" s="6">
        <f t="shared" si="6"/>
        <v>0</v>
      </c>
      <c r="Q80" s="6">
        <f t="shared" si="6"/>
        <v>0</v>
      </c>
      <c r="R80" s="6">
        <f t="shared" si="6"/>
        <v>0</v>
      </c>
      <c r="S80" s="6">
        <f t="shared" si="6"/>
        <v>0</v>
      </c>
      <c r="T80" s="6">
        <f t="shared" si="6"/>
        <v>0</v>
      </c>
      <c r="U80" s="6">
        <f t="shared" si="6"/>
        <v>0</v>
      </c>
      <c r="V80" s="6">
        <f t="shared" si="6"/>
        <v>0</v>
      </c>
      <c r="W80" s="6">
        <f t="shared" si="6"/>
        <v>0</v>
      </c>
      <c r="X80" s="6">
        <f t="shared" si="6"/>
        <v>0</v>
      </c>
      <c r="Y80" s="6">
        <f t="shared" si="6"/>
        <v>0</v>
      </c>
      <c r="Z80" s="6">
        <f t="shared" si="6"/>
        <v>0</v>
      </c>
    </row>
    <row r="81" spans="2:26" x14ac:dyDescent="0.2">
      <c r="B81" s="5">
        <f t="shared" si="3"/>
        <v>43956</v>
      </c>
      <c r="C81" s="6">
        <f t="shared" ref="C81:Z81" si="7">+ROUND(IF(C46&gt;50%*C11,C46-50%*C11,0),0)</f>
        <v>0</v>
      </c>
      <c r="D81" s="6">
        <f t="shared" si="7"/>
        <v>0</v>
      </c>
      <c r="E81" s="6">
        <f t="shared" si="7"/>
        <v>0</v>
      </c>
      <c r="F81" s="6">
        <f t="shared" si="7"/>
        <v>0</v>
      </c>
      <c r="G81" s="6">
        <f t="shared" si="7"/>
        <v>0</v>
      </c>
      <c r="H81" s="6">
        <f t="shared" si="7"/>
        <v>0</v>
      </c>
      <c r="I81" s="6">
        <f t="shared" si="7"/>
        <v>0</v>
      </c>
      <c r="J81" s="6">
        <f t="shared" si="7"/>
        <v>0</v>
      </c>
      <c r="K81" s="6">
        <f t="shared" si="7"/>
        <v>0</v>
      </c>
      <c r="L81" s="6">
        <f t="shared" si="7"/>
        <v>0</v>
      </c>
      <c r="M81" s="6">
        <f t="shared" si="7"/>
        <v>0</v>
      </c>
      <c r="N81" s="6">
        <f t="shared" si="7"/>
        <v>0</v>
      </c>
      <c r="O81" s="6">
        <f t="shared" si="7"/>
        <v>0</v>
      </c>
      <c r="P81" s="6">
        <f t="shared" si="7"/>
        <v>0</v>
      </c>
      <c r="Q81" s="6">
        <f t="shared" si="7"/>
        <v>0</v>
      </c>
      <c r="R81" s="6">
        <f t="shared" si="7"/>
        <v>0</v>
      </c>
      <c r="S81" s="6">
        <f t="shared" si="7"/>
        <v>0</v>
      </c>
      <c r="T81" s="6">
        <f t="shared" si="7"/>
        <v>0</v>
      </c>
      <c r="U81" s="6">
        <f t="shared" si="7"/>
        <v>0</v>
      </c>
      <c r="V81" s="6">
        <f t="shared" si="7"/>
        <v>0</v>
      </c>
      <c r="W81" s="6">
        <f t="shared" si="7"/>
        <v>0</v>
      </c>
      <c r="X81" s="6">
        <f t="shared" si="7"/>
        <v>0</v>
      </c>
      <c r="Y81" s="6">
        <f t="shared" si="7"/>
        <v>0</v>
      </c>
      <c r="Z81" s="6">
        <f t="shared" si="7"/>
        <v>0</v>
      </c>
    </row>
    <row r="82" spans="2:26" x14ac:dyDescent="0.2">
      <c r="B82" s="5">
        <f t="shared" si="3"/>
        <v>43957</v>
      </c>
      <c r="C82" s="6">
        <f t="shared" ref="C82:Z82" si="8">+ROUND(IF(C47&gt;50%*C12,C47-50%*C12,0),0)</f>
        <v>0</v>
      </c>
      <c r="D82" s="6">
        <f t="shared" si="8"/>
        <v>0</v>
      </c>
      <c r="E82" s="6">
        <f t="shared" si="8"/>
        <v>0</v>
      </c>
      <c r="F82" s="6">
        <f t="shared" si="8"/>
        <v>0</v>
      </c>
      <c r="G82" s="6">
        <f t="shared" si="8"/>
        <v>0</v>
      </c>
      <c r="H82" s="6">
        <f t="shared" si="8"/>
        <v>0</v>
      </c>
      <c r="I82" s="6">
        <f t="shared" si="8"/>
        <v>0</v>
      </c>
      <c r="J82" s="6">
        <f t="shared" si="8"/>
        <v>0</v>
      </c>
      <c r="K82" s="6">
        <f t="shared" si="8"/>
        <v>0</v>
      </c>
      <c r="L82" s="6">
        <f t="shared" si="8"/>
        <v>0</v>
      </c>
      <c r="M82" s="6">
        <f t="shared" si="8"/>
        <v>0</v>
      </c>
      <c r="N82" s="6">
        <f t="shared" si="8"/>
        <v>0</v>
      </c>
      <c r="O82" s="6">
        <f t="shared" si="8"/>
        <v>0</v>
      </c>
      <c r="P82" s="6">
        <f t="shared" si="8"/>
        <v>0</v>
      </c>
      <c r="Q82" s="6">
        <f t="shared" si="8"/>
        <v>0</v>
      </c>
      <c r="R82" s="6">
        <f t="shared" si="8"/>
        <v>0</v>
      </c>
      <c r="S82" s="6">
        <f t="shared" si="8"/>
        <v>0</v>
      </c>
      <c r="T82" s="6">
        <f t="shared" si="8"/>
        <v>0</v>
      </c>
      <c r="U82" s="6">
        <f t="shared" si="8"/>
        <v>0</v>
      </c>
      <c r="V82" s="6">
        <f t="shared" si="8"/>
        <v>0</v>
      </c>
      <c r="W82" s="6">
        <f t="shared" si="8"/>
        <v>0</v>
      </c>
      <c r="X82" s="6">
        <f t="shared" si="8"/>
        <v>0</v>
      </c>
      <c r="Y82" s="6">
        <f t="shared" si="8"/>
        <v>0</v>
      </c>
      <c r="Z82" s="6">
        <f t="shared" si="8"/>
        <v>0</v>
      </c>
    </row>
    <row r="83" spans="2:26" x14ac:dyDescent="0.2">
      <c r="B83" s="5">
        <f t="shared" si="3"/>
        <v>43958</v>
      </c>
      <c r="C83" s="6">
        <f t="shared" ref="C83:Z83" si="9">+ROUND(IF(C48&gt;50%*C13,C48-50%*C13,0),0)</f>
        <v>0</v>
      </c>
      <c r="D83" s="6">
        <f t="shared" si="9"/>
        <v>0</v>
      </c>
      <c r="E83" s="6">
        <f t="shared" si="9"/>
        <v>0</v>
      </c>
      <c r="F83" s="6">
        <f t="shared" si="9"/>
        <v>0</v>
      </c>
      <c r="G83" s="6">
        <f t="shared" si="9"/>
        <v>0</v>
      </c>
      <c r="H83" s="6">
        <f t="shared" si="9"/>
        <v>0</v>
      </c>
      <c r="I83" s="6">
        <f t="shared" si="9"/>
        <v>0</v>
      </c>
      <c r="J83" s="6">
        <f t="shared" si="9"/>
        <v>0</v>
      </c>
      <c r="K83" s="6">
        <f t="shared" si="9"/>
        <v>0</v>
      </c>
      <c r="L83" s="6">
        <f t="shared" si="9"/>
        <v>0</v>
      </c>
      <c r="M83" s="6">
        <f t="shared" si="9"/>
        <v>0</v>
      </c>
      <c r="N83" s="6">
        <f t="shared" si="9"/>
        <v>0</v>
      </c>
      <c r="O83" s="6">
        <f t="shared" si="9"/>
        <v>0</v>
      </c>
      <c r="P83" s="6">
        <f t="shared" si="9"/>
        <v>0</v>
      </c>
      <c r="Q83" s="6">
        <f t="shared" si="9"/>
        <v>0</v>
      </c>
      <c r="R83" s="6">
        <f t="shared" si="9"/>
        <v>0</v>
      </c>
      <c r="S83" s="6">
        <f t="shared" si="9"/>
        <v>0</v>
      </c>
      <c r="T83" s="6">
        <f t="shared" si="9"/>
        <v>0</v>
      </c>
      <c r="U83" s="6">
        <f t="shared" si="9"/>
        <v>0</v>
      </c>
      <c r="V83" s="6">
        <f t="shared" si="9"/>
        <v>0</v>
      </c>
      <c r="W83" s="6">
        <f t="shared" si="9"/>
        <v>0</v>
      </c>
      <c r="X83" s="6">
        <f t="shared" si="9"/>
        <v>0</v>
      </c>
      <c r="Y83" s="6">
        <f t="shared" si="9"/>
        <v>0</v>
      </c>
      <c r="Z83" s="6">
        <f t="shared" si="9"/>
        <v>0</v>
      </c>
    </row>
    <row r="84" spans="2:26" x14ac:dyDescent="0.2">
      <c r="B84" s="5">
        <f t="shared" si="3"/>
        <v>43959</v>
      </c>
      <c r="C84" s="6">
        <f t="shared" ref="C84:Z84" si="10">+ROUND(IF(C49&gt;50%*C14,C49-50%*C14,0),0)</f>
        <v>0</v>
      </c>
      <c r="D84" s="6">
        <f t="shared" si="10"/>
        <v>0</v>
      </c>
      <c r="E84" s="6">
        <f t="shared" si="10"/>
        <v>0</v>
      </c>
      <c r="F84" s="6">
        <f t="shared" si="10"/>
        <v>0</v>
      </c>
      <c r="G84" s="6">
        <f t="shared" si="10"/>
        <v>0</v>
      </c>
      <c r="H84" s="6">
        <f t="shared" si="10"/>
        <v>0</v>
      </c>
      <c r="I84" s="6">
        <f t="shared" si="10"/>
        <v>0</v>
      </c>
      <c r="J84" s="6">
        <f t="shared" si="10"/>
        <v>0</v>
      </c>
      <c r="K84" s="6">
        <f t="shared" si="10"/>
        <v>0</v>
      </c>
      <c r="L84" s="6">
        <f t="shared" si="10"/>
        <v>0</v>
      </c>
      <c r="M84" s="6">
        <f t="shared" si="10"/>
        <v>0</v>
      </c>
      <c r="N84" s="6">
        <f t="shared" si="10"/>
        <v>0</v>
      </c>
      <c r="O84" s="6">
        <f t="shared" si="10"/>
        <v>0</v>
      </c>
      <c r="P84" s="6">
        <f t="shared" si="10"/>
        <v>0</v>
      </c>
      <c r="Q84" s="6">
        <f t="shared" si="10"/>
        <v>0</v>
      </c>
      <c r="R84" s="6">
        <f t="shared" si="10"/>
        <v>0</v>
      </c>
      <c r="S84" s="6">
        <f t="shared" si="10"/>
        <v>0</v>
      </c>
      <c r="T84" s="6">
        <f t="shared" si="10"/>
        <v>0</v>
      </c>
      <c r="U84" s="6">
        <f t="shared" si="10"/>
        <v>0</v>
      </c>
      <c r="V84" s="6">
        <f t="shared" si="10"/>
        <v>0</v>
      </c>
      <c r="W84" s="6">
        <f t="shared" si="10"/>
        <v>0</v>
      </c>
      <c r="X84" s="6">
        <f t="shared" si="10"/>
        <v>0</v>
      </c>
      <c r="Y84" s="6">
        <f t="shared" si="10"/>
        <v>0</v>
      </c>
      <c r="Z84" s="6">
        <f t="shared" si="10"/>
        <v>0</v>
      </c>
    </row>
    <row r="85" spans="2:26" x14ac:dyDescent="0.2">
      <c r="B85" s="5">
        <f t="shared" si="3"/>
        <v>43960</v>
      </c>
      <c r="C85" s="6">
        <f t="shared" ref="C85:Z85" si="11">+ROUND(IF(C50&gt;50%*C15,C50-50%*C15,0),0)</f>
        <v>0</v>
      </c>
      <c r="D85" s="6">
        <f t="shared" si="11"/>
        <v>0</v>
      </c>
      <c r="E85" s="6">
        <f t="shared" si="11"/>
        <v>0</v>
      </c>
      <c r="F85" s="6">
        <f t="shared" si="11"/>
        <v>0</v>
      </c>
      <c r="G85" s="6">
        <f t="shared" si="11"/>
        <v>0</v>
      </c>
      <c r="H85" s="6">
        <f t="shared" si="11"/>
        <v>0</v>
      </c>
      <c r="I85" s="6">
        <f t="shared" si="11"/>
        <v>0</v>
      </c>
      <c r="J85" s="6">
        <f t="shared" si="11"/>
        <v>0</v>
      </c>
      <c r="K85" s="6">
        <f t="shared" si="11"/>
        <v>0</v>
      </c>
      <c r="L85" s="6">
        <f t="shared" si="11"/>
        <v>0</v>
      </c>
      <c r="M85" s="6">
        <f t="shared" si="11"/>
        <v>0</v>
      </c>
      <c r="N85" s="6">
        <f t="shared" si="11"/>
        <v>0</v>
      </c>
      <c r="O85" s="6">
        <f t="shared" si="11"/>
        <v>0</v>
      </c>
      <c r="P85" s="6">
        <f t="shared" si="11"/>
        <v>0</v>
      </c>
      <c r="Q85" s="6">
        <f t="shared" si="11"/>
        <v>0</v>
      </c>
      <c r="R85" s="6">
        <f t="shared" si="11"/>
        <v>0</v>
      </c>
      <c r="S85" s="6">
        <f t="shared" si="11"/>
        <v>0</v>
      </c>
      <c r="T85" s="6">
        <f t="shared" si="11"/>
        <v>0</v>
      </c>
      <c r="U85" s="6">
        <f t="shared" si="11"/>
        <v>0</v>
      </c>
      <c r="V85" s="6">
        <f t="shared" si="11"/>
        <v>0</v>
      </c>
      <c r="W85" s="6">
        <f t="shared" si="11"/>
        <v>0</v>
      </c>
      <c r="X85" s="6">
        <f t="shared" si="11"/>
        <v>0</v>
      </c>
      <c r="Y85" s="6">
        <f t="shared" si="11"/>
        <v>0</v>
      </c>
      <c r="Z85" s="6">
        <f t="shared" si="11"/>
        <v>0</v>
      </c>
    </row>
    <row r="86" spans="2:26" x14ac:dyDescent="0.2">
      <c r="B86" s="5">
        <f t="shared" si="3"/>
        <v>43961</v>
      </c>
      <c r="C86" s="6">
        <f t="shared" ref="C86:Z86" si="12">+ROUND(IF(C51&gt;50%*C16,C51-50%*C16,0),0)</f>
        <v>0</v>
      </c>
      <c r="D86" s="6">
        <f t="shared" si="12"/>
        <v>0</v>
      </c>
      <c r="E86" s="6">
        <f t="shared" si="12"/>
        <v>0</v>
      </c>
      <c r="F86" s="6">
        <f t="shared" si="12"/>
        <v>0</v>
      </c>
      <c r="G86" s="6">
        <f t="shared" si="12"/>
        <v>0</v>
      </c>
      <c r="H86" s="6">
        <f t="shared" si="12"/>
        <v>0</v>
      </c>
      <c r="I86" s="6">
        <f t="shared" si="12"/>
        <v>0</v>
      </c>
      <c r="J86" s="6">
        <f t="shared" si="12"/>
        <v>0</v>
      </c>
      <c r="K86" s="6">
        <f t="shared" si="12"/>
        <v>0</v>
      </c>
      <c r="L86" s="6">
        <f t="shared" si="12"/>
        <v>0</v>
      </c>
      <c r="M86" s="6">
        <f t="shared" si="12"/>
        <v>0</v>
      </c>
      <c r="N86" s="6">
        <f t="shared" si="12"/>
        <v>0</v>
      </c>
      <c r="O86" s="6">
        <f t="shared" si="12"/>
        <v>0</v>
      </c>
      <c r="P86" s="6">
        <f t="shared" si="12"/>
        <v>0</v>
      </c>
      <c r="Q86" s="6">
        <f t="shared" si="12"/>
        <v>0</v>
      </c>
      <c r="R86" s="6">
        <f t="shared" si="12"/>
        <v>0</v>
      </c>
      <c r="S86" s="6">
        <f t="shared" si="12"/>
        <v>0</v>
      </c>
      <c r="T86" s="6">
        <f t="shared" si="12"/>
        <v>0</v>
      </c>
      <c r="U86" s="6">
        <f t="shared" si="12"/>
        <v>0</v>
      </c>
      <c r="V86" s="6">
        <f t="shared" si="12"/>
        <v>0</v>
      </c>
      <c r="W86" s="6">
        <f t="shared" si="12"/>
        <v>0</v>
      </c>
      <c r="X86" s="6">
        <f t="shared" si="12"/>
        <v>0</v>
      </c>
      <c r="Y86" s="6">
        <f t="shared" si="12"/>
        <v>0</v>
      </c>
      <c r="Z86" s="6">
        <f t="shared" si="12"/>
        <v>0</v>
      </c>
    </row>
    <row r="87" spans="2:26" x14ac:dyDescent="0.2">
      <c r="B87" s="5">
        <f t="shared" si="3"/>
        <v>43962</v>
      </c>
      <c r="C87" s="6">
        <f t="shared" ref="C87:Z87" si="13">+ROUND(IF(C52&gt;50%*C17,C52-50%*C17,0),0)</f>
        <v>0</v>
      </c>
      <c r="D87" s="6">
        <f t="shared" si="13"/>
        <v>0</v>
      </c>
      <c r="E87" s="6">
        <f t="shared" si="13"/>
        <v>0</v>
      </c>
      <c r="F87" s="6">
        <f t="shared" si="13"/>
        <v>0</v>
      </c>
      <c r="G87" s="6">
        <f t="shared" si="13"/>
        <v>0</v>
      </c>
      <c r="H87" s="6">
        <f t="shared" si="13"/>
        <v>0</v>
      </c>
      <c r="I87" s="6">
        <f t="shared" si="13"/>
        <v>0</v>
      </c>
      <c r="J87" s="6">
        <f t="shared" si="13"/>
        <v>0</v>
      </c>
      <c r="K87" s="6">
        <f t="shared" si="13"/>
        <v>0</v>
      </c>
      <c r="L87" s="6">
        <f t="shared" si="13"/>
        <v>0</v>
      </c>
      <c r="M87" s="6">
        <f t="shared" si="13"/>
        <v>0</v>
      </c>
      <c r="N87" s="6">
        <f t="shared" si="13"/>
        <v>0</v>
      </c>
      <c r="O87" s="6">
        <f t="shared" si="13"/>
        <v>0</v>
      </c>
      <c r="P87" s="6">
        <f t="shared" si="13"/>
        <v>0</v>
      </c>
      <c r="Q87" s="6">
        <f t="shared" si="13"/>
        <v>0</v>
      </c>
      <c r="R87" s="6">
        <f t="shared" si="13"/>
        <v>0</v>
      </c>
      <c r="S87" s="6">
        <f t="shared" si="13"/>
        <v>0</v>
      </c>
      <c r="T87" s="6">
        <f t="shared" si="13"/>
        <v>0</v>
      </c>
      <c r="U87" s="6">
        <f t="shared" si="13"/>
        <v>0</v>
      </c>
      <c r="V87" s="6">
        <f t="shared" si="13"/>
        <v>0</v>
      </c>
      <c r="W87" s="6">
        <f t="shared" si="13"/>
        <v>0</v>
      </c>
      <c r="X87" s="6">
        <f t="shared" si="13"/>
        <v>0</v>
      </c>
      <c r="Y87" s="6">
        <f t="shared" si="13"/>
        <v>0</v>
      </c>
      <c r="Z87" s="6">
        <f t="shared" si="13"/>
        <v>0</v>
      </c>
    </row>
    <row r="88" spans="2:26" x14ac:dyDescent="0.2">
      <c r="B88" s="5">
        <f t="shared" si="3"/>
        <v>43963</v>
      </c>
      <c r="C88" s="6">
        <f t="shared" ref="C88:Z88" si="14">+ROUND(IF(C53&gt;50%*C18,C53-50%*C18,0),0)</f>
        <v>0</v>
      </c>
      <c r="D88" s="6">
        <f t="shared" si="14"/>
        <v>0</v>
      </c>
      <c r="E88" s="6">
        <f t="shared" si="14"/>
        <v>0</v>
      </c>
      <c r="F88" s="6">
        <f t="shared" si="14"/>
        <v>0</v>
      </c>
      <c r="G88" s="6">
        <f t="shared" si="14"/>
        <v>0</v>
      </c>
      <c r="H88" s="6">
        <f t="shared" si="14"/>
        <v>0</v>
      </c>
      <c r="I88" s="6">
        <f t="shared" si="14"/>
        <v>0</v>
      </c>
      <c r="J88" s="6">
        <f t="shared" si="14"/>
        <v>0</v>
      </c>
      <c r="K88" s="6">
        <f t="shared" si="14"/>
        <v>0</v>
      </c>
      <c r="L88" s="6">
        <f t="shared" si="14"/>
        <v>0</v>
      </c>
      <c r="M88" s="6">
        <f t="shared" si="14"/>
        <v>0</v>
      </c>
      <c r="N88" s="6">
        <f t="shared" si="14"/>
        <v>0</v>
      </c>
      <c r="O88" s="6">
        <f t="shared" si="14"/>
        <v>0</v>
      </c>
      <c r="P88" s="6">
        <f t="shared" si="14"/>
        <v>0</v>
      </c>
      <c r="Q88" s="6">
        <f t="shared" si="14"/>
        <v>0</v>
      </c>
      <c r="R88" s="6">
        <f t="shared" si="14"/>
        <v>0</v>
      </c>
      <c r="S88" s="6">
        <f t="shared" si="14"/>
        <v>0</v>
      </c>
      <c r="T88" s="6">
        <f t="shared" si="14"/>
        <v>0</v>
      </c>
      <c r="U88" s="6">
        <f t="shared" si="14"/>
        <v>0</v>
      </c>
      <c r="V88" s="6">
        <f t="shared" si="14"/>
        <v>0</v>
      </c>
      <c r="W88" s="6">
        <f t="shared" si="14"/>
        <v>0</v>
      </c>
      <c r="X88" s="6">
        <f t="shared" si="14"/>
        <v>0</v>
      </c>
      <c r="Y88" s="6">
        <f t="shared" si="14"/>
        <v>0</v>
      </c>
      <c r="Z88" s="6">
        <f t="shared" si="14"/>
        <v>0</v>
      </c>
    </row>
    <row r="89" spans="2:26" x14ac:dyDescent="0.2">
      <c r="B89" s="5">
        <f t="shared" si="3"/>
        <v>43964</v>
      </c>
      <c r="C89" s="6">
        <f t="shared" ref="C89:Z89" si="15">+ROUND(IF(C54&gt;50%*C19,C54-50%*C19,0),0)</f>
        <v>0</v>
      </c>
      <c r="D89" s="6">
        <f t="shared" si="15"/>
        <v>0</v>
      </c>
      <c r="E89" s="6">
        <f t="shared" si="15"/>
        <v>0</v>
      </c>
      <c r="F89" s="6">
        <f t="shared" si="15"/>
        <v>0</v>
      </c>
      <c r="G89" s="6">
        <f t="shared" si="15"/>
        <v>0</v>
      </c>
      <c r="H89" s="6">
        <f t="shared" si="15"/>
        <v>0</v>
      </c>
      <c r="I89" s="6">
        <f t="shared" si="15"/>
        <v>0</v>
      </c>
      <c r="J89" s="6">
        <f t="shared" si="15"/>
        <v>0</v>
      </c>
      <c r="K89" s="6">
        <f t="shared" si="15"/>
        <v>0</v>
      </c>
      <c r="L89" s="6">
        <f t="shared" si="15"/>
        <v>0</v>
      </c>
      <c r="M89" s="6">
        <f t="shared" si="15"/>
        <v>0</v>
      </c>
      <c r="N89" s="6">
        <f t="shared" si="15"/>
        <v>0</v>
      </c>
      <c r="O89" s="6">
        <f t="shared" si="15"/>
        <v>0</v>
      </c>
      <c r="P89" s="6">
        <f t="shared" si="15"/>
        <v>0</v>
      </c>
      <c r="Q89" s="6">
        <f t="shared" si="15"/>
        <v>0</v>
      </c>
      <c r="R89" s="6">
        <f t="shared" si="15"/>
        <v>0</v>
      </c>
      <c r="S89" s="6">
        <f t="shared" si="15"/>
        <v>0</v>
      </c>
      <c r="T89" s="6">
        <f t="shared" si="15"/>
        <v>0</v>
      </c>
      <c r="U89" s="6">
        <f t="shared" si="15"/>
        <v>0</v>
      </c>
      <c r="V89" s="6">
        <f t="shared" si="15"/>
        <v>0</v>
      </c>
      <c r="W89" s="6">
        <f t="shared" si="15"/>
        <v>0</v>
      </c>
      <c r="X89" s="6">
        <f t="shared" si="15"/>
        <v>0</v>
      </c>
      <c r="Y89" s="6">
        <f t="shared" si="15"/>
        <v>0</v>
      </c>
      <c r="Z89" s="6">
        <f t="shared" si="15"/>
        <v>0</v>
      </c>
    </row>
    <row r="90" spans="2:26" x14ac:dyDescent="0.2">
      <c r="B90" s="5">
        <f t="shared" si="3"/>
        <v>43965</v>
      </c>
      <c r="C90" s="6">
        <f t="shared" ref="C90:Z90" si="16">+ROUND(IF(C55&gt;50%*C20,C55-50%*C20,0),0)</f>
        <v>0</v>
      </c>
      <c r="D90" s="6">
        <f t="shared" si="16"/>
        <v>0</v>
      </c>
      <c r="E90" s="6">
        <f t="shared" si="16"/>
        <v>0</v>
      </c>
      <c r="F90" s="6">
        <f t="shared" si="16"/>
        <v>0</v>
      </c>
      <c r="G90" s="6">
        <f t="shared" si="16"/>
        <v>0</v>
      </c>
      <c r="H90" s="6">
        <f t="shared" si="16"/>
        <v>0</v>
      </c>
      <c r="I90" s="6">
        <f t="shared" si="16"/>
        <v>0</v>
      </c>
      <c r="J90" s="6">
        <f t="shared" si="16"/>
        <v>0</v>
      </c>
      <c r="K90" s="6">
        <f t="shared" si="16"/>
        <v>0</v>
      </c>
      <c r="L90" s="6">
        <f t="shared" si="16"/>
        <v>0</v>
      </c>
      <c r="M90" s="6">
        <f t="shared" si="16"/>
        <v>0</v>
      </c>
      <c r="N90" s="6">
        <f t="shared" si="16"/>
        <v>0</v>
      </c>
      <c r="O90" s="6">
        <f t="shared" si="16"/>
        <v>0</v>
      </c>
      <c r="P90" s="6">
        <f t="shared" si="16"/>
        <v>0</v>
      </c>
      <c r="Q90" s="6">
        <f t="shared" si="16"/>
        <v>0</v>
      </c>
      <c r="R90" s="6">
        <f t="shared" si="16"/>
        <v>0</v>
      </c>
      <c r="S90" s="6">
        <f t="shared" si="16"/>
        <v>0</v>
      </c>
      <c r="T90" s="6">
        <f t="shared" si="16"/>
        <v>0</v>
      </c>
      <c r="U90" s="6">
        <f t="shared" si="16"/>
        <v>0</v>
      </c>
      <c r="V90" s="6">
        <f t="shared" si="16"/>
        <v>0</v>
      </c>
      <c r="W90" s="6">
        <f t="shared" si="16"/>
        <v>0</v>
      </c>
      <c r="X90" s="6">
        <f t="shared" si="16"/>
        <v>0</v>
      </c>
      <c r="Y90" s="6">
        <f t="shared" si="16"/>
        <v>0</v>
      </c>
      <c r="Z90" s="6">
        <f t="shared" si="16"/>
        <v>0</v>
      </c>
    </row>
    <row r="91" spans="2:26" x14ac:dyDescent="0.2">
      <c r="B91" s="5">
        <f t="shared" si="3"/>
        <v>43966</v>
      </c>
      <c r="C91" s="6">
        <f t="shared" ref="C91:Z91" si="17">+ROUND(IF(C56&gt;50%*C21,C56-50%*C21,0),0)</f>
        <v>0</v>
      </c>
      <c r="D91" s="6">
        <f t="shared" si="17"/>
        <v>0</v>
      </c>
      <c r="E91" s="6">
        <f t="shared" si="17"/>
        <v>0</v>
      </c>
      <c r="F91" s="6">
        <f t="shared" si="17"/>
        <v>0</v>
      </c>
      <c r="G91" s="6">
        <f t="shared" si="17"/>
        <v>0</v>
      </c>
      <c r="H91" s="6">
        <f t="shared" si="17"/>
        <v>0</v>
      </c>
      <c r="I91" s="6">
        <f t="shared" si="17"/>
        <v>0</v>
      </c>
      <c r="J91" s="6">
        <f t="shared" si="17"/>
        <v>0</v>
      </c>
      <c r="K91" s="6">
        <f t="shared" si="17"/>
        <v>0</v>
      </c>
      <c r="L91" s="6">
        <f t="shared" si="17"/>
        <v>0</v>
      </c>
      <c r="M91" s="6">
        <f t="shared" si="17"/>
        <v>0</v>
      </c>
      <c r="N91" s="6">
        <f t="shared" si="17"/>
        <v>0</v>
      </c>
      <c r="O91" s="6">
        <f t="shared" si="17"/>
        <v>0</v>
      </c>
      <c r="P91" s="6">
        <f t="shared" si="17"/>
        <v>0</v>
      </c>
      <c r="Q91" s="6">
        <f t="shared" si="17"/>
        <v>0</v>
      </c>
      <c r="R91" s="6">
        <f t="shared" si="17"/>
        <v>0</v>
      </c>
      <c r="S91" s="6">
        <f t="shared" si="17"/>
        <v>0</v>
      </c>
      <c r="T91" s="6">
        <f t="shared" si="17"/>
        <v>0</v>
      </c>
      <c r="U91" s="6">
        <f t="shared" si="17"/>
        <v>0</v>
      </c>
      <c r="V91" s="6">
        <f t="shared" si="17"/>
        <v>0</v>
      </c>
      <c r="W91" s="6">
        <f t="shared" si="17"/>
        <v>0</v>
      </c>
      <c r="X91" s="6">
        <f t="shared" si="17"/>
        <v>0</v>
      </c>
      <c r="Y91" s="6">
        <f t="shared" si="17"/>
        <v>0</v>
      </c>
      <c r="Z91" s="6">
        <f t="shared" si="17"/>
        <v>0</v>
      </c>
    </row>
    <row r="92" spans="2:26" x14ac:dyDescent="0.2">
      <c r="B92" s="5">
        <f t="shared" si="3"/>
        <v>43967</v>
      </c>
      <c r="C92" s="6">
        <f t="shared" ref="C92:Z92" si="18">+ROUND(IF(C57&gt;50%*C22,C57-50%*C22,0),0)</f>
        <v>0</v>
      </c>
      <c r="D92" s="6">
        <f t="shared" si="18"/>
        <v>0</v>
      </c>
      <c r="E92" s="6">
        <f t="shared" si="18"/>
        <v>0</v>
      </c>
      <c r="F92" s="6">
        <f t="shared" si="18"/>
        <v>0</v>
      </c>
      <c r="G92" s="6">
        <f t="shared" si="18"/>
        <v>0</v>
      </c>
      <c r="H92" s="6">
        <f t="shared" si="18"/>
        <v>0</v>
      </c>
      <c r="I92" s="6">
        <f t="shared" si="18"/>
        <v>0</v>
      </c>
      <c r="J92" s="6">
        <f t="shared" si="18"/>
        <v>0</v>
      </c>
      <c r="K92" s="6">
        <f t="shared" si="18"/>
        <v>0</v>
      </c>
      <c r="L92" s="6">
        <f t="shared" si="18"/>
        <v>0</v>
      </c>
      <c r="M92" s="6">
        <f t="shared" si="18"/>
        <v>0</v>
      </c>
      <c r="N92" s="6">
        <f t="shared" si="18"/>
        <v>0</v>
      </c>
      <c r="O92" s="6">
        <f t="shared" si="18"/>
        <v>0</v>
      </c>
      <c r="P92" s="6">
        <f t="shared" si="18"/>
        <v>0</v>
      </c>
      <c r="Q92" s="6">
        <f t="shared" si="18"/>
        <v>0</v>
      </c>
      <c r="R92" s="6">
        <f t="shared" si="18"/>
        <v>0</v>
      </c>
      <c r="S92" s="6">
        <f t="shared" si="18"/>
        <v>0</v>
      </c>
      <c r="T92" s="6">
        <f t="shared" si="18"/>
        <v>0</v>
      </c>
      <c r="U92" s="6">
        <f t="shared" si="18"/>
        <v>0</v>
      </c>
      <c r="V92" s="6">
        <f t="shared" si="18"/>
        <v>0</v>
      </c>
      <c r="W92" s="6">
        <f t="shared" si="18"/>
        <v>0</v>
      </c>
      <c r="X92" s="6">
        <f t="shared" si="18"/>
        <v>0</v>
      </c>
      <c r="Y92" s="6">
        <f t="shared" si="18"/>
        <v>0</v>
      </c>
      <c r="Z92" s="6">
        <f t="shared" si="18"/>
        <v>0</v>
      </c>
    </row>
    <row r="93" spans="2:26" x14ac:dyDescent="0.2">
      <c r="B93" s="5">
        <f t="shared" si="3"/>
        <v>43968</v>
      </c>
      <c r="C93" s="6">
        <f t="shared" ref="C93:Z93" si="19">+ROUND(IF(C58&gt;50%*C23,C58-50%*C23,0),0)</f>
        <v>0</v>
      </c>
      <c r="D93" s="6">
        <f t="shared" si="19"/>
        <v>0</v>
      </c>
      <c r="E93" s="6">
        <f t="shared" si="19"/>
        <v>0</v>
      </c>
      <c r="F93" s="6">
        <f t="shared" si="19"/>
        <v>0</v>
      </c>
      <c r="G93" s="6">
        <f t="shared" si="19"/>
        <v>0</v>
      </c>
      <c r="H93" s="6">
        <f t="shared" si="19"/>
        <v>0</v>
      </c>
      <c r="I93" s="6">
        <f t="shared" si="19"/>
        <v>0</v>
      </c>
      <c r="J93" s="6">
        <f t="shared" si="19"/>
        <v>0</v>
      </c>
      <c r="K93" s="6">
        <f t="shared" si="19"/>
        <v>0</v>
      </c>
      <c r="L93" s="6">
        <f t="shared" si="19"/>
        <v>0</v>
      </c>
      <c r="M93" s="6">
        <f t="shared" si="19"/>
        <v>0</v>
      </c>
      <c r="N93" s="6">
        <f t="shared" si="19"/>
        <v>0</v>
      </c>
      <c r="O93" s="6">
        <f t="shared" si="19"/>
        <v>0</v>
      </c>
      <c r="P93" s="6">
        <f t="shared" si="19"/>
        <v>0</v>
      </c>
      <c r="Q93" s="6">
        <f t="shared" si="19"/>
        <v>0</v>
      </c>
      <c r="R93" s="6">
        <f t="shared" si="19"/>
        <v>0</v>
      </c>
      <c r="S93" s="6">
        <f t="shared" si="19"/>
        <v>0</v>
      </c>
      <c r="T93" s="6">
        <f t="shared" si="19"/>
        <v>0</v>
      </c>
      <c r="U93" s="6">
        <f t="shared" si="19"/>
        <v>0</v>
      </c>
      <c r="V93" s="6">
        <f t="shared" si="19"/>
        <v>0</v>
      </c>
      <c r="W93" s="6">
        <f t="shared" si="19"/>
        <v>0</v>
      </c>
      <c r="X93" s="6">
        <f t="shared" si="19"/>
        <v>0</v>
      </c>
      <c r="Y93" s="6">
        <f t="shared" si="19"/>
        <v>0</v>
      </c>
      <c r="Z93" s="6">
        <f t="shared" si="19"/>
        <v>0</v>
      </c>
    </row>
    <row r="94" spans="2:26" x14ac:dyDescent="0.2">
      <c r="B94" s="5">
        <f t="shared" si="3"/>
        <v>43969</v>
      </c>
      <c r="C94" s="6">
        <f t="shared" ref="C94:Z94" si="20">+ROUND(IF(C59&gt;50%*C24,C59-50%*C24,0),0)</f>
        <v>0</v>
      </c>
      <c r="D94" s="6">
        <f t="shared" si="20"/>
        <v>0</v>
      </c>
      <c r="E94" s="6">
        <f t="shared" si="20"/>
        <v>0</v>
      </c>
      <c r="F94" s="6">
        <f t="shared" si="20"/>
        <v>0</v>
      </c>
      <c r="G94" s="6">
        <f t="shared" si="20"/>
        <v>0</v>
      </c>
      <c r="H94" s="6">
        <f t="shared" si="20"/>
        <v>0</v>
      </c>
      <c r="I94" s="6">
        <f t="shared" si="20"/>
        <v>0</v>
      </c>
      <c r="J94" s="6">
        <f t="shared" si="20"/>
        <v>0</v>
      </c>
      <c r="K94" s="6">
        <f t="shared" si="20"/>
        <v>0</v>
      </c>
      <c r="L94" s="6">
        <f t="shared" si="20"/>
        <v>0</v>
      </c>
      <c r="M94" s="6">
        <f t="shared" si="20"/>
        <v>0</v>
      </c>
      <c r="N94" s="6">
        <f t="shared" si="20"/>
        <v>0</v>
      </c>
      <c r="O94" s="6">
        <f t="shared" si="20"/>
        <v>0</v>
      </c>
      <c r="P94" s="6">
        <f t="shared" si="20"/>
        <v>0</v>
      </c>
      <c r="Q94" s="6">
        <f t="shared" si="20"/>
        <v>0</v>
      </c>
      <c r="R94" s="6">
        <f t="shared" si="20"/>
        <v>0</v>
      </c>
      <c r="S94" s="6">
        <f t="shared" si="20"/>
        <v>0</v>
      </c>
      <c r="T94" s="6">
        <f t="shared" si="20"/>
        <v>0</v>
      </c>
      <c r="U94" s="6">
        <f t="shared" si="20"/>
        <v>0</v>
      </c>
      <c r="V94" s="6">
        <f t="shared" si="20"/>
        <v>0</v>
      </c>
      <c r="W94" s="6">
        <f t="shared" si="20"/>
        <v>0</v>
      </c>
      <c r="X94" s="6">
        <f t="shared" si="20"/>
        <v>0</v>
      </c>
      <c r="Y94" s="6">
        <f t="shared" si="20"/>
        <v>0</v>
      </c>
      <c r="Z94" s="6">
        <f t="shared" si="20"/>
        <v>0</v>
      </c>
    </row>
    <row r="95" spans="2:26" x14ac:dyDescent="0.2">
      <c r="B95" s="5">
        <f t="shared" si="3"/>
        <v>43970</v>
      </c>
      <c r="C95" s="6">
        <f t="shared" ref="C95:Z95" si="21">+ROUND(IF(C60&gt;50%*C25,C60-50%*C25,0),0)</f>
        <v>0</v>
      </c>
      <c r="D95" s="6">
        <f t="shared" si="21"/>
        <v>0</v>
      </c>
      <c r="E95" s="6">
        <f t="shared" si="21"/>
        <v>0</v>
      </c>
      <c r="F95" s="6">
        <f t="shared" si="21"/>
        <v>0</v>
      </c>
      <c r="G95" s="6">
        <f t="shared" si="21"/>
        <v>0</v>
      </c>
      <c r="H95" s="6">
        <f t="shared" si="21"/>
        <v>0</v>
      </c>
      <c r="I95" s="6">
        <f t="shared" si="21"/>
        <v>0</v>
      </c>
      <c r="J95" s="6">
        <f t="shared" si="21"/>
        <v>0</v>
      </c>
      <c r="K95" s="6">
        <f t="shared" si="21"/>
        <v>0</v>
      </c>
      <c r="L95" s="6">
        <f t="shared" si="21"/>
        <v>0</v>
      </c>
      <c r="M95" s="6">
        <f t="shared" si="21"/>
        <v>0</v>
      </c>
      <c r="N95" s="6">
        <f t="shared" si="21"/>
        <v>0</v>
      </c>
      <c r="O95" s="6">
        <f t="shared" si="21"/>
        <v>0</v>
      </c>
      <c r="P95" s="6">
        <f t="shared" si="21"/>
        <v>0</v>
      </c>
      <c r="Q95" s="6">
        <f t="shared" si="21"/>
        <v>0</v>
      </c>
      <c r="R95" s="6">
        <f t="shared" si="21"/>
        <v>0</v>
      </c>
      <c r="S95" s="6">
        <f t="shared" si="21"/>
        <v>0</v>
      </c>
      <c r="T95" s="6">
        <f t="shared" si="21"/>
        <v>0</v>
      </c>
      <c r="U95" s="6">
        <f t="shared" si="21"/>
        <v>0</v>
      </c>
      <c r="V95" s="6">
        <f t="shared" si="21"/>
        <v>0</v>
      </c>
      <c r="W95" s="6">
        <f t="shared" si="21"/>
        <v>0</v>
      </c>
      <c r="X95" s="6">
        <f t="shared" si="21"/>
        <v>0</v>
      </c>
      <c r="Y95" s="6">
        <f t="shared" si="21"/>
        <v>0</v>
      </c>
      <c r="Z95" s="6">
        <f t="shared" si="21"/>
        <v>0</v>
      </c>
    </row>
    <row r="96" spans="2:26" x14ac:dyDescent="0.2">
      <c r="B96" s="5">
        <f t="shared" si="3"/>
        <v>43971</v>
      </c>
      <c r="C96" s="6">
        <f t="shared" ref="C96:Z96" si="22">+ROUND(IF(C61&gt;50%*C26,C61-50%*C26,0),0)</f>
        <v>0</v>
      </c>
      <c r="D96" s="6">
        <f t="shared" si="22"/>
        <v>0</v>
      </c>
      <c r="E96" s="6">
        <f t="shared" si="22"/>
        <v>0</v>
      </c>
      <c r="F96" s="6">
        <f t="shared" si="22"/>
        <v>0</v>
      </c>
      <c r="G96" s="6">
        <f t="shared" si="22"/>
        <v>0</v>
      </c>
      <c r="H96" s="6">
        <f t="shared" si="22"/>
        <v>0</v>
      </c>
      <c r="I96" s="6">
        <f t="shared" si="22"/>
        <v>0</v>
      </c>
      <c r="J96" s="6">
        <f t="shared" si="22"/>
        <v>0</v>
      </c>
      <c r="K96" s="6">
        <f t="shared" si="22"/>
        <v>0</v>
      </c>
      <c r="L96" s="6">
        <f t="shared" si="22"/>
        <v>0</v>
      </c>
      <c r="M96" s="6">
        <f t="shared" si="22"/>
        <v>0</v>
      </c>
      <c r="N96" s="6">
        <f t="shared" si="22"/>
        <v>0</v>
      </c>
      <c r="O96" s="6">
        <f t="shared" si="22"/>
        <v>0</v>
      </c>
      <c r="P96" s="6">
        <f t="shared" si="22"/>
        <v>0</v>
      </c>
      <c r="Q96" s="6">
        <f t="shared" si="22"/>
        <v>0</v>
      </c>
      <c r="R96" s="6">
        <f t="shared" si="22"/>
        <v>0</v>
      </c>
      <c r="S96" s="6">
        <f t="shared" si="22"/>
        <v>0</v>
      </c>
      <c r="T96" s="6">
        <f t="shared" si="22"/>
        <v>0</v>
      </c>
      <c r="U96" s="6">
        <f t="shared" si="22"/>
        <v>0</v>
      </c>
      <c r="V96" s="6">
        <f t="shared" si="22"/>
        <v>0</v>
      </c>
      <c r="W96" s="6">
        <f t="shared" si="22"/>
        <v>0</v>
      </c>
      <c r="X96" s="6">
        <f t="shared" si="22"/>
        <v>0</v>
      </c>
      <c r="Y96" s="6">
        <f t="shared" si="22"/>
        <v>0</v>
      </c>
      <c r="Z96" s="6">
        <f t="shared" si="22"/>
        <v>0</v>
      </c>
    </row>
    <row r="97" spans="2:26" x14ac:dyDescent="0.2">
      <c r="B97" s="5">
        <f t="shared" si="3"/>
        <v>43972</v>
      </c>
      <c r="C97" s="6">
        <f t="shared" ref="C97:Z97" si="23">+ROUND(IF(C62&gt;50%*C27,C62-50%*C27,0),0)</f>
        <v>0</v>
      </c>
      <c r="D97" s="6">
        <f t="shared" si="23"/>
        <v>0</v>
      </c>
      <c r="E97" s="6">
        <f t="shared" si="23"/>
        <v>0</v>
      </c>
      <c r="F97" s="6">
        <f t="shared" si="23"/>
        <v>0</v>
      </c>
      <c r="G97" s="6">
        <f t="shared" si="23"/>
        <v>0</v>
      </c>
      <c r="H97" s="6">
        <f t="shared" si="23"/>
        <v>0</v>
      </c>
      <c r="I97" s="6">
        <f t="shared" si="23"/>
        <v>0</v>
      </c>
      <c r="J97" s="6">
        <f t="shared" si="23"/>
        <v>0</v>
      </c>
      <c r="K97" s="6">
        <f t="shared" si="23"/>
        <v>0</v>
      </c>
      <c r="L97" s="6">
        <f t="shared" si="23"/>
        <v>0</v>
      </c>
      <c r="M97" s="6">
        <f t="shared" si="23"/>
        <v>0</v>
      </c>
      <c r="N97" s="6">
        <f t="shared" si="23"/>
        <v>0</v>
      </c>
      <c r="O97" s="6">
        <f t="shared" si="23"/>
        <v>0</v>
      </c>
      <c r="P97" s="6">
        <f t="shared" si="23"/>
        <v>0</v>
      </c>
      <c r="Q97" s="6">
        <f t="shared" si="23"/>
        <v>0</v>
      </c>
      <c r="R97" s="6">
        <f t="shared" si="23"/>
        <v>0</v>
      </c>
      <c r="S97" s="6">
        <f t="shared" si="23"/>
        <v>0</v>
      </c>
      <c r="T97" s="6">
        <f t="shared" si="23"/>
        <v>0</v>
      </c>
      <c r="U97" s="6">
        <f t="shared" si="23"/>
        <v>0</v>
      </c>
      <c r="V97" s="6">
        <f t="shared" si="23"/>
        <v>0</v>
      </c>
      <c r="W97" s="6">
        <f t="shared" si="23"/>
        <v>0</v>
      </c>
      <c r="X97" s="6">
        <f t="shared" si="23"/>
        <v>0</v>
      </c>
      <c r="Y97" s="6">
        <f t="shared" si="23"/>
        <v>0</v>
      </c>
      <c r="Z97" s="6">
        <f t="shared" si="23"/>
        <v>0</v>
      </c>
    </row>
    <row r="98" spans="2:26" x14ac:dyDescent="0.2">
      <c r="B98" s="5">
        <f t="shared" si="3"/>
        <v>43973</v>
      </c>
      <c r="C98" s="6">
        <f t="shared" ref="C98:Z98" si="24">+ROUND(IF(C63&gt;50%*C28,C63-50%*C28,0),0)</f>
        <v>0</v>
      </c>
      <c r="D98" s="6">
        <f t="shared" si="24"/>
        <v>0</v>
      </c>
      <c r="E98" s="6">
        <f t="shared" si="24"/>
        <v>0</v>
      </c>
      <c r="F98" s="6">
        <f t="shared" si="24"/>
        <v>0</v>
      </c>
      <c r="G98" s="6">
        <f t="shared" si="24"/>
        <v>0</v>
      </c>
      <c r="H98" s="6">
        <f t="shared" si="24"/>
        <v>0</v>
      </c>
      <c r="I98" s="6">
        <f t="shared" si="24"/>
        <v>0</v>
      </c>
      <c r="J98" s="6">
        <f t="shared" si="24"/>
        <v>0</v>
      </c>
      <c r="K98" s="6">
        <f t="shared" si="24"/>
        <v>0</v>
      </c>
      <c r="L98" s="6">
        <f t="shared" si="24"/>
        <v>0</v>
      </c>
      <c r="M98" s="6">
        <f t="shared" si="24"/>
        <v>0</v>
      </c>
      <c r="N98" s="6">
        <f t="shared" si="24"/>
        <v>0</v>
      </c>
      <c r="O98" s="6">
        <f t="shared" si="24"/>
        <v>0</v>
      </c>
      <c r="P98" s="6">
        <f t="shared" si="24"/>
        <v>0</v>
      </c>
      <c r="Q98" s="6">
        <f t="shared" si="24"/>
        <v>0</v>
      </c>
      <c r="R98" s="6">
        <f t="shared" si="24"/>
        <v>0</v>
      </c>
      <c r="S98" s="6">
        <f t="shared" si="24"/>
        <v>0</v>
      </c>
      <c r="T98" s="6">
        <f t="shared" si="24"/>
        <v>0</v>
      </c>
      <c r="U98" s="6">
        <f t="shared" si="24"/>
        <v>0</v>
      </c>
      <c r="V98" s="6">
        <f t="shared" si="24"/>
        <v>0</v>
      </c>
      <c r="W98" s="6">
        <f t="shared" si="24"/>
        <v>0</v>
      </c>
      <c r="X98" s="6">
        <f t="shared" si="24"/>
        <v>0</v>
      </c>
      <c r="Y98" s="6">
        <f t="shared" si="24"/>
        <v>0</v>
      </c>
      <c r="Z98" s="6">
        <f t="shared" si="24"/>
        <v>0</v>
      </c>
    </row>
    <row r="99" spans="2:26" x14ac:dyDescent="0.2">
      <c r="B99" s="5">
        <f t="shared" si="3"/>
        <v>43974</v>
      </c>
      <c r="C99" s="6">
        <f t="shared" ref="C99:Z99" si="25">+ROUND(IF(C64&gt;50%*C29,C64-50%*C29,0),0)</f>
        <v>0</v>
      </c>
      <c r="D99" s="6">
        <f t="shared" si="25"/>
        <v>0</v>
      </c>
      <c r="E99" s="6">
        <f t="shared" si="25"/>
        <v>0</v>
      </c>
      <c r="F99" s="6">
        <f t="shared" si="25"/>
        <v>0</v>
      </c>
      <c r="G99" s="6">
        <f t="shared" si="25"/>
        <v>0</v>
      </c>
      <c r="H99" s="6">
        <f t="shared" si="25"/>
        <v>0</v>
      </c>
      <c r="I99" s="6">
        <f t="shared" si="25"/>
        <v>0</v>
      </c>
      <c r="J99" s="6">
        <f t="shared" si="25"/>
        <v>0</v>
      </c>
      <c r="K99" s="6">
        <f t="shared" si="25"/>
        <v>0</v>
      </c>
      <c r="L99" s="6">
        <f t="shared" si="25"/>
        <v>0</v>
      </c>
      <c r="M99" s="6">
        <f t="shared" si="25"/>
        <v>0</v>
      </c>
      <c r="N99" s="6">
        <f t="shared" si="25"/>
        <v>0</v>
      </c>
      <c r="O99" s="6">
        <f t="shared" si="25"/>
        <v>0</v>
      </c>
      <c r="P99" s="6">
        <f t="shared" si="25"/>
        <v>0</v>
      </c>
      <c r="Q99" s="6">
        <f t="shared" si="25"/>
        <v>0</v>
      </c>
      <c r="R99" s="6">
        <f t="shared" si="25"/>
        <v>0</v>
      </c>
      <c r="S99" s="6">
        <f t="shared" si="25"/>
        <v>0</v>
      </c>
      <c r="T99" s="6">
        <f t="shared" si="25"/>
        <v>0</v>
      </c>
      <c r="U99" s="6">
        <f t="shared" si="25"/>
        <v>0</v>
      </c>
      <c r="V99" s="6">
        <f t="shared" si="25"/>
        <v>0</v>
      </c>
      <c r="W99" s="6">
        <f t="shared" si="25"/>
        <v>0</v>
      </c>
      <c r="X99" s="6">
        <f t="shared" si="25"/>
        <v>0</v>
      </c>
      <c r="Y99" s="6">
        <f t="shared" si="25"/>
        <v>0</v>
      </c>
      <c r="Z99" s="6">
        <f t="shared" si="25"/>
        <v>0</v>
      </c>
    </row>
    <row r="100" spans="2:26" x14ac:dyDescent="0.2">
      <c r="B100" s="5">
        <f t="shared" si="3"/>
        <v>43975</v>
      </c>
      <c r="C100" s="6">
        <f t="shared" ref="C100:Z100" si="26">+ROUND(IF(C65&gt;50%*C30,C65-50%*C30,0),0)</f>
        <v>0</v>
      </c>
      <c r="D100" s="6">
        <f t="shared" si="26"/>
        <v>0</v>
      </c>
      <c r="E100" s="6">
        <f t="shared" si="26"/>
        <v>0</v>
      </c>
      <c r="F100" s="6">
        <f t="shared" si="26"/>
        <v>0</v>
      </c>
      <c r="G100" s="6">
        <f t="shared" si="26"/>
        <v>0</v>
      </c>
      <c r="H100" s="6">
        <f t="shared" si="26"/>
        <v>0</v>
      </c>
      <c r="I100" s="6">
        <f t="shared" si="26"/>
        <v>0</v>
      </c>
      <c r="J100" s="6">
        <f t="shared" si="26"/>
        <v>0</v>
      </c>
      <c r="K100" s="6">
        <f t="shared" si="26"/>
        <v>0</v>
      </c>
      <c r="L100" s="6">
        <f t="shared" si="26"/>
        <v>0</v>
      </c>
      <c r="M100" s="6">
        <f t="shared" si="26"/>
        <v>0</v>
      </c>
      <c r="N100" s="6">
        <f t="shared" si="26"/>
        <v>0</v>
      </c>
      <c r="O100" s="6">
        <f t="shared" si="26"/>
        <v>0</v>
      </c>
      <c r="P100" s="6">
        <f t="shared" si="26"/>
        <v>0</v>
      </c>
      <c r="Q100" s="6">
        <f t="shared" si="26"/>
        <v>0</v>
      </c>
      <c r="R100" s="6">
        <f t="shared" si="26"/>
        <v>0</v>
      </c>
      <c r="S100" s="6">
        <f t="shared" si="26"/>
        <v>0</v>
      </c>
      <c r="T100" s="6">
        <f t="shared" si="26"/>
        <v>0</v>
      </c>
      <c r="U100" s="6">
        <f t="shared" si="26"/>
        <v>0</v>
      </c>
      <c r="V100" s="6">
        <f t="shared" si="26"/>
        <v>0</v>
      </c>
      <c r="W100" s="6">
        <f t="shared" si="26"/>
        <v>0</v>
      </c>
      <c r="X100" s="6">
        <f t="shared" si="26"/>
        <v>0</v>
      </c>
      <c r="Y100" s="6">
        <f t="shared" si="26"/>
        <v>0</v>
      </c>
      <c r="Z100" s="6">
        <f t="shared" si="26"/>
        <v>0</v>
      </c>
    </row>
    <row r="101" spans="2:26" x14ac:dyDescent="0.2">
      <c r="B101" s="5">
        <f t="shared" si="3"/>
        <v>43976</v>
      </c>
      <c r="C101" s="6">
        <f t="shared" ref="C101:Z101" si="27">+ROUND(IF(C66&gt;50%*C31,C66-50%*C31,0),0)</f>
        <v>0</v>
      </c>
      <c r="D101" s="6">
        <f t="shared" si="27"/>
        <v>0</v>
      </c>
      <c r="E101" s="6">
        <f t="shared" si="27"/>
        <v>0</v>
      </c>
      <c r="F101" s="6">
        <f t="shared" si="27"/>
        <v>0</v>
      </c>
      <c r="G101" s="6">
        <f t="shared" si="27"/>
        <v>0</v>
      </c>
      <c r="H101" s="6">
        <f t="shared" si="27"/>
        <v>0</v>
      </c>
      <c r="I101" s="6">
        <f t="shared" si="27"/>
        <v>0</v>
      </c>
      <c r="J101" s="6">
        <f t="shared" si="27"/>
        <v>0</v>
      </c>
      <c r="K101" s="6">
        <f t="shared" si="27"/>
        <v>0</v>
      </c>
      <c r="L101" s="6">
        <f t="shared" si="27"/>
        <v>0</v>
      </c>
      <c r="M101" s="6">
        <f t="shared" si="27"/>
        <v>0</v>
      </c>
      <c r="N101" s="6">
        <f t="shared" si="27"/>
        <v>0</v>
      </c>
      <c r="O101" s="6">
        <f t="shared" si="27"/>
        <v>0</v>
      </c>
      <c r="P101" s="6">
        <f t="shared" si="27"/>
        <v>0</v>
      </c>
      <c r="Q101" s="6">
        <f t="shared" si="27"/>
        <v>0</v>
      </c>
      <c r="R101" s="6">
        <f t="shared" si="27"/>
        <v>0</v>
      </c>
      <c r="S101" s="6">
        <f t="shared" si="27"/>
        <v>0</v>
      </c>
      <c r="T101" s="6">
        <f t="shared" si="27"/>
        <v>0</v>
      </c>
      <c r="U101" s="6">
        <f t="shared" si="27"/>
        <v>0</v>
      </c>
      <c r="V101" s="6">
        <f t="shared" si="27"/>
        <v>0</v>
      </c>
      <c r="W101" s="6">
        <f t="shared" si="27"/>
        <v>0</v>
      </c>
      <c r="X101" s="6">
        <f t="shared" si="27"/>
        <v>0</v>
      </c>
      <c r="Y101" s="6">
        <f t="shared" si="27"/>
        <v>0</v>
      </c>
      <c r="Z101" s="6">
        <f t="shared" si="27"/>
        <v>0</v>
      </c>
    </row>
    <row r="102" spans="2:26" x14ac:dyDescent="0.2">
      <c r="B102" s="5">
        <f t="shared" si="3"/>
        <v>43977</v>
      </c>
      <c r="C102" s="6">
        <f t="shared" ref="C102:Z102" si="28">+ROUND(IF(C67&gt;50%*C32,C67-50%*C32,0),0)</f>
        <v>0</v>
      </c>
      <c r="D102" s="6">
        <f t="shared" si="28"/>
        <v>0</v>
      </c>
      <c r="E102" s="6">
        <f t="shared" si="28"/>
        <v>0</v>
      </c>
      <c r="F102" s="6">
        <f t="shared" si="28"/>
        <v>0</v>
      </c>
      <c r="G102" s="6">
        <f t="shared" si="28"/>
        <v>0</v>
      </c>
      <c r="H102" s="6">
        <f t="shared" si="28"/>
        <v>0</v>
      </c>
      <c r="I102" s="6">
        <f t="shared" si="28"/>
        <v>0</v>
      </c>
      <c r="J102" s="6">
        <f t="shared" si="28"/>
        <v>0</v>
      </c>
      <c r="K102" s="6">
        <f t="shared" si="28"/>
        <v>0</v>
      </c>
      <c r="L102" s="6">
        <f t="shared" si="28"/>
        <v>0</v>
      </c>
      <c r="M102" s="6">
        <f t="shared" si="28"/>
        <v>0</v>
      </c>
      <c r="N102" s="6">
        <f t="shared" si="28"/>
        <v>0</v>
      </c>
      <c r="O102" s="6">
        <f t="shared" si="28"/>
        <v>0</v>
      </c>
      <c r="P102" s="6">
        <f t="shared" si="28"/>
        <v>0</v>
      </c>
      <c r="Q102" s="6">
        <f t="shared" si="28"/>
        <v>0</v>
      </c>
      <c r="R102" s="6">
        <f t="shared" si="28"/>
        <v>0</v>
      </c>
      <c r="S102" s="6">
        <f t="shared" si="28"/>
        <v>0</v>
      </c>
      <c r="T102" s="6">
        <f t="shared" si="28"/>
        <v>0</v>
      </c>
      <c r="U102" s="6">
        <f t="shared" si="28"/>
        <v>0</v>
      </c>
      <c r="V102" s="6">
        <f t="shared" si="28"/>
        <v>0</v>
      </c>
      <c r="W102" s="6">
        <f t="shared" si="28"/>
        <v>0</v>
      </c>
      <c r="X102" s="6">
        <f t="shared" si="28"/>
        <v>0</v>
      </c>
      <c r="Y102" s="6">
        <f t="shared" si="28"/>
        <v>0</v>
      </c>
      <c r="Z102" s="6">
        <f t="shared" si="28"/>
        <v>0</v>
      </c>
    </row>
    <row r="103" spans="2:26" x14ac:dyDescent="0.2">
      <c r="B103" s="5">
        <f t="shared" si="3"/>
        <v>43978</v>
      </c>
      <c r="C103" s="6">
        <f t="shared" ref="C103:Z103" si="29">+ROUND(IF(C68&gt;50%*C33,C68-50%*C33,0),0)</f>
        <v>0</v>
      </c>
      <c r="D103" s="6">
        <f t="shared" si="29"/>
        <v>0</v>
      </c>
      <c r="E103" s="6">
        <f t="shared" si="29"/>
        <v>0</v>
      </c>
      <c r="F103" s="6">
        <f t="shared" si="29"/>
        <v>0</v>
      </c>
      <c r="G103" s="6">
        <f t="shared" si="29"/>
        <v>0</v>
      </c>
      <c r="H103" s="6">
        <f t="shared" si="29"/>
        <v>0</v>
      </c>
      <c r="I103" s="6">
        <f t="shared" si="29"/>
        <v>0</v>
      </c>
      <c r="J103" s="6">
        <f t="shared" si="29"/>
        <v>0</v>
      </c>
      <c r="K103" s="6">
        <f t="shared" si="29"/>
        <v>0</v>
      </c>
      <c r="L103" s="6">
        <f t="shared" si="29"/>
        <v>0</v>
      </c>
      <c r="M103" s="6">
        <f t="shared" si="29"/>
        <v>0</v>
      </c>
      <c r="N103" s="6">
        <f t="shared" si="29"/>
        <v>0</v>
      </c>
      <c r="O103" s="6">
        <f t="shared" si="29"/>
        <v>0</v>
      </c>
      <c r="P103" s="6">
        <f t="shared" si="29"/>
        <v>0</v>
      </c>
      <c r="Q103" s="6">
        <f t="shared" si="29"/>
        <v>0</v>
      </c>
      <c r="R103" s="6">
        <f t="shared" si="29"/>
        <v>0</v>
      </c>
      <c r="S103" s="6">
        <f t="shared" si="29"/>
        <v>0</v>
      </c>
      <c r="T103" s="6">
        <f t="shared" si="29"/>
        <v>0</v>
      </c>
      <c r="U103" s="6">
        <f t="shared" si="29"/>
        <v>0</v>
      </c>
      <c r="V103" s="6">
        <f t="shared" si="29"/>
        <v>0</v>
      </c>
      <c r="W103" s="6">
        <f t="shared" si="29"/>
        <v>0</v>
      </c>
      <c r="X103" s="6">
        <f t="shared" si="29"/>
        <v>0</v>
      </c>
      <c r="Y103" s="6">
        <f t="shared" si="29"/>
        <v>0</v>
      </c>
      <c r="Z103" s="6">
        <f t="shared" si="29"/>
        <v>0</v>
      </c>
    </row>
    <row r="104" spans="2:26" x14ac:dyDescent="0.2">
      <c r="B104" s="5">
        <f t="shared" si="3"/>
        <v>43979</v>
      </c>
      <c r="C104" s="6">
        <f t="shared" ref="C104:Z104" si="30">+ROUND(IF(C69&gt;50%*C34,C69-50%*C34,0),0)</f>
        <v>0</v>
      </c>
      <c r="D104" s="6">
        <f t="shared" si="30"/>
        <v>0</v>
      </c>
      <c r="E104" s="6">
        <f t="shared" si="30"/>
        <v>0</v>
      </c>
      <c r="F104" s="6">
        <f t="shared" si="30"/>
        <v>0</v>
      </c>
      <c r="G104" s="6">
        <f t="shared" si="30"/>
        <v>0</v>
      </c>
      <c r="H104" s="6">
        <f t="shared" si="30"/>
        <v>0</v>
      </c>
      <c r="I104" s="6">
        <f t="shared" si="30"/>
        <v>0</v>
      </c>
      <c r="J104" s="6">
        <f t="shared" si="30"/>
        <v>0</v>
      </c>
      <c r="K104" s="6">
        <f t="shared" si="30"/>
        <v>0</v>
      </c>
      <c r="L104" s="6">
        <f t="shared" si="30"/>
        <v>0</v>
      </c>
      <c r="M104" s="6">
        <f t="shared" si="30"/>
        <v>0</v>
      </c>
      <c r="N104" s="6">
        <f t="shared" si="30"/>
        <v>0</v>
      </c>
      <c r="O104" s="6">
        <f t="shared" si="30"/>
        <v>0</v>
      </c>
      <c r="P104" s="6">
        <f t="shared" si="30"/>
        <v>0</v>
      </c>
      <c r="Q104" s="6">
        <f t="shared" si="30"/>
        <v>0</v>
      </c>
      <c r="R104" s="6">
        <f t="shared" si="30"/>
        <v>0</v>
      </c>
      <c r="S104" s="6">
        <f t="shared" si="30"/>
        <v>0</v>
      </c>
      <c r="T104" s="6">
        <f t="shared" si="30"/>
        <v>0</v>
      </c>
      <c r="U104" s="6">
        <f t="shared" si="30"/>
        <v>0</v>
      </c>
      <c r="V104" s="6">
        <f t="shared" si="30"/>
        <v>0</v>
      </c>
      <c r="W104" s="6">
        <f t="shared" si="30"/>
        <v>0</v>
      </c>
      <c r="X104" s="6">
        <f t="shared" si="30"/>
        <v>0</v>
      </c>
      <c r="Y104" s="6">
        <f t="shared" si="30"/>
        <v>0</v>
      </c>
      <c r="Z104" s="6">
        <f t="shared" si="30"/>
        <v>0</v>
      </c>
    </row>
    <row r="105" spans="2:26" x14ac:dyDescent="0.2">
      <c r="B105" s="5">
        <f t="shared" si="3"/>
        <v>43980</v>
      </c>
      <c r="C105" s="6">
        <f t="shared" ref="C105:Z105" si="31">+ROUND(IF(C70&gt;50%*C35,C70-50%*C35,0),0)</f>
        <v>0</v>
      </c>
      <c r="D105" s="6">
        <f t="shared" si="31"/>
        <v>0</v>
      </c>
      <c r="E105" s="6">
        <f t="shared" si="31"/>
        <v>0</v>
      </c>
      <c r="F105" s="6">
        <f t="shared" si="31"/>
        <v>0</v>
      </c>
      <c r="G105" s="6">
        <f t="shared" si="31"/>
        <v>0</v>
      </c>
      <c r="H105" s="6">
        <f t="shared" si="31"/>
        <v>0</v>
      </c>
      <c r="I105" s="6">
        <f t="shared" si="31"/>
        <v>0</v>
      </c>
      <c r="J105" s="6">
        <f t="shared" si="31"/>
        <v>0</v>
      </c>
      <c r="K105" s="6">
        <f t="shared" si="31"/>
        <v>0</v>
      </c>
      <c r="L105" s="6">
        <f t="shared" si="31"/>
        <v>0</v>
      </c>
      <c r="M105" s="6">
        <f t="shared" si="31"/>
        <v>0</v>
      </c>
      <c r="N105" s="6">
        <f t="shared" si="31"/>
        <v>0</v>
      </c>
      <c r="O105" s="6">
        <f t="shared" si="31"/>
        <v>0</v>
      </c>
      <c r="P105" s="6">
        <f t="shared" si="31"/>
        <v>0</v>
      </c>
      <c r="Q105" s="6">
        <f t="shared" si="31"/>
        <v>0</v>
      </c>
      <c r="R105" s="6">
        <f t="shared" si="31"/>
        <v>0</v>
      </c>
      <c r="S105" s="6">
        <f t="shared" si="31"/>
        <v>0</v>
      </c>
      <c r="T105" s="6">
        <f t="shared" si="31"/>
        <v>0</v>
      </c>
      <c r="U105" s="6">
        <f t="shared" si="31"/>
        <v>0</v>
      </c>
      <c r="V105" s="6">
        <f t="shared" si="31"/>
        <v>0</v>
      </c>
      <c r="W105" s="6">
        <f t="shared" si="31"/>
        <v>0</v>
      </c>
      <c r="X105" s="6">
        <f t="shared" si="31"/>
        <v>0</v>
      </c>
      <c r="Y105" s="6">
        <f t="shared" si="31"/>
        <v>0</v>
      </c>
      <c r="Z105" s="6">
        <f t="shared" si="31"/>
        <v>0</v>
      </c>
    </row>
    <row r="106" spans="2:26" x14ac:dyDescent="0.2">
      <c r="B106" s="5">
        <f t="shared" si="3"/>
        <v>43981</v>
      </c>
      <c r="C106" s="6">
        <f t="shared" ref="C106:Z106" si="32">+ROUND(IF(C71&gt;50%*C36,C71-50%*C36,0),0)</f>
        <v>0</v>
      </c>
      <c r="D106" s="6">
        <f t="shared" si="32"/>
        <v>0</v>
      </c>
      <c r="E106" s="6">
        <f t="shared" si="32"/>
        <v>0</v>
      </c>
      <c r="F106" s="6">
        <f t="shared" si="32"/>
        <v>0</v>
      </c>
      <c r="G106" s="6">
        <f t="shared" si="32"/>
        <v>0</v>
      </c>
      <c r="H106" s="6">
        <f t="shared" si="32"/>
        <v>0</v>
      </c>
      <c r="I106" s="6">
        <f t="shared" si="32"/>
        <v>0</v>
      </c>
      <c r="J106" s="6">
        <f t="shared" si="32"/>
        <v>0</v>
      </c>
      <c r="K106" s="6">
        <f t="shared" si="32"/>
        <v>0</v>
      </c>
      <c r="L106" s="6">
        <f t="shared" si="32"/>
        <v>0</v>
      </c>
      <c r="M106" s="6">
        <f t="shared" si="32"/>
        <v>0</v>
      </c>
      <c r="N106" s="6">
        <f t="shared" si="32"/>
        <v>0</v>
      </c>
      <c r="O106" s="6">
        <f t="shared" si="32"/>
        <v>0</v>
      </c>
      <c r="P106" s="6">
        <f t="shared" si="32"/>
        <v>0</v>
      </c>
      <c r="Q106" s="6">
        <f t="shared" si="32"/>
        <v>0</v>
      </c>
      <c r="R106" s="6">
        <f t="shared" si="32"/>
        <v>0</v>
      </c>
      <c r="S106" s="6">
        <f t="shared" si="32"/>
        <v>0</v>
      </c>
      <c r="T106" s="6">
        <f t="shared" si="32"/>
        <v>0</v>
      </c>
      <c r="U106" s="6">
        <f t="shared" si="32"/>
        <v>0</v>
      </c>
      <c r="V106" s="6">
        <f t="shared" si="32"/>
        <v>0</v>
      </c>
      <c r="W106" s="6">
        <f t="shared" si="32"/>
        <v>0</v>
      </c>
      <c r="X106" s="6">
        <f t="shared" si="32"/>
        <v>0</v>
      </c>
      <c r="Y106" s="6">
        <f t="shared" si="32"/>
        <v>0</v>
      </c>
      <c r="Z106" s="6">
        <f t="shared" si="32"/>
        <v>0</v>
      </c>
    </row>
    <row r="107" spans="2:26" x14ac:dyDescent="0.2">
      <c r="B107" s="5">
        <f t="shared" si="3"/>
        <v>43982</v>
      </c>
      <c r="C107" s="6">
        <f t="shared" ref="C107:Z107" si="33">+ROUND(IF(C72&gt;50%*C37,C72-50%*C37,0),0)</f>
        <v>0</v>
      </c>
      <c r="D107" s="6">
        <f t="shared" si="33"/>
        <v>0</v>
      </c>
      <c r="E107" s="6">
        <f t="shared" si="33"/>
        <v>0</v>
      </c>
      <c r="F107" s="6">
        <f t="shared" si="33"/>
        <v>0</v>
      </c>
      <c r="G107" s="6">
        <f t="shared" si="33"/>
        <v>0</v>
      </c>
      <c r="H107" s="6">
        <f t="shared" si="33"/>
        <v>0</v>
      </c>
      <c r="I107" s="6">
        <f t="shared" si="33"/>
        <v>0</v>
      </c>
      <c r="J107" s="6">
        <f t="shared" si="33"/>
        <v>0</v>
      </c>
      <c r="K107" s="6">
        <f t="shared" si="33"/>
        <v>0</v>
      </c>
      <c r="L107" s="6">
        <f t="shared" si="33"/>
        <v>0</v>
      </c>
      <c r="M107" s="6">
        <f t="shared" si="33"/>
        <v>0</v>
      </c>
      <c r="N107" s="6">
        <f t="shared" si="33"/>
        <v>0</v>
      </c>
      <c r="O107" s="6">
        <f t="shared" si="33"/>
        <v>0</v>
      </c>
      <c r="P107" s="6">
        <f t="shared" si="33"/>
        <v>0</v>
      </c>
      <c r="Q107" s="6">
        <f t="shared" si="33"/>
        <v>0</v>
      </c>
      <c r="R107" s="6">
        <f t="shared" si="33"/>
        <v>0</v>
      </c>
      <c r="S107" s="6">
        <f t="shared" si="33"/>
        <v>0</v>
      </c>
      <c r="T107" s="6">
        <f t="shared" si="33"/>
        <v>0</v>
      </c>
      <c r="U107" s="6">
        <f t="shared" si="33"/>
        <v>0</v>
      </c>
      <c r="V107" s="6">
        <f t="shared" si="33"/>
        <v>0</v>
      </c>
      <c r="W107" s="6">
        <f t="shared" si="33"/>
        <v>0</v>
      </c>
      <c r="X107" s="6">
        <f t="shared" si="33"/>
        <v>0</v>
      </c>
      <c r="Y107" s="6">
        <f t="shared" si="33"/>
        <v>0</v>
      </c>
      <c r="Z107" s="6">
        <f t="shared" si="33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H68"/>
  <sheetViews>
    <sheetView topLeftCell="A2" workbookViewId="0">
      <selection activeCell="B18" sqref="B18"/>
    </sheetView>
  </sheetViews>
  <sheetFormatPr baseColWidth="10" defaultColWidth="11.5546875" defaultRowHeight="14.4" x14ac:dyDescent="0.3"/>
  <cols>
    <col min="1" max="1" width="11.5546875" style="43"/>
    <col min="2" max="2" width="55.6640625" style="43" bestFit="1" customWidth="1"/>
    <col min="3" max="6" width="11.5546875" style="43"/>
    <col min="7" max="8" width="11.44140625" customWidth="1"/>
    <col min="9" max="16384" width="11.5546875" style="43"/>
  </cols>
  <sheetData>
    <row r="1" s="43" customFormat="1" ht="10.199999999999999" x14ac:dyDescent="0.2"/>
    <row r="2" s="43" customFormat="1" ht="10.199999999999999" x14ac:dyDescent="0.2"/>
    <row r="3" s="43" customFormat="1" ht="10.199999999999999" x14ac:dyDescent="0.2"/>
    <row r="4" s="43" customFormat="1" ht="10.199999999999999" x14ac:dyDescent="0.2"/>
    <row r="5" s="43" customFormat="1" ht="10.199999999999999" x14ac:dyDescent="0.2"/>
    <row r="6" s="43" customFormat="1" ht="10.199999999999999" x14ac:dyDescent="0.2"/>
    <row r="7" s="43" customFormat="1" ht="10.199999999999999" x14ac:dyDescent="0.2"/>
    <row r="8" s="43" customFormat="1" ht="10.199999999999999" x14ac:dyDescent="0.2"/>
    <row r="9" s="43" customFormat="1" ht="10.199999999999999" x14ac:dyDescent="0.2"/>
    <row r="10" s="43" customFormat="1" ht="10.199999999999999" x14ac:dyDescent="0.2"/>
    <row r="11" s="43" customFormat="1" ht="10.199999999999999" x14ac:dyDescent="0.2"/>
    <row r="12" s="43" customFormat="1" ht="10.199999999999999" x14ac:dyDescent="0.2"/>
    <row r="13" s="43" customFormat="1" ht="10.199999999999999" x14ac:dyDescent="0.2"/>
    <row r="14" s="43" customFormat="1" ht="10.199999999999999" x14ac:dyDescent="0.2"/>
    <row r="15" s="43" customFormat="1" ht="10.199999999999999" x14ac:dyDescent="0.2"/>
    <row r="16" s="43" customFormat="1" ht="10.199999999999999" x14ac:dyDescent="0.2"/>
    <row r="17" s="43" customFormat="1" ht="10.199999999999999" x14ac:dyDescent="0.2"/>
    <row r="18" s="43" customFormat="1" ht="10.199999999999999" x14ac:dyDescent="0.2"/>
    <row r="19" s="43" customFormat="1" ht="10.199999999999999" x14ac:dyDescent="0.2"/>
    <row r="20" s="43" customFormat="1" ht="10.199999999999999" x14ac:dyDescent="0.2"/>
    <row r="21" s="43" customFormat="1" ht="10.199999999999999" x14ac:dyDescent="0.2"/>
    <row r="22" s="43" customFormat="1" ht="10.199999999999999" x14ac:dyDescent="0.2"/>
    <row r="23" s="43" customFormat="1" ht="10.199999999999999" x14ac:dyDescent="0.2"/>
    <row r="24" s="43" customFormat="1" ht="10.199999999999999" x14ac:dyDescent="0.2"/>
    <row r="25" s="43" customFormat="1" ht="10.199999999999999" x14ac:dyDescent="0.2"/>
    <row r="26" s="43" customFormat="1" ht="10.199999999999999" x14ac:dyDescent="0.2"/>
    <row r="27" s="43" customFormat="1" ht="10.199999999999999" x14ac:dyDescent="0.2"/>
    <row r="28" s="43" customFormat="1" ht="10.199999999999999" x14ac:dyDescent="0.2"/>
    <row r="29" s="43" customFormat="1" ht="10.199999999999999" x14ac:dyDescent="0.2"/>
    <row r="30" s="43" customFormat="1" ht="10.199999999999999" x14ac:dyDescent="0.2"/>
    <row r="31" s="43" customFormat="1" ht="10.199999999999999" x14ac:dyDescent="0.2"/>
    <row r="32" s="43" customFormat="1" ht="10.199999999999999" x14ac:dyDescent="0.2"/>
    <row r="33" s="43" customFormat="1" ht="10.199999999999999" x14ac:dyDescent="0.2"/>
    <row r="34" s="43" customFormat="1" ht="10.199999999999999" x14ac:dyDescent="0.2"/>
    <row r="35" s="43" customFormat="1" ht="10.199999999999999" x14ac:dyDescent="0.2"/>
    <row r="36" s="43" customFormat="1" ht="10.199999999999999" x14ac:dyDescent="0.2"/>
    <row r="37" s="43" customFormat="1" ht="10.199999999999999" x14ac:dyDescent="0.2"/>
    <row r="38" s="43" customFormat="1" ht="10.199999999999999" x14ac:dyDescent="0.2"/>
    <row r="39" s="43" customFormat="1" ht="10.199999999999999" x14ac:dyDescent="0.2"/>
    <row r="40" s="43" customFormat="1" ht="10.199999999999999" x14ac:dyDescent="0.2"/>
    <row r="41" s="43" customFormat="1" ht="10.199999999999999" x14ac:dyDescent="0.2"/>
    <row r="42" s="43" customFormat="1" ht="10.199999999999999" x14ac:dyDescent="0.2"/>
    <row r="43" s="43" customFormat="1" ht="10.199999999999999" x14ac:dyDescent="0.2"/>
    <row r="44" s="43" customFormat="1" ht="10.199999999999999" x14ac:dyDescent="0.2"/>
    <row r="45" s="43" customFormat="1" ht="10.199999999999999" x14ac:dyDescent="0.2"/>
    <row r="46" s="43" customFormat="1" ht="10.199999999999999" x14ac:dyDescent="0.2"/>
    <row r="47" s="43" customFormat="1" ht="10.199999999999999" x14ac:dyDescent="0.2"/>
    <row r="48" s="43" customFormat="1" ht="10.199999999999999" x14ac:dyDescent="0.2"/>
    <row r="49" s="43" customFormat="1" ht="10.199999999999999" x14ac:dyDescent="0.2"/>
    <row r="50" s="43" customFormat="1" ht="10.199999999999999" x14ac:dyDescent="0.2"/>
    <row r="51" s="43" customFormat="1" ht="10.199999999999999" x14ac:dyDescent="0.2"/>
    <row r="52" s="43" customFormat="1" ht="10.199999999999999" x14ac:dyDescent="0.2"/>
    <row r="53" s="43" customFormat="1" ht="10.199999999999999" x14ac:dyDescent="0.2"/>
    <row r="54" s="43" customFormat="1" ht="10.199999999999999" x14ac:dyDescent="0.2"/>
    <row r="55" s="43" customFormat="1" ht="10.199999999999999" x14ac:dyDescent="0.2"/>
    <row r="56" s="43" customFormat="1" ht="10.199999999999999" x14ac:dyDescent="0.2"/>
    <row r="57" s="43" customFormat="1" ht="10.199999999999999" x14ac:dyDescent="0.2"/>
    <row r="58" s="43" customFormat="1" ht="10.199999999999999" x14ac:dyDescent="0.2"/>
    <row r="59" s="43" customFormat="1" ht="10.199999999999999" x14ac:dyDescent="0.2"/>
    <row r="60" s="43" customFormat="1" ht="10.199999999999999" x14ac:dyDescent="0.2"/>
    <row r="61" s="43" customFormat="1" ht="10.199999999999999" x14ac:dyDescent="0.2"/>
    <row r="62" s="43" customFormat="1" ht="10.199999999999999" x14ac:dyDescent="0.2"/>
    <row r="63" s="43" customFormat="1" ht="10.199999999999999" x14ac:dyDescent="0.2"/>
    <row r="64" s="43" customFormat="1" ht="10.199999999999999" x14ac:dyDescent="0.2"/>
    <row r="65" spans="3:8" ht="10.199999999999999" x14ac:dyDescent="0.2">
      <c r="G65" s="43"/>
      <c r="H65" s="43"/>
    </row>
    <row r="66" spans="3:8" ht="10.199999999999999" x14ac:dyDescent="0.2">
      <c r="C66" s="65"/>
      <c r="G66" s="43"/>
      <c r="H66" s="43"/>
    </row>
    <row r="67" spans="3:8" ht="10.199999999999999" x14ac:dyDescent="0.2">
      <c r="C67" s="65"/>
      <c r="G67" s="43"/>
      <c r="H67" s="43"/>
    </row>
    <row r="68" spans="3:8" ht="10.199999999999999" x14ac:dyDescent="0.2">
      <c r="C68" s="65"/>
      <c r="G68" s="43"/>
      <c r="H68" s="4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T745"/>
  <sheetViews>
    <sheetView workbookViewId="0">
      <selection activeCell="J14" sqref="J14"/>
    </sheetView>
  </sheetViews>
  <sheetFormatPr baseColWidth="10" defaultColWidth="11.44140625" defaultRowHeight="10.199999999999999" x14ac:dyDescent="0.2"/>
  <cols>
    <col min="1" max="2" width="11.44140625" style="43"/>
    <col min="3" max="3" width="41.44140625" style="43" bestFit="1" customWidth="1"/>
    <col min="4" max="4" width="9.33203125" style="43" bestFit="1" customWidth="1"/>
    <col min="5" max="5" width="4.109375" style="43" bestFit="1" customWidth="1"/>
    <col min="6" max="16384" width="11.44140625" style="43"/>
  </cols>
  <sheetData>
    <row r="1" spans="1:20" x14ac:dyDescent="0.2">
      <c r="A1" s="81" t="s">
        <v>62</v>
      </c>
      <c r="B1" s="43" t="s">
        <v>141</v>
      </c>
      <c r="C1" s="43" t="s">
        <v>63</v>
      </c>
      <c r="D1" s="43" t="s">
        <v>142</v>
      </c>
      <c r="E1" s="43" t="s">
        <v>143</v>
      </c>
      <c r="F1" s="43" t="s">
        <v>144</v>
      </c>
      <c r="G1" s="43" t="s">
        <v>145</v>
      </c>
      <c r="H1" s="43" t="s">
        <v>146</v>
      </c>
      <c r="I1" s="43" t="s">
        <v>147</v>
      </c>
      <c r="J1" s="43" t="s">
        <v>148</v>
      </c>
      <c r="K1" s="43" t="s">
        <v>149</v>
      </c>
      <c r="L1" s="43" t="s">
        <v>150</v>
      </c>
      <c r="M1" s="43" t="s">
        <v>64</v>
      </c>
      <c r="N1" s="43" t="s">
        <v>151</v>
      </c>
      <c r="O1" s="43" t="s">
        <v>152</v>
      </c>
      <c r="P1" s="43" t="s">
        <v>156</v>
      </c>
      <c r="Q1" s="43" t="s">
        <v>157</v>
      </c>
      <c r="R1" s="43" t="s">
        <v>158</v>
      </c>
      <c r="S1" s="43" t="s">
        <v>159</v>
      </c>
      <c r="T1" s="43" t="s">
        <v>160</v>
      </c>
    </row>
    <row r="2" spans="1:20" x14ac:dyDescent="0.2">
      <c r="A2" s="65">
        <v>100074</v>
      </c>
      <c r="B2" s="43" t="s">
        <v>66</v>
      </c>
      <c r="C2" s="43" t="s">
        <v>139</v>
      </c>
      <c r="D2" s="43">
        <v>43952</v>
      </c>
      <c r="E2" s="43">
        <v>1</v>
      </c>
      <c r="F2" s="43">
        <v>217.06846807920601</v>
      </c>
      <c r="G2" s="43">
        <v>4.7001593584699197</v>
      </c>
      <c r="H2" s="43">
        <v>39.089700000000001</v>
      </c>
      <c r="I2" s="43">
        <v>0.36195720635060702</v>
      </c>
      <c r="J2" s="43">
        <v>25.029</v>
      </c>
      <c r="K2" s="43">
        <v>6.9396025797455101</v>
      </c>
      <c r="L2" s="43">
        <v>5.8996612305951803</v>
      </c>
      <c r="M2" s="43">
        <v>299.08854845436701</v>
      </c>
      <c r="N2" s="43">
        <v>0</v>
      </c>
      <c r="O2" s="43">
        <v>299.08854845436701</v>
      </c>
      <c r="P2" s="43" t="s">
        <v>65</v>
      </c>
      <c r="Q2" s="43" t="s">
        <v>161</v>
      </c>
      <c r="R2" s="43" t="s">
        <v>65</v>
      </c>
      <c r="S2" s="43">
        <v>0</v>
      </c>
      <c r="T2" s="43" t="s">
        <v>65</v>
      </c>
    </row>
    <row r="3" spans="1:20" x14ac:dyDescent="0.2">
      <c r="A3" s="65">
        <v>100074</v>
      </c>
      <c r="B3" s="43" t="s">
        <v>66</v>
      </c>
      <c r="C3" s="43" t="s">
        <v>139</v>
      </c>
      <c r="D3" s="43">
        <v>43952</v>
      </c>
      <c r="E3" s="43">
        <v>2</v>
      </c>
      <c r="F3" s="43">
        <v>217.06846807920601</v>
      </c>
      <c r="G3" s="43">
        <v>4.7001593584699197</v>
      </c>
      <c r="H3" s="43">
        <v>39.089700000000001</v>
      </c>
      <c r="I3" s="43">
        <v>0.36195720635060702</v>
      </c>
      <c r="J3" s="43">
        <v>25.029</v>
      </c>
      <c r="K3" s="43">
        <v>6.9396025797455101</v>
      </c>
      <c r="L3" s="43">
        <v>5.8996612305951803</v>
      </c>
      <c r="M3" s="43">
        <v>299.08854845436701</v>
      </c>
      <c r="N3" s="43">
        <v>0</v>
      </c>
      <c r="O3" s="43">
        <v>299.08854845436701</v>
      </c>
      <c r="P3" s="43" t="s">
        <v>65</v>
      </c>
      <c r="Q3" s="43" t="s">
        <v>161</v>
      </c>
      <c r="R3" s="43" t="s">
        <v>65</v>
      </c>
      <c r="S3" s="43">
        <v>0</v>
      </c>
      <c r="T3" s="43" t="s">
        <v>65</v>
      </c>
    </row>
    <row r="4" spans="1:20" x14ac:dyDescent="0.2">
      <c r="A4" s="65">
        <v>100074</v>
      </c>
      <c r="B4" s="43" t="s">
        <v>66</v>
      </c>
      <c r="C4" s="43" t="s">
        <v>139</v>
      </c>
      <c r="D4" s="43">
        <v>43952</v>
      </c>
      <c r="E4" s="43">
        <v>3</v>
      </c>
      <c r="F4" s="43">
        <v>217.06846807920601</v>
      </c>
      <c r="G4" s="43">
        <v>4.7001593584699197</v>
      </c>
      <c r="H4" s="43">
        <v>39.089700000000001</v>
      </c>
      <c r="I4" s="43">
        <v>0.36195720635060702</v>
      </c>
      <c r="J4" s="43">
        <v>25.029</v>
      </c>
      <c r="K4" s="43">
        <v>6.9396025797455101</v>
      </c>
      <c r="L4" s="43">
        <v>5.8996612305951803</v>
      </c>
      <c r="M4" s="43">
        <v>299.08854845436701</v>
      </c>
      <c r="N4" s="43">
        <v>0</v>
      </c>
      <c r="O4" s="43">
        <v>299.08854845436701</v>
      </c>
      <c r="P4" s="43" t="s">
        <v>65</v>
      </c>
      <c r="Q4" s="43" t="s">
        <v>161</v>
      </c>
      <c r="R4" s="43" t="s">
        <v>65</v>
      </c>
      <c r="S4" s="43">
        <v>0</v>
      </c>
      <c r="T4" s="43" t="s">
        <v>65</v>
      </c>
    </row>
    <row r="5" spans="1:20" x14ac:dyDescent="0.2">
      <c r="A5" s="65">
        <v>100074</v>
      </c>
      <c r="B5" s="43" t="s">
        <v>66</v>
      </c>
      <c r="C5" s="43" t="s">
        <v>139</v>
      </c>
      <c r="D5" s="43">
        <v>43952</v>
      </c>
      <c r="E5" s="43">
        <v>4</v>
      </c>
      <c r="F5" s="43">
        <v>217.06846807920601</v>
      </c>
      <c r="G5" s="43">
        <v>4.7001593584699197</v>
      </c>
      <c r="H5" s="43">
        <v>39.089700000000001</v>
      </c>
      <c r="I5" s="43">
        <v>0.36195720635060702</v>
      </c>
      <c r="J5" s="43">
        <v>25.029</v>
      </c>
      <c r="K5" s="43">
        <v>6.9396025797455101</v>
      </c>
      <c r="L5" s="43">
        <v>5.8996612305951803</v>
      </c>
      <c r="M5" s="43">
        <v>299.08854845436701</v>
      </c>
      <c r="N5" s="43">
        <v>0</v>
      </c>
      <c r="O5" s="43">
        <v>299.08854845436701</v>
      </c>
      <c r="P5" s="43" t="s">
        <v>65</v>
      </c>
      <c r="Q5" s="43" t="s">
        <v>161</v>
      </c>
      <c r="R5" s="43" t="s">
        <v>65</v>
      </c>
      <c r="S5" s="43">
        <v>0</v>
      </c>
      <c r="T5" s="43" t="s">
        <v>65</v>
      </c>
    </row>
    <row r="6" spans="1:20" x14ac:dyDescent="0.2">
      <c r="A6" s="65">
        <v>100074</v>
      </c>
      <c r="B6" s="43" t="s">
        <v>66</v>
      </c>
      <c r="C6" s="43" t="s">
        <v>139</v>
      </c>
      <c r="D6" s="43">
        <v>43952</v>
      </c>
      <c r="E6" s="43">
        <v>5</v>
      </c>
      <c r="F6" s="43">
        <v>217.06846807920601</v>
      </c>
      <c r="G6" s="43">
        <v>4.7001593584699197</v>
      </c>
      <c r="H6" s="43">
        <v>42.508899999999997</v>
      </c>
      <c r="I6" s="43">
        <v>0.39361782487553798</v>
      </c>
      <c r="J6" s="43">
        <v>25.029</v>
      </c>
      <c r="K6" s="43">
        <v>6.9396025797455101</v>
      </c>
      <c r="L6" s="43">
        <v>5.8996612305951803</v>
      </c>
      <c r="M6" s="43">
        <v>302.539409072892</v>
      </c>
      <c r="N6" s="43">
        <v>0</v>
      </c>
      <c r="O6" s="43">
        <v>302.539409072892</v>
      </c>
      <c r="P6" s="43" t="s">
        <v>65</v>
      </c>
      <c r="Q6" s="43" t="s">
        <v>161</v>
      </c>
      <c r="R6" s="43" t="s">
        <v>65</v>
      </c>
      <c r="S6" s="43">
        <v>0</v>
      </c>
      <c r="T6" s="43" t="s">
        <v>65</v>
      </c>
    </row>
    <row r="7" spans="1:20" x14ac:dyDescent="0.2">
      <c r="A7" s="65">
        <v>100074</v>
      </c>
      <c r="B7" s="43" t="s">
        <v>66</v>
      </c>
      <c r="C7" s="43" t="s">
        <v>139</v>
      </c>
      <c r="D7" s="43">
        <v>43952</v>
      </c>
      <c r="E7" s="43">
        <v>6</v>
      </c>
      <c r="F7" s="43">
        <v>217.06846807920601</v>
      </c>
      <c r="G7" s="43">
        <v>4.7001593584699197</v>
      </c>
      <c r="H7" s="43">
        <v>42.508899999999997</v>
      </c>
      <c r="I7" s="43">
        <v>0.39361782487553798</v>
      </c>
      <c r="J7" s="43">
        <v>25.029</v>
      </c>
      <c r="K7" s="43">
        <v>6.9396025797455101</v>
      </c>
      <c r="L7" s="43">
        <v>5.8996612305951803</v>
      </c>
      <c r="M7" s="43">
        <v>302.539409072892</v>
      </c>
      <c r="N7" s="43">
        <v>0</v>
      </c>
      <c r="O7" s="43">
        <v>302.539409072892</v>
      </c>
      <c r="P7" s="43" t="s">
        <v>65</v>
      </c>
      <c r="Q7" s="43" t="s">
        <v>161</v>
      </c>
      <c r="R7" s="43" t="s">
        <v>65</v>
      </c>
      <c r="S7" s="43">
        <v>0</v>
      </c>
      <c r="T7" s="43" t="s">
        <v>65</v>
      </c>
    </row>
    <row r="8" spans="1:20" x14ac:dyDescent="0.2">
      <c r="A8" s="65">
        <v>100074</v>
      </c>
      <c r="B8" s="43" t="s">
        <v>66</v>
      </c>
      <c r="C8" s="43" t="s">
        <v>139</v>
      </c>
      <c r="D8" s="43">
        <v>43952</v>
      </c>
      <c r="E8" s="43">
        <v>7</v>
      </c>
      <c r="F8" s="43">
        <v>217.06846807920601</v>
      </c>
      <c r="G8" s="43">
        <v>4.7001593584699197</v>
      </c>
      <c r="H8" s="43">
        <v>42.508899999999997</v>
      </c>
      <c r="I8" s="43">
        <v>0.39361782487553798</v>
      </c>
      <c r="J8" s="43">
        <v>25.029</v>
      </c>
      <c r="K8" s="43">
        <v>6.9396025797455101</v>
      </c>
      <c r="L8" s="43">
        <v>5.8996612305951803</v>
      </c>
      <c r="M8" s="43">
        <v>302.539409072892</v>
      </c>
      <c r="N8" s="43">
        <v>0</v>
      </c>
      <c r="O8" s="43">
        <v>302.539409072892</v>
      </c>
      <c r="P8" s="43" t="s">
        <v>65</v>
      </c>
      <c r="Q8" s="43" t="s">
        <v>161</v>
      </c>
      <c r="R8" s="43" t="s">
        <v>65</v>
      </c>
      <c r="S8" s="43">
        <v>0</v>
      </c>
      <c r="T8" s="43" t="s">
        <v>65</v>
      </c>
    </row>
    <row r="9" spans="1:20" x14ac:dyDescent="0.2">
      <c r="A9" s="65">
        <v>100074</v>
      </c>
      <c r="B9" s="43" t="s">
        <v>66</v>
      </c>
      <c r="C9" s="43" t="s">
        <v>139</v>
      </c>
      <c r="D9" s="43">
        <v>43952</v>
      </c>
      <c r="E9" s="43">
        <v>8</v>
      </c>
      <c r="F9" s="43">
        <v>217.06846807920601</v>
      </c>
      <c r="G9" s="43">
        <v>4.7001593584699197</v>
      </c>
      <c r="H9" s="43">
        <v>42.508899999999997</v>
      </c>
      <c r="I9" s="43">
        <v>0.39361782487553798</v>
      </c>
      <c r="J9" s="43">
        <v>25.029</v>
      </c>
      <c r="K9" s="43">
        <v>6.9396025797455101</v>
      </c>
      <c r="L9" s="43">
        <v>5.8996612305951803</v>
      </c>
      <c r="M9" s="43">
        <v>302.539409072892</v>
      </c>
      <c r="N9" s="43">
        <v>0</v>
      </c>
      <c r="O9" s="43">
        <v>302.539409072892</v>
      </c>
      <c r="P9" s="43" t="s">
        <v>65</v>
      </c>
      <c r="Q9" s="43" t="s">
        <v>161</v>
      </c>
      <c r="R9" s="43" t="s">
        <v>65</v>
      </c>
      <c r="S9" s="43">
        <v>0</v>
      </c>
      <c r="T9" s="43" t="s">
        <v>65</v>
      </c>
    </row>
    <row r="10" spans="1:20" x14ac:dyDescent="0.2">
      <c r="A10" s="65">
        <v>100074</v>
      </c>
      <c r="B10" s="43" t="s">
        <v>66</v>
      </c>
      <c r="C10" s="43" t="s">
        <v>139</v>
      </c>
      <c r="D10" s="43">
        <v>43952</v>
      </c>
      <c r="E10" s="43">
        <v>9</v>
      </c>
      <c r="F10" s="43">
        <v>217.06846807920601</v>
      </c>
      <c r="G10" s="43">
        <v>4.7001593584699197</v>
      </c>
      <c r="H10" s="43">
        <v>42.508899999999997</v>
      </c>
      <c r="I10" s="43">
        <v>0.39361782487553798</v>
      </c>
      <c r="J10" s="43">
        <v>25.029</v>
      </c>
      <c r="K10" s="43">
        <v>6.9396025797455101</v>
      </c>
      <c r="L10" s="43">
        <v>5.8996612305951803</v>
      </c>
      <c r="M10" s="43">
        <v>302.539409072892</v>
      </c>
      <c r="N10" s="43">
        <v>0</v>
      </c>
      <c r="O10" s="43">
        <v>302.539409072892</v>
      </c>
      <c r="P10" s="43" t="s">
        <v>65</v>
      </c>
      <c r="Q10" s="43" t="s">
        <v>161</v>
      </c>
      <c r="R10" s="43" t="s">
        <v>65</v>
      </c>
      <c r="S10" s="43">
        <v>0</v>
      </c>
      <c r="T10" s="43" t="s">
        <v>65</v>
      </c>
    </row>
    <row r="11" spans="1:20" x14ac:dyDescent="0.2">
      <c r="A11" s="65">
        <v>100074</v>
      </c>
      <c r="B11" s="43" t="s">
        <v>66</v>
      </c>
      <c r="C11" s="43" t="s">
        <v>139</v>
      </c>
      <c r="D11" s="43">
        <v>43952</v>
      </c>
      <c r="E11" s="43">
        <v>10</v>
      </c>
      <c r="F11" s="43">
        <v>217.06846807920601</v>
      </c>
      <c r="G11" s="43">
        <v>4.7001593584699197</v>
      </c>
      <c r="H11" s="43">
        <v>47.067700000000002</v>
      </c>
      <c r="I11" s="43">
        <v>0.43583074828787299</v>
      </c>
      <c r="J11" s="43">
        <v>25.029</v>
      </c>
      <c r="K11" s="43">
        <v>6.9396025797455101</v>
      </c>
      <c r="L11" s="43">
        <v>5.8996612305951803</v>
      </c>
      <c r="M11" s="43">
        <v>307.14042199630501</v>
      </c>
      <c r="N11" s="43">
        <v>0</v>
      </c>
      <c r="O11" s="43">
        <v>307.14042199630501</v>
      </c>
      <c r="P11" s="43" t="s">
        <v>65</v>
      </c>
      <c r="Q11" s="43" t="s">
        <v>161</v>
      </c>
      <c r="R11" s="43" t="s">
        <v>65</v>
      </c>
      <c r="S11" s="43">
        <v>0</v>
      </c>
      <c r="T11" s="43" t="s">
        <v>65</v>
      </c>
    </row>
    <row r="12" spans="1:20" x14ac:dyDescent="0.2">
      <c r="A12" s="65">
        <v>100074</v>
      </c>
      <c r="B12" s="43" t="s">
        <v>66</v>
      </c>
      <c r="C12" s="43" t="s">
        <v>139</v>
      </c>
      <c r="D12" s="43">
        <v>43952</v>
      </c>
      <c r="E12" s="43">
        <v>11</v>
      </c>
      <c r="F12" s="43">
        <v>217.06846807920601</v>
      </c>
      <c r="G12" s="43">
        <v>4.7001593584699197</v>
      </c>
      <c r="H12" s="43">
        <v>47.067700000000002</v>
      </c>
      <c r="I12" s="43">
        <v>0.43583074828787299</v>
      </c>
      <c r="J12" s="43">
        <v>25.029</v>
      </c>
      <c r="K12" s="43">
        <v>6.9396025797455101</v>
      </c>
      <c r="L12" s="43">
        <v>5.8996612305951803</v>
      </c>
      <c r="M12" s="43">
        <v>307.14042199630501</v>
      </c>
      <c r="N12" s="43">
        <v>0</v>
      </c>
      <c r="O12" s="43">
        <v>307.14042199630501</v>
      </c>
      <c r="P12" s="43" t="s">
        <v>65</v>
      </c>
      <c r="Q12" s="43" t="s">
        <v>161</v>
      </c>
      <c r="R12" s="43" t="s">
        <v>65</v>
      </c>
      <c r="S12" s="43">
        <v>0</v>
      </c>
      <c r="T12" s="43" t="s">
        <v>65</v>
      </c>
    </row>
    <row r="13" spans="1:20" x14ac:dyDescent="0.2">
      <c r="A13" s="65">
        <v>100074</v>
      </c>
      <c r="B13" s="43" t="s">
        <v>66</v>
      </c>
      <c r="C13" s="43" t="s">
        <v>139</v>
      </c>
      <c r="D13" s="43">
        <v>43952</v>
      </c>
      <c r="E13" s="43">
        <v>12</v>
      </c>
      <c r="F13" s="43">
        <v>217.06846807920601</v>
      </c>
      <c r="G13" s="43">
        <v>4.7001593584699197</v>
      </c>
      <c r="H13" s="43">
        <v>47.067700000000002</v>
      </c>
      <c r="I13" s="43">
        <v>0.43583074828787299</v>
      </c>
      <c r="J13" s="43">
        <v>25.029</v>
      </c>
      <c r="K13" s="43">
        <v>6.9396025797455101</v>
      </c>
      <c r="L13" s="43">
        <v>5.8996612305951803</v>
      </c>
      <c r="M13" s="43">
        <v>307.14042199630501</v>
      </c>
      <c r="N13" s="43">
        <v>0</v>
      </c>
      <c r="O13" s="43">
        <v>307.14042199630501</v>
      </c>
      <c r="P13" s="43" t="s">
        <v>65</v>
      </c>
      <c r="Q13" s="43" t="s">
        <v>161</v>
      </c>
      <c r="R13" s="43" t="s">
        <v>65</v>
      </c>
      <c r="S13" s="43">
        <v>0</v>
      </c>
      <c r="T13" s="43" t="s">
        <v>65</v>
      </c>
    </row>
    <row r="14" spans="1:20" x14ac:dyDescent="0.2">
      <c r="A14" s="65">
        <v>100074</v>
      </c>
      <c r="B14" s="43" t="s">
        <v>66</v>
      </c>
      <c r="C14" s="43" t="s">
        <v>139</v>
      </c>
      <c r="D14" s="43">
        <v>43952</v>
      </c>
      <c r="E14" s="43">
        <v>13</v>
      </c>
      <c r="F14" s="43">
        <v>217.06846807920601</v>
      </c>
      <c r="G14" s="43">
        <v>4.7001593584699197</v>
      </c>
      <c r="H14" s="43">
        <v>42.508899999999997</v>
      </c>
      <c r="I14" s="43">
        <v>0.39361782487553798</v>
      </c>
      <c r="J14" s="43">
        <v>25.029</v>
      </c>
      <c r="K14" s="43">
        <v>6.9396025797455101</v>
      </c>
      <c r="L14" s="43">
        <v>5.8996612305951803</v>
      </c>
      <c r="M14" s="43">
        <v>302.539409072892</v>
      </c>
      <c r="N14" s="43">
        <v>0</v>
      </c>
      <c r="O14" s="43">
        <v>302.539409072892</v>
      </c>
      <c r="P14" s="43" t="s">
        <v>65</v>
      </c>
      <c r="Q14" s="43" t="s">
        <v>161</v>
      </c>
      <c r="R14" s="43" t="s">
        <v>65</v>
      </c>
      <c r="S14" s="43">
        <v>0</v>
      </c>
      <c r="T14" s="43" t="s">
        <v>65</v>
      </c>
    </row>
    <row r="15" spans="1:20" x14ac:dyDescent="0.2">
      <c r="A15" s="65">
        <v>100074</v>
      </c>
      <c r="B15" s="43" t="s">
        <v>66</v>
      </c>
      <c r="C15" s="43" t="s">
        <v>139</v>
      </c>
      <c r="D15" s="43">
        <v>43952</v>
      </c>
      <c r="E15" s="43">
        <v>14</v>
      </c>
      <c r="F15" s="43">
        <v>217.06846807920601</v>
      </c>
      <c r="G15" s="43">
        <v>4.7001593584699197</v>
      </c>
      <c r="H15" s="43">
        <v>42.508899999999997</v>
      </c>
      <c r="I15" s="43">
        <v>0.39361782487553798</v>
      </c>
      <c r="J15" s="43">
        <v>25.029</v>
      </c>
      <c r="K15" s="43">
        <v>6.9396025797455101</v>
      </c>
      <c r="L15" s="43">
        <v>5.8996612305951803</v>
      </c>
      <c r="M15" s="43">
        <v>302.539409072892</v>
      </c>
      <c r="N15" s="43">
        <v>0</v>
      </c>
      <c r="O15" s="43">
        <v>302.539409072892</v>
      </c>
      <c r="P15" s="43" t="s">
        <v>65</v>
      </c>
      <c r="Q15" s="43" t="s">
        <v>161</v>
      </c>
      <c r="R15" s="43" t="s">
        <v>65</v>
      </c>
      <c r="S15" s="43">
        <v>0</v>
      </c>
      <c r="T15" s="43" t="s">
        <v>65</v>
      </c>
    </row>
    <row r="16" spans="1:20" x14ac:dyDescent="0.2">
      <c r="A16" s="65">
        <v>100074</v>
      </c>
      <c r="B16" s="43" t="s">
        <v>66</v>
      </c>
      <c r="C16" s="43" t="s">
        <v>139</v>
      </c>
      <c r="D16" s="43">
        <v>43952</v>
      </c>
      <c r="E16" s="43">
        <v>15</v>
      </c>
      <c r="F16" s="43">
        <v>217.06846807920601</v>
      </c>
      <c r="G16" s="43">
        <v>4.7001593584699197</v>
      </c>
      <c r="H16" s="43">
        <v>42.508899999999997</v>
      </c>
      <c r="I16" s="43">
        <v>0.39361782487553798</v>
      </c>
      <c r="J16" s="43">
        <v>25.029</v>
      </c>
      <c r="K16" s="43">
        <v>6.9396025797455101</v>
      </c>
      <c r="L16" s="43">
        <v>5.8996612305951803</v>
      </c>
      <c r="M16" s="43">
        <v>302.539409072892</v>
      </c>
      <c r="N16" s="43">
        <v>0</v>
      </c>
      <c r="O16" s="43">
        <v>302.539409072892</v>
      </c>
      <c r="P16" s="43" t="s">
        <v>65</v>
      </c>
      <c r="Q16" s="43" t="s">
        <v>161</v>
      </c>
      <c r="R16" s="43" t="s">
        <v>65</v>
      </c>
      <c r="S16" s="43">
        <v>0</v>
      </c>
      <c r="T16" s="43" t="s">
        <v>65</v>
      </c>
    </row>
    <row r="17" spans="1:20" x14ac:dyDescent="0.2">
      <c r="A17" s="65">
        <v>100074</v>
      </c>
      <c r="B17" s="43" t="s">
        <v>66</v>
      </c>
      <c r="C17" s="43" t="s">
        <v>139</v>
      </c>
      <c r="D17" s="43">
        <v>43952</v>
      </c>
      <c r="E17" s="43">
        <v>16</v>
      </c>
      <c r="F17" s="43">
        <v>217.06846807920601</v>
      </c>
      <c r="G17" s="43">
        <v>4.7001593584699197</v>
      </c>
      <c r="H17" s="43">
        <v>42.508899999999997</v>
      </c>
      <c r="I17" s="43">
        <v>0.39361782487553798</v>
      </c>
      <c r="J17" s="43">
        <v>25.029</v>
      </c>
      <c r="K17" s="43">
        <v>6.9396025797455101</v>
      </c>
      <c r="L17" s="43">
        <v>5.8996612305951803</v>
      </c>
      <c r="M17" s="43">
        <v>302.539409072892</v>
      </c>
      <c r="N17" s="43">
        <v>0</v>
      </c>
      <c r="O17" s="43">
        <v>302.539409072892</v>
      </c>
      <c r="P17" s="43" t="s">
        <v>65</v>
      </c>
      <c r="Q17" s="43" t="s">
        <v>161</v>
      </c>
      <c r="R17" s="43" t="s">
        <v>65</v>
      </c>
      <c r="S17" s="43">
        <v>0</v>
      </c>
      <c r="T17" s="43" t="s">
        <v>65</v>
      </c>
    </row>
    <row r="18" spans="1:20" x14ac:dyDescent="0.2">
      <c r="A18" s="65">
        <v>100074</v>
      </c>
      <c r="B18" s="43" t="s">
        <v>66</v>
      </c>
      <c r="C18" s="43" t="s">
        <v>139</v>
      </c>
      <c r="D18" s="43">
        <v>43952</v>
      </c>
      <c r="E18" s="43">
        <v>17</v>
      </c>
      <c r="F18" s="43">
        <v>217.06846807920601</v>
      </c>
      <c r="G18" s="43">
        <v>4.7001593584699197</v>
      </c>
      <c r="H18" s="43">
        <v>42.508899999999997</v>
      </c>
      <c r="I18" s="43">
        <v>0.39361782487553798</v>
      </c>
      <c r="J18" s="43">
        <v>25.029</v>
      </c>
      <c r="K18" s="43">
        <v>6.9396025797455101</v>
      </c>
      <c r="L18" s="43">
        <v>5.8996612305951803</v>
      </c>
      <c r="M18" s="43">
        <v>302.539409072892</v>
      </c>
      <c r="N18" s="43">
        <v>0</v>
      </c>
      <c r="O18" s="43">
        <v>302.539409072892</v>
      </c>
      <c r="P18" s="43" t="s">
        <v>65</v>
      </c>
      <c r="Q18" s="43" t="s">
        <v>161</v>
      </c>
      <c r="R18" s="43" t="s">
        <v>65</v>
      </c>
      <c r="S18" s="43">
        <v>0</v>
      </c>
      <c r="T18" s="43" t="s">
        <v>65</v>
      </c>
    </row>
    <row r="19" spans="1:20" x14ac:dyDescent="0.2">
      <c r="A19" s="65">
        <v>100074</v>
      </c>
      <c r="B19" s="43" t="s">
        <v>66</v>
      </c>
      <c r="C19" s="43" t="s">
        <v>139</v>
      </c>
      <c r="D19" s="43">
        <v>43952</v>
      </c>
      <c r="E19" s="43">
        <v>18</v>
      </c>
      <c r="F19" s="43">
        <v>217.06846807920601</v>
      </c>
      <c r="G19" s="43">
        <v>4.7001593584699197</v>
      </c>
      <c r="H19" s="43">
        <v>42.508899999999997</v>
      </c>
      <c r="I19" s="43">
        <v>0.39361782487553798</v>
      </c>
      <c r="J19" s="43">
        <v>25.029</v>
      </c>
      <c r="K19" s="43">
        <v>6.9396025797455101</v>
      </c>
      <c r="L19" s="43">
        <v>5.8996612305951803</v>
      </c>
      <c r="M19" s="43">
        <v>302.539409072892</v>
      </c>
      <c r="N19" s="43">
        <v>0</v>
      </c>
      <c r="O19" s="43">
        <v>302.539409072892</v>
      </c>
      <c r="P19" s="43" t="s">
        <v>65</v>
      </c>
      <c r="Q19" s="43" t="s">
        <v>161</v>
      </c>
      <c r="R19" s="43" t="s">
        <v>65</v>
      </c>
      <c r="S19" s="43">
        <v>0</v>
      </c>
      <c r="T19" s="43" t="s">
        <v>65</v>
      </c>
    </row>
    <row r="20" spans="1:20" x14ac:dyDescent="0.2">
      <c r="A20" s="65">
        <v>100074</v>
      </c>
      <c r="B20" s="43" t="s">
        <v>66</v>
      </c>
      <c r="C20" s="43" t="s">
        <v>139</v>
      </c>
      <c r="D20" s="43">
        <v>43952</v>
      </c>
      <c r="E20" s="43">
        <v>19</v>
      </c>
      <c r="F20" s="43">
        <v>217.06846807920601</v>
      </c>
      <c r="G20" s="43">
        <v>4.7001593584699197</v>
      </c>
      <c r="H20" s="43">
        <v>47.067700000000002</v>
      </c>
      <c r="I20" s="43">
        <v>0.43583074828787299</v>
      </c>
      <c r="J20" s="43">
        <v>25.029</v>
      </c>
      <c r="K20" s="43">
        <v>6.9396025797455101</v>
      </c>
      <c r="L20" s="43">
        <v>5.8996612305951803</v>
      </c>
      <c r="M20" s="43">
        <v>307.14042199630501</v>
      </c>
      <c r="N20" s="43">
        <v>0</v>
      </c>
      <c r="O20" s="43">
        <v>307.14042199630501</v>
      </c>
      <c r="P20" s="43" t="s">
        <v>65</v>
      </c>
      <c r="Q20" s="43" t="s">
        <v>161</v>
      </c>
      <c r="R20" s="43" t="s">
        <v>65</v>
      </c>
      <c r="S20" s="43">
        <v>0</v>
      </c>
      <c r="T20" s="43" t="s">
        <v>65</v>
      </c>
    </row>
    <row r="21" spans="1:20" x14ac:dyDescent="0.2">
      <c r="A21" s="65">
        <v>100074</v>
      </c>
      <c r="B21" s="43" t="s">
        <v>66</v>
      </c>
      <c r="C21" s="43" t="s">
        <v>139</v>
      </c>
      <c r="D21" s="43">
        <v>43952</v>
      </c>
      <c r="E21" s="43">
        <v>20</v>
      </c>
      <c r="F21" s="43">
        <v>217.06846807920601</v>
      </c>
      <c r="G21" s="43">
        <v>4.7001593584699197</v>
      </c>
      <c r="H21" s="43">
        <v>47.067700000000002</v>
      </c>
      <c r="I21" s="43">
        <v>0.43583074828787299</v>
      </c>
      <c r="J21" s="43">
        <v>25.029</v>
      </c>
      <c r="K21" s="43">
        <v>6.9396025797455101</v>
      </c>
      <c r="L21" s="43">
        <v>5.8996612305951803</v>
      </c>
      <c r="M21" s="43">
        <v>307.14042199630501</v>
      </c>
      <c r="N21" s="43">
        <v>0</v>
      </c>
      <c r="O21" s="43">
        <v>307.14042199630501</v>
      </c>
      <c r="P21" s="43" t="s">
        <v>65</v>
      </c>
      <c r="Q21" s="43" t="s">
        <v>161</v>
      </c>
      <c r="R21" s="43" t="s">
        <v>65</v>
      </c>
      <c r="S21" s="43">
        <v>0</v>
      </c>
      <c r="T21" s="43" t="s">
        <v>65</v>
      </c>
    </row>
    <row r="22" spans="1:20" x14ac:dyDescent="0.2">
      <c r="A22" s="65">
        <v>100074</v>
      </c>
      <c r="B22" s="43" t="s">
        <v>66</v>
      </c>
      <c r="C22" s="43" t="s">
        <v>139</v>
      </c>
      <c r="D22" s="43">
        <v>43952</v>
      </c>
      <c r="E22" s="43">
        <v>21</v>
      </c>
      <c r="F22" s="43">
        <v>217.06846807920601</v>
      </c>
      <c r="G22" s="43">
        <v>4.7001593584699197</v>
      </c>
      <c r="H22" s="43">
        <v>47.067700000000002</v>
      </c>
      <c r="I22" s="43">
        <v>0.43583074828787299</v>
      </c>
      <c r="J22" s="43">
        <v>25.029</v>
      </c>
      <c r="K22" s="43">
        <v>6.9396025797455101</v>
      </c>
      <c r="L22" s="43">
        <v>5.8996612305951803</v>
      </c>
      <c r="M22" s="43">
        <v>307.14042199630501</v>
      </c>
      <c r="N22" s="43">
        <v>0</v>
      </c>
      <c r="O22" s="43">
        <v>307.14042199630501</v>
      </c>
      <c r="P22" s="43" t="s">
        <v>65</v>
      </c>
      <c r="Q22" s="43" t="s">
        <v>161</v>
      </c>
      <c r="R22" s="43" t="s">
        <v>65</v>
      </c>
      <c r="S22" s="43">
        <v>0</v>
      </c>
      <c r="T22" s="43" t="s">
        <v>65</v>
      </c>
    </row>
    <row r="23" spans="1:20" x14ac:dyDescent="0.2">
      <c r="A23" s="65">
        <v>100074</v>
      </c>
      <c r="B23" s="43" t="s">
        <v>66</v>
      </c>
      <c r="C23" s="43" t="s">
        <v>139</v>
      </c>
      <c r="D23" s="43">
        <v>43952</v>
      </c>
      <c r="E23" s="43">
        <v>22</v>
      </c>
      <c r="F23" s="43">
        <v>217.06846807920601</v>
      </c>
      <c r="G23" s="43">
        <v>4.7001593584699197</v>
      </c>
      <c r="H23" s="43">
        <v>42.508899999999997</v>
      </c>
      <c r="I23" s="43">
        <v>0.39361782487553798</v>
      </c>
      <c r="J23" s="43">
        <v>25.029</v>
      </c>
      <c r="K23" s="43">
        <v>6.9396025797455101</v>
      </c>
      <c r="L23" s="43">
        <v>5.8996612305951803</v>
      </c>
      <c r="M23" s="43">
        <v>302.539409072892</v>
      </c>
      <c r="N23" s="43">
        <v>0</v>
      </c>
      <c r="O23" s="43">
        <v>302.539409072892</v>
      </c>
      <c r="P23" s="43" t="s">
        <v>65</v>
      </c>
      <c r="Q23" s="43" t="s">
        <v>161</v>
      </c>
      <c r="R23" s="43" t="s">
        <v>65</v>
      </c>
      <c r="S23" s="43">
        <v>0</v>
      </c>
      <c r="T23" s="43" t="s">
        <v>65</v>
      </c>
    </row>
    <row r="24" spans="1:20" x14ac:dyDescent="0.2">
      <c r="A24" s="65">
        <v>100074</v>
      </c>
      <c r="B24" s="43" t="s">
        <v>66</v>
      </c>
      <c r="C24" s="43" t="s">
        <v>139</v>
      </c>
      <c r="D24" s="43">
        <v>43952</v>
      </c>
      <c r="E24" s="43">
        <v>23</v>
      </c>
      <c r="F24" s="43">
        <v>217.06846807920601</v>
      </c>
      <c r="G24" s="43">
        <v>4.7001593584699197</v>
      </c>
      <c r="H24" s="43">
        <v>42.508899999999997</v>
      </c>
      <c r="I24" s="43">
        <v>0.39361782487553798</v>
      </c>
      <c r="J24" s="43">
        <v>25.029</v>
      </c>
      <c r="K24" s="43">
        <v>6.9396025797455101</v>
      </c>
      <c r="L24" s="43">
        <v>5.8996612305951803</v>
      </c>
      <c r="M24" s="43">
        <v>302.539409072892</v>
      </c>
      <c r="N24" s="43">
        <v>0</v>
      </c>
      <c r="O24" s="43">
        <v>302.539409072892</v>
      </c>
      <c r="P24" s="43" t="s">
        <v>65</v>
      </c>
      <c r="Q24" s="43" t="s">
        <v>161</v>
      </c>
      <c r="R24" s="43" t="s">
        <v>65</v>
      </c>
      <c r="S24" s="43">
        <v>0</v>
      </c>
      <c r="T24" s="43" t="s">
        <v>65</v>
      </c>
    </row>
    <row r="25" spans="1:20" x14ac:dyDescent="0.2">
      <c r="A25" s="65">
        <v>100074</v>
      </c>
      <c r="B25" s="43" t="s">
        <v>66</v>
      </c>
      <c r="C25" s="43" t="s">
        <v>139</v>
      </c>
      <c r="D25" s="43">
        <v>43952</v>
      </c>
      <c r="E25" s="43">
        <v>24</v>
      </c>
      <c r="F25" s="43">
        <v>217.06846807920601</v>
      </c>
      <c r="G25" s="43">
        <v>4.7001593584699197</v>
      </c>
      <c r="H25" s="43">
        <v>39.089700000000001</v>
      </c>
      <c r="I25" s="43">
        <v>0.36195720635060702</v>
      </c>
      <c r="J25" s="43">
        <v>25.029</v>
      </c>
      <c r="K25" s="43">
        <v>6.9396025797455101</v>
      </c>
      <c r="L25" s="43">
        <v>5.8996612305951803</v>
      </c>
      <c r="M25" s="43">
        <v>299.08854845436701</v>
      </c>
      <c r="N25" s="43">
        <v>0</v>
      </c>
      <c r="O25" s="43">
        <v>299.08854845436701</v>
      </c>
      <c r="P25" s="43" t="s">
        <v>65</v>
      </c>
      <c r="Q25" s="43" t="s">
        <v>161</v>
      </c>
      <c r="R25" s="43" t="s">
        <v>65</v>
      </c>
      <c r="S25" s="43">
        <v>0</v>
      </c>
      <c r="T25" s="43" t="s">
        <v>65</v>
      </c>
    </row>
    <row r="26" spans="1:20" x14ac:dyDescent="0.2">
      <c r="A26" s="65">
        <v>100074</v>
      </c>
      <c r="B26" s="43" t="s">
        <v>66</v>
      </c>
      <c r="C26" s="43" t="s">
        <v>139</v>
      </c>
      <c r="D26" s="43">
        <v>43953</v>
      </c>
      <c r="E26" s="43">
        <v>1</v>
      </c>
      <c r="F26" s="43">
        <v>217.06846807920601</v>
      </c>
      <c r="G26" s="43">
        <v>4.7001593584699197</v>
      </c>
      <c r="H26" s="43">
        <v>39.089700000000001</v>
      </c>
      <c r="I26" s="43">
        <v>0.36195720635060702</v>
      </c>
      <c r="J26" s="43">
        <v>25.029</v>
      </c>
      <c r="K26" s="43">
        <v>6.9396025797455101</v>
      </c>
      <c r="L26" s="43">
        <v>5.8996612305951803</v>
      </c>
      <c r="M26" s="43">
        <v>299.08854845436701</v>
      </c>
      <c r="N26" s="43">
        <v>0</v>
      </c>
      <c r="O26" s="43">
        <v>299.08854845436701</v>
      </c>
      <c r="P26" s="43" t="s">
        <v>65</v>
      </c>
      <c r="Q26" s="43" t="s">
        <v>161</v>
      </c>
      <c r="R26" s="43" t="s">
        <v>65</v>
      </c>
      <c r="S26" s="43">
        <v>0</v>
      </c>
      <c r="T26" s="43" t="s">
        <v>65</v>
      </c>
    </row>
    <row r="27" spans="1:20" x14ac:dyDescent="0.2">
      <c r="A27" s="65">
        <v>100074</v>
      </c>
      <c r="B27" s="43" t="s">
        <v>66</v>
      </c>
      <c r="C27" s="43" t="s">
        <v>139</v>
      </c>
      <c r="D27" s="43">
        <v>43953</v>
      </c>
      <c r="E27" s="43">
        <v>2</v>
      </c>
      <c r="F27" s="43">
        <v>217.06846807920601</v>
      </c>
      <c r="G27" s="43">
        <v>4.7001593584699197</v>
      </c>
      <c r="H27" s="43">
        <v>39.089700000000001</v>
      </c>
      <c r="I27" s="43">
        <v>0.36195720635060702</v>
      </c>
      <c r="J27" s="43">
        <v>25.029</v>
      </c>
      <c r="K27" s="43">
        <v>6.9396025797455101</v>
      </c>
      <c r="L27" s="43">
        <v>5.8996612305951803</v>
      </c>
      <c r="M27" s="43">
        <v>299.08854845436701</v>
      </c>
      <c r="N27" s="43">
        <v>0</v>
      </c>
      <c r="O27" s="43">
        <v>299.08854845436701</v>
      </c>
      <c r="P27" s="43" t="s">
        <v>65</v>
      </c>
      <c r="Q27" s="43" t="s">
        <v>161</v>
      </c>
      <c r="R27" s="43" t="s">
        <v>65</v>
      </c>
      <c r="S27" s="43">
        <v>0</v>
      </c>
      <c r="T27" s="43" t="s">
        <v>65</v>
      </c>
    </row>
    <row r="28" spans="1:20" x14ac:dyDescent="0.2">
      <c r="A28" s="65">
        <v>100074</v>
      </c>
      <c r="B28" s="43" t="s">
        <v>66</v>
      </c>
      <c r="C28" s="43" t="s">
        <v>139</v>
      </c>
      <c r="D28" s="43">
        <v>43953</v>
      </c>
      <c r="E28" s="43">
        <v>3</v>
      </c>
      <c r="F28" s="43">
        <v>217.06846807920601</v>
      </c>
      <c r="G28" s="43">
        <v>4.7001593584699197</v>
      </c>
      <c r="H28" s="43">
        <v>39.089700000000001</v>
      </c>
      <c r="I28" s="43">
        <v>0.36195720635060702</v>
      </c>
      <c r="J28" s="43">
        <v>25.029</v>
      </c>
      <c r="K28" s="43">
        <v>6.9396025797455101</v>
      </c>
      <c r="L28" s="43">
        <v>5.8996612305951803</v>
      </c>
      <c r="M28" s="43">
        <v>299.08854845436701</v>
      </c>
      <c r="N28" s="43">
        <v>0</v>
      </c>
      <c r="O28" s="43">
        <v>299.08854845436701</v>
      </c>
      <c r="P28" s="43" t="s">
        <v>65</v>
      </c>
      <c r="Q28" s="43" t="s">
        <v>161</v>
      </c>
      <c r="R28" s="43" t="s">
        <v>65</v>
      </c>
      <c r="S28" s="43">
        <v>0</v>
      </c>
      <c r="T28" s="43" t="s">
        <v>65</v>
      </c>
    </row>
    <row r="29" spans="1:20" x14ac:dyDescent="0.2">
      <c r="A29" s="65">
        <v>100074</v>
      </c>
      <c r="B29" s="43" t="s">
        <v>66</v>
      </c>
      <c r="C29" s="43" t="s">
        <v>139</v>
      </c>
      <c r="D29" s="43">
        <v>43953</v>
      </c>
      <c r="E29" s="43">
        <v>4</v>
      </c>
      <c r="F29" s="43">
        <v>217.06846807920601</v>
      </c>
      <c r="G29" s="43">
        <v>4.7001593584699197</v>
      </c>
      <c r="H29" s="43">
        <v>39.089700000000001</v>
      </c>
      <c r="I29" s="43">
        <v>0.36195720635060702</v>
      </c>
      <c r="J29" s="43">
        <v>25.029</v>
      </c>
      <c r="K29" s="43">
        <v>6.9396025797455101</v>
      </c>
      <c r="L29" s="43">
        <v>5.8996612305951803</v>
      </c>
      <c r="M29" s="43">
        <v>299.08854845436701</v>
      </c>
      <c r="N29" s="43">
        <v>0</v>
      </c>
      <c r="O29" s="43">
        <v>299.08854845436701</v>
      </c>
      <c r="P29" s="43" t="s">
        <v>65</v>
      </c>
      <c r="Q29" s="43" t="s">
        <v>161</v>
      </c>
      <c r="R29" s="43" t="s">
        <v>65</v>
      </c>
      <c r="S29" s="43">
        <v>0</v>
      </c>
      <c r="T29" s="43" t="s">
        <v>65</v>
      </c>
    </row>
    <row r="30" spans="1:20" x14ac:dyDescent="0.2">
      <c r="A30" s="65">
        <v>100074</v>
      </c>
      <c r="B30" s="43" t="s">
        <v>66</v>
      </c>
      <c r="C30" s="43" t="s">
        <v>139</v>
      </c>
      <c r="D30" s="43">
        <v>43953</v>
      </c>
      <c r="E30" s="43">
        <v>5</v>
      </c>
      <c r="F30" s="43">
        <v>217.06846807920601</v>
      </c>
      <c r="G30" s="43">
        <v>4.7001593584699197</v>
      </c>
      <c r="H30" s="43">
        <v>42.508899999999997</v>
      </c>
      <c r="I30" s="43">
        <v>0.39361782487553798</v>
      </c>
      <c r="J30" s="43">
        <v>25.029</v>
      </c>
      <c r="K30" s="43">
        <v>6.9396025797455101</v>
      </c>
      <c r="L30" s="43">
        <v>5.8996612305951803</v>
      </c>
      <c r="M30" s="43">
        <v>302.539409072892</v>
      </c>
      <c r="N30" s="43">
        <v>0</v>
      </c>
      <c r="O30" s="43">
        <v>302.539409072892</v>
      </c>
      <c r="P30" s="43" t="s">
        <v>65</v>
      </c>
      <c r="Q30" s="43" t="s">
        <v>161</v>
      </c>
      <c r="R30" s="43" t="s">
        <v>65</v>
      </c>
      <c r="S30" s="43">
        <v>0</v>
      </c>
      <c r="T30" s="43" t="s">
        <v>65</v>
      </c>
    </row>
    <row r="31" spans="1:20" x14ac:dyDescent="0.2">
      <c r="A31" s="65">
        <v>100074</v>
      </c>
      <c r="B31" s="43" t="s">
        <v>66</v>
      </c>
      <c r="C31" s="43" t="s">
        <v>139</v>
      </c>
      <c r="D31" s="43">
        <v>43953</v>
      </c>
      <c r="E31" s="43">
        <v>6</v>
      </c>
      <c r="F31" s="43">
        <v>217.06846807920601</v>
      </c>
      <c r="G31" s="43">
        <v>4.7001593584699197</v>
      </c>
      <c r="H31" s="43">
        <v>42.508899999999997</v>
      </c>
      <c r="I31" s="43">
        <v>0.39361782487553798</v>
      </c>
      <c r="J31" s="43">
        <v>25.029</v>
      </c>
      <c r="K31" s="43">
        <v>6.9396025797455101</v>
      </c>
      <c r="L31" s="43">
        <v>5.8996612305951803</v>
      </c>
      <c r="M31" s="43">
        <v>302.539409072892</v>
      </c>
      <c r="N31" s="43">
        <v>0</v>
      </c>
      <c r="O31" s="43">
        <v>302.539409072892</v>
      </c>
      <c r="P31" s="43" t="s">
        <v>65</v>
      </c>
      <c r="Q31" s="43" t="s">
        <v>161</v>
      </c>
      <c r="R31" s="43" t="s">
        <v>65</v>
      </c>
      <c r="S31" s="43">
        <v>0</v>
      </c>
      <c r="T31" s="43" t="s">
        <v>65</v>
      </c>
    </row>
    <row r="32" spans="1:20" x14ac:dyDescent="0.2">
      <c r="A32" s="65">
        <v>100074</v>
      </c>
      <c r="B32" s="43" t="s">
        <v>66</v>
      </c>
      <c r="C32" s="43" t="s">
        <v>139</v>
      </c>
      <c r="D32" s="43">
        <v>43953</v>
      </c>
      <c r="E32" s="43">
        <v>7</v>
      </c>
      <c r="F32" s="43">
        <v>217.06846807920601</v>
      </c>
      <c r="G32" s="43">
        <v>4.7001593584699197</v>
      </c>
      <c r="H32" s="43">
        <v>42.508899999999997</v>
      </c>
      <c r="I32" s="43">
        <v>0.39361782487553798</v>
      </c>
      <c r="J32" s="43">
        <v>25.029</v>
      </c>
      <c r="K32" s="43">
        <v>6.9396025797455101</v>
      </c>
      <c r="L32" s="43">
        <v>5.8996612305951803</v>
      </c>
      <c r="M32" s="43">
        <v>302.539409072892</v>
      </c>
      <c r="N32" s="43">
        <v>0</v>
      </c>
      <c r="O32" s="43">
        <v>302.539409072892</v>
      </c>
      <c r="P32" s="43" t="s">
        <v>65</v>
      </c>
      <c r="Q32" s="43" t="s">
        <v>161</v>
      </c>
      <c r="R32" s="43" t="s">
        <v>65</v>
      </c>
      <c r="S32" s="43">
        <v>0</v>
      </c>
      <c r="T32" s="43" t="s">
        <v>65</v>
      </c>
    </row>
    <row r="33" spans="1:20" x14ac:dyDescent="0.2">
      <c r="A33" s="65">
        <v>100074</v>
      </c>
      <c r="B33" s="43" t="s">
        <v>66</v>
      </c>
      <c r="C33" s="43" t="s">
        <v>139</v>
      </c>
      <c r="D33" s="43">
        <v>43953</v>
      </c>
      <c r="E33" s="43">
        <v>8</v>
      </c>
      <c r="F33" s="43">
        <v>217.06846807920601</v>
      </c>
      <c r="G33" s="43">
        <v>4.7001593584699197</v>
      </c>
      <c r="H33" s="43">
        <v>42.508899999999997</v>
      </c>
      <c r="I33" s="43">
        <v>0.39361782487553798</v>
      </c>
      <c r="J33" s="43">
        <v>25.029</v>
      </c>
      <c r="K33" s="43">
        <v>6.9396025797455101</v>
      </c>
      <c r="L33" s="43">
        <v>5.8996612305951803</v>
      </c>
      <c r="M33" s="43">
        <v>302.539409072892</v>
      </c>
      <c r="N33" s="43">
        <v>0</v>
      </c>
      <c r="O33" s="43">
        <v>302.539409072892</v>
      </c>
      <c r="P33" s="43" t="s">
        <v>65</v>
      </c>
      <c r="Q33" s="43" t="s">
        <v>161</v>
      </c>
      <c r="R33" s="43" t="s">
        <v>65</v>
      </c>
      <c r="S33" s="43">
        <v>0</v>
      </c>
      <c r="T33" s="43" t="s">
        <v>65</v>
      </c>
    </row>
    <row r="34" spans="1:20" x14ac:dyDescent="0.2">
      <c r="A34" s="65">
        <v>100074</v>
      </c>
      <c r="B34" s="43" t="s">
        <v>66</v>
      </c>
      <c r="C34" s="43" t="s">
        <v>139</v>
      </c>
      <c r="D34" s="43">
        <v>43953</v>
      </c>
      <c r="E34" s="43">
        <v>9</v>
      </c>
      <c r="F34" s="43">
        <v>217.06846807920601</v>
      </c>
      <c r="G34" s="43">
        <v>4.7001593584699197</v>
      </c>
      <c r="H34" s="43">
        <v>42.508899999999997</v>
      </c>
      <c r="I34" s="43">
        <v>0.39361782487553798</v>
      </c>
      <c r="J34" s="43">
        <v>25.029</v>
      </c>
      <c r="K34" s="43">
        <v>6.9396025797455101</v>
      </c>
      <c r="L34" s="43">
        <v>5.8996612305951803</v>
      </c>
      <c r="M34" s="43">
        <v>302.539409072892</v>
      </c>
      <c r="N34" s="43">
        <v>0</v>
      </c>
      <c r="O34" s="43">
        <v>302.539409072892</v>
      </c>
      <c r="P34" s="43" t="s">
        <v>65</v>
      </c>
      <c r="Q34" s="43" t="s">
        <v>161</v>
      </c>
      <c r="R34" s="43" t="s">
        <v>65</v>
      </c>
      <c r="S34" s="43">
        <v>0</v>
      </c>
      <c r="T34" s="43" t="s">
        <v>65</v>
      </c>
    </row>
    <row r="35" spans="1:20" x14ac:dyDescent="0.2">
      <c r="A35" s="65">
        <v>100074</v>
      </c>
      <c r="B35" s="43" t="s">
        <v>66</v>
      </c>
      <c r="C35" s="43" t="s">
        <v>139</v>
      </c>
      <c r="D35" s="43">
        <v>43953</v>
      </c>
      <c r="E35" s="43">
        <v>10</v>
      </c>
      <c r="F35" s="43">
        <v>217.06846807920601</v>
      </c>
      <c r="G35" s="43">
        <v>4.7001593584699197</v>
      </c>
      <c r="H35" s="43">
        <v>47.067700000000002</v>
      </c>
      <c r="I35" s="43">
        <v>0.43583074828787299</v>
      </c>
      <c r="J35" s="43">
        <v>25.029</v>
      </c>
      <c r="K35" s="43">
        <v>6.9396025797455101</v>
      </c>
      <c r="L35" s="43">
        <v>5.8996612305951803</v>
      </c>
      <c r="M35" s="43">
        <v>307.14042199630501</v>
      </c>
      <c r="N35" s="43">
        <v>0</v>
      </c>
      <c r="O35" s="43">
        <v>307.14042199630501</v>
      </c>
      <c r="P35" s="43" t="s">
        <v>65</v>
      </c>
      <c r="Q35" s="43" t="s">
        <v>161</v>
      </c>
      <c r="R35" s="43" t="s">
        <v>65</v>
      </c>
      <c r="S35" s="43">
        <v>0</v>
      </c>
      <c r="T35" s="43" t="s">
        <v>65</v>
      </c>
    </row>
    <row r="36" spans="1:20" x14ac:dyDescent="0.2">
      <c r="A36" s="65">
        <v>100074</v>
      </c>
      <c r="B36" s="43" t="s">
        <v>66</v>
      </c>
      <c r="C36" s="43" t="s">
        <v>139</v>
      </c>
      <c r="D36" s="43">
        <v>43953</v>
      </c>
      <c r="E36" s="43">
        <v>11</v>
      </c>
      <c r="F36" s="43">
        <v>217.06846807920601</v>
      </c>
      <c r="G36" s="43">
        <v>4.7001593584699197</v>
      </c>
      <c r="H36" s="43">
        <v>47.067700000000002</v>
      </c>
      <c r="I36" s="43">
        <v>0.43583074828787299</v>
      </c>
      <c r="J36" s="43">
        <v>25.029</v>
      </c>
      <c r="K36" s="43">
        <v>6.9396025797455101</v>
      </c>
      <c r="L36" s="43">
        <v>5.8996612305951803</v>
      </c>
      <c r="M36" s="43">
        <v>307.14042199630501</v>
      </c>
      <c r="N36" s="43">
        <v>0</v>
      </c>
      <c r="O36" s="43">
        <v>307.14042199630501</v>
      </c>
      <c r="P36" s="43" t="s">
        <v>65</v>
      </c>
      <c r="Q36" s="43" t="s">
        <v>161</v>
      </c>
      <c r="R36" s="43" t="s">
        <v>65</v>
      </c>
      <c r="S36" s="43">
        <v>0</v>
      </c>
      <c r="T36" s="43" t="s">
        <v>65</v>
      </c>
    </row>
    <row r="37" spans="1:20" x14ac:dyDescent="0.2">
      <c r="A37" s="65">
        <v>100074</v>
      </c>
      <c r="B37" s="43" t="s">
        <v>66</v>
      </c>
      <c r="C37" s="43" t="s">
        <v>139</v>
      </c>
      <c r="D37" s="43">
        <v>43953</v>
      </c>
      <c r="E37" s="43">
        <v>12</v>
      </c>
      <c r="F37" s="43">
        <v>217.06846807920601</v>
      </c>
      <c r="G37" s="43">
        <v>4.7001593584699197</v>
      </c>
      <c r="H37" s="43">
        <v>47.067700000000002</v>
      </c>
      <c r="I37" s="43">
        <v>0.43583074828787299</v>
      </c>
      <c r="J37" s="43">
        <v>25.029</v>
      </c>
      <c r="K37" s="43">
        <v>6.9396025797455101</v>
      </c>
      <c r="L37" s="43">
        <v>5.8996612305951803</v>
      </c>
      <c r="M37" s="43">
        <v>307.14042199630501</v>
      </c>
      <c r="N37" s="43">
        <v>0</v>
      </c>
      <c r="O37" s="43">
        <v>307.14042199630501</v>
      </c>
      <c r="P37" s="43" t="s">
        <v>65</v>
      </c>
      <c r="Q37" s="43" t="s">
        <v>161</v>
      </c>
      <c r="R37" s="43" t="s">
        <v>65</v>
      </c>
      <c r="S37" s="43">
        <v>0</v>
      </c>
      <c r="T37" s="43" t="s">
        <v>65</v>
      </c>
    </row>
    <row r="38" spans="1:20" x14ac:dyDescent="0.2">
      <c r="A38" s="65">
        <v>100074</v>
      </c>
      <c r="B38" s="43" t="s">
        <v>66</v>
      </c>
      <c r="C38" s="43" t="s">
        <v>139</v>
      </c>
      <c r="D38" s="43">
        <v>43953</v>
      </c>
      <c r="E38" s="43">
        <v>13</v>
      </c>
      <c r="F38" s="43">
        <v>217.06846807920601</v>
      </c>
      <c r="G38" s="43">
        <v>4.7001593584699197</v>
      </c>
      <c r="H38" s="43">
        <v>42.508899999999997</v>
      </c>
      <c r="I38" s="43">
        <v>0.39361782487553798</v>
      </c>
      <c r="J38" s="43">
        <v>25.029</v>
      </c>
      <c r="K38" s="43">
        <v>6.9396025797455101</v>
      </c>
      <c r="L38" s="43">
        <v>5.8996612305951803</v>
      </c>
      <c r="M38" s="43">
        <v>302.539409072892</v>
      </c>
      <c r="N38" s="43">
        <v>0</v>
      </c>
      <c r="O38" s="43">
        <v>302.539409072892</v>
      </c>
      <c r="P38" s="43" t="s">
        <v>65</v>
      </c>
      <c r="Q38" s="43" t="s">
        <v>161</v>
      </c>
      <c r="R38" s="43" t="s">
        <v>65</v>
      </c>
      <c r="S38" s="43">
        <v>0</v>
      </c>
      <c r="T38" s="43" t="s">
        <v>65</v>
      </c>
    </row>
    <row r="39" spans="1:20" x14ac:dyDescent="0.2">
      <c r="A39" s="65">
        <v>100074</v>
      </c>
      <c r="B39" s="43" t="s">
        <v>66</v>
      </c>
      <c r="C39" s="43" t="s">
        <v>139</v>
      </c>
      <c r="D39" s="43">
        <v>43953</v>
      </c>
      <c r="E39" s="43">
        <v>14</v>
      </c>
      <c r="F39" s="43">
        <v>217.06846807920601</v>
      </c>
      <c r="G39" s="43">
        <v>4.7001593584699197</v>
      </c>
      <c r="H39" s="43">
        <v>42.508899999999997</v>
      </c>
      <c r="I39" s="43">
        <v>0.39361782487553798</v>
      </c>
      <c r="J39" s="43">
        <v>25.029</v>
      </c>
      <c r="K39" s="43">
        <v>6.9396025797455101</v>
      </c>
      <c r="L39" s="43">
        <v>5.8996612305951803</v>
      </c>
      <c r="M39" s="43">
        <v>302.539409072892</v>
      </c>
      <c r="N39" s="43">
        <v>0</v>
      </c>
      <c r="O39" s="43">
        <v>302.539409072892</v>
      </c>
      <c r="P39" s="43" t="s">
        <v>65</v>
      </c>
      <c r="Q39" s="43" t="s">
        <v>161</v>
      </c>
      <c r="R39" s="43" t="s">
        <v>65</v>
      </c>
      <c r="S39" s="43">
        <v>0</v>
      </c>
      <c r="T39" s="43" t="s">
        <v>65</v>
      </c>
    </row>
    <row r="40" spans="1:20" x14ac:dyDescent="0.2">
      <c r="A40" s="65">
        <v>100074</v>
      </c>
      <c r="B40" s="43" t="s">
        <v>66</v>
      </c>
      <c r="C40" s="43" t="s">
        <v>139</v>
      </c>
      <c r="D40" s="43">
        <v>43953</v>
      </c>
      <c r="E40" s="43">
        <v>15</v>
      </c>
      <c r="F40" s="43">
        <v>217.06846807920601</v>
      </c>
      <c r="G40" s="43">
        <v>4.7001593584699197</v>
      </c>
      <c r="H40" s="43">
        <v>42.508899999999997</v>
      </c>
      <c r="I40" s="43">
        <v>0.39361782487553798</v>
      </c>
      <c r="J40" s="43">
        <v>25.029</v>
      </c>
      <c r="K40" s="43">
        <v>6.9396025797455101</v>
      </c>
      <c r="L40" s="43">
        <v>5.8996612305951803</v>
      </c>
      <c r="M40" s="43">
        <v>302.539409072892</v>
      </c>
      <c r="N40" s="43">
        <v>0</v>
      </c>
      <c r="O40" s="43">
        <v>302.539409072892</v>
      </c>
      <c r="P40" s="43" t="s">
        <v>65</v>
      </c>
      <c r="Q40" s="43" t="s">
        <v>161</v>
      </c>
      <c r="R40" s="43" t="s">
        <v>65</v>
      </c>
      <c r="S40" s="43">
        <v>0</v>
      </c>
      <c r="T40" s="43" t="s">
        <v>65</v>
      </c>
    </row>
    <row r="41" spans="1:20" x14ac:dyDescent="0.2">
      <c r="A41" s="65">
        <v>100074</v>
      </c>
      <c r="B41" s="43" t="s">
        <v>66</v>
      </c>
      <c r="C41" s="43" t="s">
        <v>139</v>
      </c>
      <c r="D41" s="43">
        <v>43953</v>
      </c>
      <c r="E41" s="43">
        <v>16</v>
      </c>
      <c r="F41" s="43">
        <v>217.06846807920601</v>
      </c>
      <c r="G41" s="43">
        <v>4.7001593584699197</v>
      </c>
      <c r="H41" s="43">
        <v>42.508899999999997</v>
      </c>
      <c r="I41" s="43">
        <v>0.39361782487553798</v>
      </c>
      <c r="J41" s="43">
        <v>25.029</v>
      </c>
      <c r="K41" s="43">
        <v>6.9396025797455101</v>
      </c>
      <c r="L41" s="43">
        <v>5.8996612305951803</v>
      </c>
      <c r="M41" s="43">
        <v>302.539409072892</v>
      </c>
      <c r="N41" s="43">
        <v>0</v>
      </c>
      <c r="O41" s="43">
        <v>302.539409072892</v>
      </c>
      <c r="P41" s="43" t="s">
        <v>65</v>
      </c>
      <c r="Q41" s="43" t="s">
        <v>161</v>
      </c>
      <c r="R41" s="43" t="s">
        <v>65</v>
      </c>
      <c r="S41" s="43">
        <v>0</v>
      </c>
      <c r="T41" s="43" t="s">
        <v>65</v>
      </c>
    </row>
    <row r="42" spans="1:20" x14ac:dyDescent="0.2">
      <c r="A42" s="65">
        <v>100074</v>
      </c>
      <c r="B42" s="43" t="s">
        <v>66</v>
      </c>
      <c r="C42" s="43" t="s">
        <v>139</v>
      </c>
      <c r="D42" s="43">
        <v>43953</v>
      </c>
      <c r="E42" s="43">
        <v>17</v>
      </c>
      <c r="F42" s="43">
        <v>217.06846807920601</v>
      </c>
      <c r="G42" s="43">
        <v>4.7001593584699197</v>
      </c>
      <c r="H42" s="43">
        <v>42.508899999999997</v>
      </c>
      <c r="I42" s="43">
        <v>0.39361782487553798</v>
      </c>
      <c r="J42" s="43">
        <v>25.029</v>
      </c>
      <c r="K42" s="43">
        <v>6.9396025797455101</v>
      </c>
      <c r="L42" s="43">
        <v>5.8996612305951803</v>
      </c>
      <c r="M42" s="43">
        <v>302.539409072892</v>
      </c>
      <c r="N42" s="43">
        <v>0</v>
      </c>
      <c r="O42" s="43">
        <v>302.539409072892</v>
      </c>
      <c r="P42" s="43" t="s">
        <v>65</v>
      </c>
      <c r="Q42" s="43" t="s">
        <v>161</v>
      </c>
      <c r="R42" s="43" t="s">
        <v>65</v>
      </c>
      <c r="S42" s="43">
        <v>0</v>
      </c>
      <c r="T42" s="43" t="s">
        <v>65</v>
      </c>
    </row>
    <row r="43" spans="1:20" x14ac:dyDescent="0.2">
      <c r="A43" s="65">
        <v>100074</v>
      </c>
      <c r="B43" s="43" t="s">
        <v>66</v>
      </c>
      <c r="C43" s="43" t="s">
        <v>139</v>
      </c>
      <c r="D43" s="43">
        <v>43953</v>
      </c>
      <c r="E43" s="43">
        <v>18</v>
      </c>
      <c r="F43" s="43">
        <v>217.06846807920601</v>
      </c>
      <c r="G43" s="43">
        <v>4.7001593584699197</v>
      </c>
      <c r="H43" s="43">
        <v>42.508899999999997</v>
      </c>
      <c r="I43" s="43">
        <v>0.39361782487553798</v>
      </c>
      <c r="J43" s="43">
        <v>25.029</v>
      </c>
      <c r="K43" s="43">
        <v>6.9396025797455101</v>
      </c>
      <c r="L43" s="43">
        <v>5.8996612305951803</v>
      </c>
      <c r="M43" s="43">
        <v>302.539409072892</v>
      </c>
      <c r="N43" s="43">
        <v>0</v>
      </c>
      <c r="O43" s="43">
        <v>302.539409072892</v>
      </c>
      <c r="P43" s="43" t="s">
        <v>65</v>
      </c>
      <c r="Q43" s="43" t="s">
        <v>161</v>
      </c>
      <c r="R43" s="43" t="s">
        <v>65</v>
      </c>
      <c r="S43" s="43">
        <v>0</v>
      </c>
      <c r="T43" s="43" t="s">
        <v>65</v>
      </c>
    </row>
    <row r="44" spans="1:20" x14ac:dyDescent="0.2">
      <c r="A44" s="65">
        <v>100074</v>
      </c>
      <c r="B44" s="43" t="s">
        <v>66</v>
      </c>
      <c r="C44" s="43" t="s">
        <v>139</v>
      </c>
      <c r="D44" s="43">
        <v>43953</v>
      </c>
      <c r="E44" s="43">
        <v>19</v>
      </c>
      <c r="F44" s="43">
        <v>217.06846807920601</v>
      </c>
      <c r="G44" s="43">
        <v>4.7001593584699197</v>
      </c>
      <c r="H44" s="43">
        <v>47.067700000000002</v>
      </c>
      <c r="I44" s="43">
        <v>0.43583074828787299</v>
      </c>
      <c r="J44" s="43">
        <v>25.029</v>
      </c>
      <c r="K44" s="43">
        <v>6.9396025797455101</v>
      </c>
      <c r="L44" s="43">
        <v>5.8996612305951803</v>
      </c>
      <c r="M44" s="43">
        <v>307.14042199630501</v>
      </c>
      <c r="N44" s="43">
        <v>0</v>
      </c>
      <c r="O44" s="43">
        <v>307.14042199630501</v>
      </c>
      <c r="P44" s="43" t="s">
        <v>65</v>
      </c>
      <c r="Q44" s="43" t="s">
        <v>161</v>
      </c>
      <c r="R44" s="43" t="s">
        <v>65</v>
      </c>
      <c r="S44" s="43">
        <v>0</v>
      </c>
      <c r="T44" s="43" t="s">
        <v>65</v>
      </c>
    </row>
    <row r="45" spans="1:20" x14ac:dyDescent="0.2">
      <c r="A45" s="65">
        <v>100074</v>
      </c>
      <c r="B45" s="43" t="s">
        <v>66</v>
      </c>
      <c r="C45" s="43" t="s">
        <v>139</v>
      </c>
      <c r="D45" s="43">
        <v>43953</v>
      </c>
      <c r="E45" s="43">
        <v>20</v>
      </c>
      <c r="F45" s="43">
        <v>217.06846807920601</v>
      </c>
      <c r="G45" s="43">
        <v>4.7001593584699197</v>
      </c>
      <c r="H45" s="43">
        <v>47.067700000000002</v>
      </c>
      <c r="I45" s="43">
        <v>0.43583074828787299</v>
      </c>
      <c r="J45" s="43">
        <v>25.029</v>
      </c>
      <c r="K45" s="43">
        <v>6.9396025797455101</v>
      </c>
      <c r="L45" s="43">
        <v>5.8996612305951803</v>
      </c>
      <c r="M45" s="43">
        <v>307.14042199630501</v>
      </c>
      <c r="N45" s="43">
        <v>0</v>
      </c>
      <c r="O45" s="43">
        <v>307.14042199630501</v>
      </c>
      <c r="P45" s="43" t="s">
        <v>65</v>
      </c>
      <c r="Q45" s="43" t="s">
        <v>161</v>
      </c>
      <c r="R45" s="43" t="s">
        <v>65</v>
      </c>
      <c r="S45" s="43">
        <v>0</v>
      </c>
      <c r="T45" s="43" t="s">
        <v>65</v>
      </c>
    </row>
    <row r="46" spans="1:20" x14ac:dyDescent="0.2">
      <c r="A46" s="65">
        <v>100074</v>
      </c>
      <c r="B46" s="43" t="s">
        <v>66</v>
      </c>
      <c r="C46" s="43" t="s">
        <v>139</v>
      </c>
      <c r="D46" s="43">
        <v>43953</v>
      </c>
      <c r="E46" s="43">
        <v>21</v>
      </c>
      <c r="F46" s="43">
        <v>217.06846807920601</v>
      </c>
      <c r="G46" s="43">
        <v>4.7001593584699197</v>
      </c>
      <c r="H46" s="43">
        <v>47.067700000000002</v>
      </c>
      <c r="I46" s="43">
        <v>0.43583074828787299</v>
      </c>
      <c r="J46" s="43">
        <v>25.029</v>
      </c>
      <c r="K46" s="43">
        <v>6.9396025797455101</v>
      </c>
      <c r="L46" s="43">
        <v>5.8996612305951803</v>
      </c>
      <c r="M46" s="43">
        <v>307.14042199630501</v>
      </c>
      <c r="N46" s="43">
        <v>0</v>
      </c>
      <c r="O46" s="43">
        <v>307.14042199630501</v>
      </c>
      <c r="P46" s="43" t="s">
        <v>65</v>
      </c>
      <c r="Q46" s="43" t="s">
        <v>161</v>
      </c>
      <c r="R46" s="43" t="s">
        <v>65</v>
      </c>
      <c r="S46" s="43">
        <v>0</v>
      </c>
      <c r="T46" s="43" t="s">
        <v>65</v>
      </c>
    </row>
    <row r="47" spans="1:20" x14ac:dyDescent="0.2">
      <c r="A47" s="65">
        <v>100074</v>
      </c>
      <c r="B47" s="43" t="s">
        <v>66</v>
      </c>
      <c r="C47" s="43" t="s">
        <v>139</v>
      </c>
      <c r="D47" s="43">
        <v>43953</v>
      </c>
      <c r="E47" s="43">
        <v>22</v>
      </c>
      <c r="F47" s="43">
        <v>217.06846807920601</v>
      </c>
      <c r="G47" s="43">
        <v>4.7001593584699197</v>
      </c>
      <c r="H47" s="43">
        <v>42.508899999999997</v>
      </c>
      <c r="I47" s="43">
        <v>0.39361782487553798</v>
      </c>
      <c r="J47" s="43">
        <v>25.029</v>
      </c>
      <c r="K47" s="43">
        <v>6.9396025797455101</v>
      </c>
      <c r="L47" s="43">
        <v>5.8996612305951803</v>
      </c>
      <c r="M47" s="43">
        <v>302.539409072892</v>
      </c>
      <c r="N47" s="43">
        <v>0</v>
      </c>
      <c r="O47" s="43">
        <v>302.539409072892</v>
      </c>
      <c r="P47" s="43" t="s">
        <v>65</v>
      </c>
      <c r="Q47" s="43" t="s">
        <v>161</v>
      </c>
      <c r="R47" s="43" t="s">
        <v>65</v>
      </c>
      <c r="S47" s="43">
        <v>0</v>
      </c>
      <c r="T47" s="43" t="s">
        <v>65</v>
      </c>
    </row>
    <row r="48" spans="1:20" x14ac:dyDescent="0.2">
      <c r="A48" s="65">
        <v>100074</v>
      </c>
      <c r="B48" s="43" t="s">
        <v>66</v>
      </c>
      <c r="C48" s="43" t="s">
        <v>139</v>
      </c>
      <c r="D48" s="43">
        <v>43953</v>
      </c>
      <c r="E48" s="43">
        <v>23</v>
      </c>
      <c r="F48" s="43">
        <v>217.06846807920601</v>
      </c>
      <c r="G48" s="43">
        <v>4.7001593584699197</v>
      </c>
      <c r="H48" s="43">
        <v>42.508899999999997</v>
      </c>
      <c r="I48" s="43">
        <v>0.39361782487553798</v>
      </c>
      <c r="J48" s="43">
        <v>25.029</v>
      </c>
      <c r="K48" s="43">
        <v>6.9396025797455101</v>
      </c>
      <c r="L48" s="43">
        <v>5.8996612305951803</v>
      </c>
      <c r="M48" s="43">
        <v>302.539409072892</v>
      </c>
      <c r="N48" s="43">
        <v>0</v>
      </c>
      <c r="O48" s="43">
        <v>302.539409072892</v>
      </c>
      <c r="P48" s="43" t="s">
        <v>65</v>
      </c>
      <c r="Q48" s="43" t="s">
        <v>161</v>
      </c>
      <c r="R48" s="43" t="s">
        <v>65</v>
      </c>
      <c r="S48" s="43">
        <v>0</v>
      </c>
      <c r="T48" s="43" t="s">
        <v>65</v>
      </c>
    </row>
    <row r="49" spans="1:20" x14ac:dyDescent="0.2">
      <c r="A49" s="65">
        <v>100074</v>
      </c>
      <c r="B49" s="43" t="s">
        <v>66</v>
      </c>
      <c r="C49" s="43" t="s">
        <v>139</v>
      </c>
      <c r="D49" s="43">
        <v>43953</v>
      </c>
      <c r="E49" s="43">
        <v>24</v>
      </c>
      <c r="F49" s="43">
        <v>217.06846807920601</v>
      </c>
      <c r="G49" s="43">
        <v>4.7001593584699197</v>
      </c>
      <c r="H49" s="43">
        <v>39.089700000000001</v>
      </c>
      <c r="I49" s="43">
        <v>0.36195720635060702</v>
      </c>
      <c r="J49" s="43">
        <v>25.029</v>
      </c>
      <c r="K49" s="43">
        <v>6.9396025797455101</v>
      </c>
      <c r="L49" s="43">
        <v>5.8996612305951803</v>
      </c>
      <c r="M49" s="43">
        <v>299.08854845436701</v>
      </c>
      <c r="N49" s="43">
        <v>0</v>
      </c>
      <c r="O49" s="43">
        <v>299.08854845436701</v>
      </c>
      <c r="P49" s="43" t="s">
        <v>65</v>
      </c>
      <c r="Q49" s="43" t="s">
        <v>161</v>
      </c>
      <c r="R49" s="43" t="s">
        <v>65</v>
      </c>
      <c r="S49" s="43">
        <v>0</v>
      </c>
      <c r="T49" s="43" t="s">
        <v>65</v>
      </c>
    </row>
    <row r="50" spans="1:20" x14ac:dyDescent="0.2">
      <c r="A50" s="65">
        <v>100074</v>
      </c>
      <c r="B50" s="43" t="s">
        <v>66</v>
      </c>
      <c r="C50" s="43" t="s">
        <v>139</v>
      </c>
      <c r="D50" s="43">
        <v>43954</v>
      </c>
      <c r="E50" s="43">
        <v>1</v>
      </c>
      <c r="F50" s="43">
        <v>217.06846807920601</v>
      </c>
      <c r="G50" s="43">
        <v>4.7001593584699197</v>
      </c>
      <c r="H50" s="43">
        <v>39.089700000000001</v>
      </c>
      <c r="I50" s="43">
        <v>0.36195720635060702</v>
      </c>
      <c r="J50" s="43">
        <v>25.029</v>
      </c>
      <c r="K50" s="43">
        <v>6.9396025797455101</v>
      </c>
      <c r="L50" s="43">
        <v>5.8996612305951803</v>
      </c>
      <c r="M50" s="43">
        <v>299.08854845436701</v>
      </c>
      <c r="N50" s="43">
        <v>0</v>
      </c>
      <c r="O50" s="43">
        <v>299.08854845436701</v>
      </c>
      <c r="P50" s="43" t="s">
        <v>65</v>
      </c>
      <c r="Q50" s="43" t="s">
        <v>161</v>
      </c>
      <c r="R50" s="43" t="s">
        <v>65</v>
      </c>
      <c r="S50" s="43">
        <v>0</v>
      </c>
      <c r="T50" s="43" t="s">
        <v>65</v>
      </c>
    </row>
    <row r="51" spans="1:20" x14ac:dyDescent="0.2">
      <c r="A51" s="65">
        <v>100074</v>
      </c>
      <c r="B51" s="43" t="s">
        <v>66</v>
      </c>
      <c r="C51" s="43" t="s">
        <v>139</v>
      </c>
      <c r="D51" s="43">
        <v>43954</v>
      </c>
      <c r="E51" s="43">
        <v>2</v>
      </c>
      <c r="F51" s="43">
        <v>217.06846807920601</v>
      </c>
      <c r="G51" s="43">
        <v>4.7001593584699197</v>
      </c>
      <c r="H51" s="43">
        <v>39.089700000000001</v>
      </c>
      <c r="I51" s="43">
        <v>0.36195720635060702</v>
      </c>
      <c r="J51" s="43">
        <v>25.029</v>
      </c>
      <c r="K51" s="43">
        <v>6.9396025797455101</v>
      </c>
      <c r="L51" s="43">
        <v>5.8996612305951803</v>
      </c>
      <c r="M51" s="43">
        <v>299.08854845436701</v>
      </c>
      <c r="N51" s="43">
        <v>0</v>
      </c>
      <c r="O51" s="43">
        <v>299.08854845436701</v>
      </c>
      <c r="P51" s="43" t="s">
        <v>65</v>
      </c>
      <c r="Q51" s="43" t="s">
        <v>161</v>
      </c>
      <c r="R51" s="43" t="s">
        <v>65</v>
      </c>
      <c r="S51" s="43">
        <v>0</v>
      </c>
      <c r="T51" s="43" t="s">
        <v>65</v>
      </c>
    </row>
    <row r="52" spans="1:20" x14ac:dyDescent="0.2">
      <c r="A52" s="65">
        <v>100074</v>
      </c>
      <c r="B52" s="43" t="s">
        <v>66</v>
      </c>
      <c r="C52" s="43" t="s">
        <v>139</v>
      </c>
      <c r="D52" s="43">
        <v>43954</v>
      </c>
      <c r="E52" s="43">
        <v>3</v>
      </c>
      <c r="F52" s="43">
        <v>217.06846807920601</v>
      </c>
      <c r="G52" s="43">
        <v>4.7001593584699197</v>
      </c>
      <c r="H52" s="43">
        <v>39.089700000000001</v>
      </c>
      <c r="I52" s="43">
        <v>0.36195720635060702</v>
      </c>
      <c r="J52" s="43">
        <v>25.029</v>
      </c>
      <c r="K52" s="43">
        <v>6.9396025797455101</v>
      </c>
      <c r="L52" s="43">
        <v>5.8996612305951803</v>
      </c>
      <c r="M52" s="43">
        <v>299.08854845436701</v>
      </c>
      <c r="N52" s="43">
        <v>0</v>
      </c>
      <c r="O52" s="43">
        <v>299.08854845436701</v>
      </c>
      <c r="P52" s="43" t="s">
        <v>65</v>
      </c>
      <c r="Q52" s="43" t="s">
        <v>161</v>
      </c>
      <c r="R52" s="43" t="s">
        <v>65</v>
      </c>
      <c r="S52" s="43">
        <v>0</v>
      </c>
      <c r="T52" s="43" t="s">
        <v>65</v>
      </c>
    </row>
    <row r="53" spans="1:20" x14ac:dyDescent="0.2">
      <c r="A53" s="65">
        <v>100074</v>
      </c>
      <c r="B53" s="43" t="s">
        <v>66</v>
      </c>
      <c r="C53" s="43" t="s">
        <v>139</v>
      </c>
      <c r="D53" s="43">
        <v>43954</v>
      </c>
      <c r="E53" s="43">
        <v>4</v>
      </c>
      <c r="F53" s="43">
        <v>217.06846807920601</v>
      </c>
      <c r="G53" s="43">
        <v>4.7001593584699197</v>
      </c>
      <c r="H53" s="43">
        <v>39.089700000000001</v>
      </c>
      <c r="I53" s="43">
        <v>0.36195720635060702</v>
      </c>
      <c r="J53" s="43">
        <v>25.029</v>
      </c>
      <c r="K53" s="43">
        <v>6.9396025797455101</v>
      </c>
      <c r="L53" s="43">
        <v>5.8996612305951803</v>
      </c>
      <c r="M53" s="43">
        <v>299.08854845436701</v>
      </c>
      <c r="N53" s="43">
        <v>0</v>
      </c>
      <c r="O53" s="43">
        <v>299.08854845436701</v>
      </c>
      <c r="P53" s="43" t="s">
        <v>65</v>
      </c>
      <c r="Q53" s="43" t="s">
        <v>161</v>
      </c>
      <c r="R53" s="43" t="s">
        <v>65</v>
      </c>
      <c r="S53" s="43">
        <v>0</v>
      </c>
      <c r="T53" s="43" t="s">
        <v>65</v>
      </c>
    </row>
    <row r="54" spans="1:20" x14ac:dyDescent="0.2">
      <c r="A54" s="65">
        <v>100074</v>
      </c>
      <c r="B54" s="43" t="s">
        <v>66</v>
      </c>
      <c r="C54" s="43" t="s">
        <v>139</v>
      </c>
      <c r="D54" s="43">
        <v>43954</v>
      </c>
      <c r="E54" s="43">
        <v>5</v>
      </c>
      <c r="F54" s="43">
        <v>217.06846807920601</v>
      </c>
      <c r="G54" s="43">
        <v>4.7001593584699197</v>
      </c>
      <c r="H54" s="43">
        <v>42.508899999999997</v>
      </c>
      <c r="I54" s="43">
        <v>0.39361782487553798</v>
      </c>
      <c r="J54" s="43">
        <v>25.029</v>
      </c>
      <c r="K54" s="43">
        <v>6.9396025797455101</v>
      </c>
      <c r="L54" s="43">
        <v>5.8996612305951803</v>
      </c>
      <c r="M54" s="43">
        <v>302.539409072892</v>
      </c>
      <c r="N54" s="43">
        <v>0</v>
      </c>
      <c r="O54" s="43">
        <v>302.539409072892</v>
      </c>
      <c r="P54" s="43" t="s">
        <v>65</v>
      </c>
      <c r="Q54" s="43" t="s">
        <v>161</v>
      </c>
      <c r="R54" s="43" t="s">
        <v>65</v>
      </c>
      <c r="S54" s="43">
        <v>0</v>
      </c>
      <c r="T54" s="43" t="s">
        <v>65</v>
      </c>
    </row>
    <row r="55" spans="1:20" x14ac:dyDescent="0.2">
      <c r="A55" s="65">
        <v>100074</v>
      </c>
      <c r="B55" s="43" t="s">
        <v>66</v>
      </c>
      <c r="C55" s="43" t="s">
        <v>139</v>
      </c>
      <c r="D55" s="43">
        <v>43954</v>
      </c>
      <c r="E55" s="43">
        <v>6</v>
      </c>
      <c r="F55" s="43">
        <v>217.06846807920601</v>
      </c>
      <c r="G55" s="43">
        <v>4.7001593584699197</v>
      </c>
      <c r="H55" s="43">
        <v>42.508899999999997</v>
      </c>
      <c r="I55" s="43">
        <v>0.39361782487553798</v>
      </c>
      <c r="J55" s="43">
        <v>25.029</v>
      </c>
      <c r="K55" s="43">
        <v>6.9396025797455101</v>
      </c>
      <c r="L55" s="43">
        <v>5.8996612305951803</v>
      </c>
      <c r="M55" s="43">
        <v>302.539409072892</v>
      </c>
      <c r="N55" s="43">
        <v>0</v>
      </c>
      <c r="O55" s="43">
        <v>302.539409072892</v>
      </c>
      <c r="P55" s="43" t="s">
        <v>65</v>
      </c>
      <c r="Q55" s="43" t="s">
        <v>161</v>
      </c>
      <c r="R55" s="43" t="s">
        <v>65</v>
      </c>
      <c r="S55" s="43">
        <v>0</v>
      </c>
      <c r="T55" s="43" t="s">
        <v>65</v>
      </c>
    </row>
    <row r="56" spans="1:20" x14ac:dyDescent="0.2">
      <c r="A56" s="65">
        <v>100074</v>
      </c>
      <c r="B56" s="43" t="s">
        <v>66</v>
      </c>
      <c r="C56" s="43" t="s">
        <v>139</v>
      </c>
      <c r="D56" s="43">
        <v>43954</v>
      </c>
      <c r="E56" s="43">
        <v>7</v>
      </c>
      <c r="F56" s="43">
        <v>217.06846807920601</v>
      </c>
      <c r="G56" s="43">
        <v>4.7001593584699197</v>
      </c>
      <c r="H56" s="43">
        <v>42.508899999999997</v>
      </c>
      <c r="I56" s="43">
        <v>0.39361782487553798</v>
      </c>
      <c r="J56" s="43">
        <v>25.029</v>
      </c>
      <c r="K56" s="43">
        <v>6.9396025797455101</v>
      </c>
      <c r="L56" s="43">
        <v>5.8996612305951803</v>
      </c>
      <c r="M56" s="43">
        <v>302.539409072892</v>
      </c>
      <c r="N56" s="43">
        <v>0</v>
      </c>
      <c r="O56" s="43">
        <v>302.539409072892</v>
      </c>
      <c r="P56" s="43" t="s">
        <v>65</v>
      </c>
      <c r="Q56" s="43" t="s">
        <v>161</v>
      </c>
      <c r="R56" s="43" t="s">
        <v>65</v>
      </c>
      <c r="S56" s="43">
        <v>0</v>
      </c>
      <c r="T56" s="43" t="s">
        <v>65</v>
      </c>
    </row>
    <row r="57" spans="1:20" x14ac:dyDescent="0.2">
      <c r="A57" s="65">
        <v>100074</v>
      </c>
      <c r="B57" s="43" t="s">
        <v>66</v>
      </c>
      <c r="C57" s="43" t="s">
        <v>139</v>
      </c>
      <c r="D57" s="43">
        <v>43954</v>
      </c>
      <c r="E57" s="43">
        <v>8</v>
      </c>
      <c r="F57" s="43">
        <v>217.06846807920601</v>
      </c>
      <c r="G57" s="43">
        <v>4.7001593584699197</v>
      </c>
      <c r="H57" s="43">
        <v>42.508899999999997</v>
      </c>
      <c r="I57" s="43">
        <v>0.39361782487553798</v>
      </c>
      <c r="J57" s="43">
        <v>25.029</v>
      </c>
      <c r="K57" s="43">
        <v>6.9396025797455101</v>
      </c>
      <c r="L57" s="43">
        <v>5.8996612305951803</v>
      </c>
      <c r="M57" s="43">
        <v>302.539409072892</v>
      </c>
      <c r="N57" s="43">
        <v>0</v>
      </c>
      <c r="O57" s="43">
        <v>302.539409072892</v>
      </c>
      <c r="P57" s="43" t="s">
        <v>65</v>
      </c>
      <c r="Q57" s="43" t="s">
        <v>161</v>
      </c>
      <c r="R57" s="43" t="s">
        <v>65</v>
      </c>
      <c r="S57" s="43">
        <v>0</v>
      </c>
      <c r="T57" s="43" t="s">
        <v>65</v>
      </c>
    </row>
    <row r="58" spans="1:20" x14ac:dyDescent="0.2">
      <c r="A58" s="65">
        <v>100074</v>
      </c>
      <c r="B58" s="43" t="s">
        <v>66</v>
      </c>
      <c r="C58" s="43" t="s">
        <v>139</v>
      </c>
      <c r="D58" s="43">
        <v>43954</v>
      </c>
      <c r="E58" s="43">
        <v>9</v>
      </c>
      <c r="F58" s="43">
        <v>217.06846807920601</v>
      </c>
      <c r="G58" s="43">
        <v>4.7001593584699197</v>
      </c>
      <c r="H58" s="43">
        <v>42.508899999999997</v>
      </c>
      <c r="I58" s="43">
        <v>0.39361782487553798</v>
      </c>
      <c r="J58" s="43">
        <v>25.029</v>
      </c>
      <c r="K58" s="43">
        <v>6.9396025797455101</v>
      </c>
      <c r="L58" s="43">
        <v>5.8996612305951803</v>
      </c>
      <c r="M58" s="43">
        <v>302.539409072892</v>
      </c>
      <c r="N58" s="43">
        <v>0</v>
      </c>
      <c r="O58" s="43">
        <v>302.539409072892</v>
      </c>
      <c r="P58" s="43" t="s">
        <v>65</v>
      </c>
      <c r="Q58" s="43" t="s">
        <v>161</v>
      </c>
      <c r="R58" s="43" t="s">
        <v>65</v>
      </c>
      <c r="S58" s="43">
        <v>0</v>
      </c>
      <c r="T58" s="43" t="s">
        <v>65</v>
      </c>
    </row>
    <row r="59" spans="1:20" x14ac:dyDescent="0.2">
      <c r="A59" s="65">
        <v>100074</v>
      </c>
      <c r="B59" s="43" t="s">
        <v>66</v>
      </c>
      <c r="C59" s="43" t="s">
        <v>139</v>
      </c>
      <c r="D59" s="43">
        <v>43954</v>
      </c>
      <c r="E59" s="43">
        <v>10</v>
      </c>
      <c r="F59" s="43">
        <v>217.06846807920601</v>
      </c>
      <c r="G59" s="43">
        <v>4.7001593584699197</v>
      </c>
      <c r="H59" s="43">
        <v>47.067700000000002</v>
      </c>
      <c r="I59" s="43">
        <v>0.43583074828787299</v>
      </c>
      <c r="J59" s="43">
        <v>25.029</v>
      </c>
      <c r="K59" s="43">
        <v>6.9396025797455101</v>
      </c>
      <c r="L59" s="43">
        <v>5.8996612305951803</v>
      </c>
      <c r="M59" s="43">
        <v>307.14042199630501</v>
      </c>
      <c r="N59" s="43">
        <v>0</v>
      </c>
      <c r="O59" s="43">
        <v>307.14042199630501</v>
      </c>
      <c r="P59" s="43" t="s">
        <v>65</v>
      </c>
      <c r="Q59" s="43" t="s">
        <v>161</v>
      </c>
      <c r="R59" s="43" t="s">
        <v>65</v>
      </c>
      <c r="S59" s="43">
        <v>0</v>
      </c>
      <c r="T59" s="43" t="s">
        <v>65</v>
      </c>
    </row>
    <row r="60" spans="1:20" x14ac:dyDescent="0.2">
      <c r="A60" s="65">
        <v>100074</v>
      </c>
      <c r="B60" s="43" t="s">
        <v>66</v>
      </c>
      <c r="C60" s="43" t="s">
        <v>139</v>
      </c>
      <c r="D60" s="43">
        <v>43954</v>
      </c>
      <c r="E60" s="43">
        <v>11</v>
      </c>
      <c r="F60" s="43">
        <v>217.06846807920601</v>
      </c>
      <c r="G60" s="43">
        <v>4.7001593584699197</v>
      </c>
      <c r="H60" s="43">
        <v>47.067700000000002</v>
      </c>
      <c r="I60" s="43">
        <v>0.43583074828787299</v>
      </c>
      <c r="J60" s="43">
        <v>25.029</v>
      </c>
      <c r="K60" s="43">
        <v>6.9396025797455101</v>
      </c>
      <c r="L60" s="43">
        <v>5.8996612305951803</v>
      </c>
      <c r="M60" s="43">
        <v>307.14042199630501</v>
      </c>
      <c r="N60" s="43">
        <v>0</v>
      </c>
      <c r="O60" s="43">
        <v>307.14042199630501</v>
      </c>
      <c r="P60" s="43" t="s">
        <v>65</v>
      </c>
      <c r="Q60" s="43" t="s">
        <v>161</v>
      </c>
      <c r="R60" s="43" t="s">
        <v>65</v>
      </c>
      <c r="S60" s="43">
        <v>0</v>
      </c>
      <c r="T60" s="43" t="s">
        <v>65</v>
      </c>
    </row>
    <row r="61" spans="1:20" x14ac:dyDescent="0.2">
      <c r="A61" s="65">
        <v>100074</v>
      </c>
      <c r="B61" s="43" t="s">
        <v>66</v>
      </c>
      <c r="C61" s="43" t="s">
        <v>139</v>
      </c>
      <c r="D61" s="43">
        <v>43954</v>
      </c>
      <c r="E61" s="43">
        <v>12</v>
      </c>
      <c r="F61" s="43">
        <v>217.06846807920601</v>
      </c>
      <c r="G61" s="43">
        <v>4.7001593584699197</v>
      </c>
      <c r="H61" s="43">
        <v>47.067700000000002</v>
      </c>
      <c r="I61" s="43">
        <v>0.43583074828787299</v>
      </c>
      <c r="J61" s="43">
        <v>25.029</v>
      </c>
      <c r="K61" s="43">
        <v>6.9396025797455101</v>
      </c>
      <c r="L61" s="43">
        <v>5.8996612305951803</v>
      </c>
      <c r="M61" s="43">
        <v>307.14042199630501</v>
      </c>
      <c r="N61" s="43">
        <v>0</v>
      </c>
      <c r="O61" s="43">
        <v>307.14042199630501</v>
      </c>
      <c r="P61" s="43" t="s">
        <v>65</v>
      </c>
      <c r="Q61" s="43" t="s">
        <v>161</v>
      </c>
      <c r="R61" s="43" t="s">
        <v>65</v>
      </c>
      <c r="S61" s="43">
        <v>0</v>
      </c>
      <c r="T61" s="43" t="s">
        <v>65</v>
      </c>
    </row>
    <row r="62" spans="1:20" x14ac:dyDescent="0.2">
      <c r="A62" s="65">
        <v>100074</v>
      </c>
      <c r="B62" s="43" t="s">
        <v>66</v>
      </c>
      <c r="C62" s="43" t="s">
        <v>139</v>
      </c>
      <c r="D62" s="43">
        <v>43954</v>
      </c>
      <c r="E62" s="43">
        <v>13</v>
      </c>
      <c r="F62" s="43">
        <v>217.06846807920601</v>
      </c>
      <c r="G62" s="43">
        <v>4.7001593584699197</v>
      </c>
      <c r="H62" s="43">
        <v>42.508899999999997</v>
      </c>
      <c r="I62" s="43">
        <v>0.39361782487553798</v>
      </c>
      <c r="J62" s="43">
        <v>25.029</v>
      </c>
      <c r="K62" s="43">
        <v>6.9396025797455101</v>
      </c>
      <c r="L62" s="43">
        <v>5.8996612305951803</v>
      </c>
      <c r="M62" s="43">
        <v>302.539409072892</v>
      </c>
      <c r="N62" s="43">
        <v>0</v>
      </c>
      <c r="O62" s="43">
        <v>302.539409072892</v>
      </c>
      <c r="P62" s="43" t="s">
        <v>65</v>
      </c>
      <c r="Q62" s="43" t="s">
        <v>161</v>
      </c>
      <c r="R62" s="43" t="s">
        <v>65</v>
      </c>
      <c r="S62" s="43">
        <v>0</v>
      </c>
      <c r="T62" s="43" t="s">
        <v>65</v>
      </c>
    </row>
    <row r="63" spans="1:20" x14ac:dyDescent="0.2">
      <c r="A63" s="65">
        <v>100074</v>
      </c>
      <c r="B63" s="43" t="s">
        <v>66</v>
      </c>
      <c r="C63" s="43" t="s">
        <v>139</v>
      </c>
      <c r="D63" s="43">
        <v>43954</v>
      </c>
      <c r="E63" s="43">
        <v>14</v>
      </c>
      <c r="F63" s="43">
        <v>217.06846807920601</v>
      </c>
      <c r="G63" s="43">
        <v>4.7001593584699197</v>
      </c>
      <c r="H63" s="43">
        <v>42.508899999999997</v>
      </c>
      <c r="I63" s="43">
        <v>0.39361782487553798</v>
      </c>
      <c r="J63" s="43">
        <v>25.029</v>
      </c>
      <c r="K63" s="43">
        <v>6.9396025797455101</v>
      </c>
      <c r="L63" s="43">
        <v>5.8996612305951803</v>
      </c>
      <c r="M63" s="43">
        <v>302.539409072892</v>
      </c>
      <c r="N63" s="43">
        <v>0</v>
      </c>
      <c r="O63" s="43">
        <v>302.539409072892</v>
      </c>
      <c r="P63" s="43" t="s">
        <v>65</v>
      </c>
      <c r="Q63" s="43" t="s">
        <v>161</v>
      </c>
      <c r="R63" s="43" t="s">
        <v>65</v>
      </c>
      <c r="S63" s="43">
        <v>0</v>
      </c>
      <c r="T63" s="43" t="s">
        <v>65</v>
      </c>
    </row>
    <row r="64" spans="1:20" x14ac:dyDescent="0.2">
      <c r="A64" s="65">
        <v>100074</v>
      </c>
      <c r="B64" s="43" t="s">
        <v>66</v>
      </c>
      <c r="C64" s="43" t="s">
        <v>139</v>
      </c>
      <c r="D64" s="43">
        <v>43954</v>
      </c>
      <c r="E64" s="43">
        <v>15</v>
      </c>
      <c r="F64" s="43">
        <v>217.06846807920601</v>
      </c>
      <c r="G64" s="43">
        <v>4.7001593584699197</v>
      </c>
      <c r="H64" s="43">
        <v>42.508899999999997</v>
      </c>
      <c r="I64" s="43">
        <v>0.39361782487553798</v>
      </c>
      <c r="J64" s="43">
        <v>25.029</v>
      </c>
      <c r="K64" s="43">
        <v>6.9396025797455101</v>
      </c>
      <c r="L64" s="43">
        <v>5.8996612305951803</v>
      </c>
      <c r="M64" s="43">
        <v>302.539409072892</v>
      </c>
      <c r="N64" s="43">
        <v>0</v>
      </c>
      <c r="O64" s="43">
        <v>302.539409072892</v>
      </c>
      <c r="P64" s="43" t="s">
        <v>65</v>
      </c>
      <c r="Q64" s="43" t="s">
        <v>161</v>
      </c>
      <c r="R64" s="43" t="s">
        <v>65</v>
      </c>
      <c r="S64" s="43">
        <v>0</v>
      </c>
      <c r="T64" s="43" t="s">
        <v>65</v>
      </c>
    </row>
    <row r="65" spans="1:20" x14ac:dyDescent="0.2">
      <c r="A65" s="65">
        <v>100074</v>
      </c>
      <c r="B65" s="43" t="s">
        <v>66</v>
      </c>
      <c r="C65" s="43" t="s">
        <v>139</v>
      </c>
      <c r="D65" s="43">
        <v>43954</v>
      </c>
      <c r="E65" s="43">
        <v>16</v>
      </c>
      <c r="F65" s="43">
        <v>217.06846807920601</v>
      </c>
      <c r="G65" s="43">
        <v>4.7001593584699197</v>
      </c>
      <c r="H65" s="43">
        <v>42.508899999999997</v>
      </c>
      <c r="I65" s="43">
        <v>0.39361782487553798</v>
      </c>
      <c r="J65" s="43">
        <v>25.029</v>
      </c>
      <c r="K65" s="43">
        <v>6.9396025797455101</v>
      </c>
      <c r="L65" s="43">
        <v>5.8996612305951803</v>
      </c>
      <c r="M65" s="43">
        <v>302.539409072892</v>
      </c>
      <c r="N65" s="43">
        <v>0</v>
      </c>
      <c r="O65" s="43">
        <v>302.539409072892</v>
      </c>
      <c r="P65" s="43" t="s">
        <v>65</v>
      </c>
      <c r="Q65" s="43" t="s">
        <v>161</v>
      </c>
      <c r="R65" s="43" t="s">
        <v>65</v>
      </c>
      <c r="S65" s="43">
        <v>0</v>
      </c>
      <c r="T65" s="43" t="s">
        <v>65</v>
      </c>
    </row>
    <row r="66" spans="1:20" x14ac:dyDescent="0.2">
      <c r="A66" s="65">
        <v>100074</v>
      </c>
      <c r="B66" s="43" t="s">
        <v>66</v>
      </c>
      <c r="C66" s="43" t="s">
        <v>139</v>
      </c>
      <c r="D66" s="43">
        <v>43954</v>
      </c>
      <c r="E66" s="43">
        <v>17</v>
      </c>
      <c r="F66" s="43">
        <v>217.06846807920601</v>
      </c>
      <c r="G66" s="43">
        <v>4.7001593584699197</v>
      </c>
      <c r="H66" s="43">
        <v>42.508899999999997</v>
      </c>
      <c r="I66" s="43">
        <v>0.39361782487553798</v>
      </c>
      <c r="J66" s="43">
        <v>25.029</v>
      </c>
      <c r="K66" s="43">
        <v>6.9396025797455101</v>
      </c>
      <c r="L66" s="43">
        <v>5.8996612305951803</v>
      </c>
      <c r="M66" s="43">
        <v>302.539409072892</v>
      </c>
      <c r="N66" s="43">
        <v>0</v>
      </c>
      <c r="O66" s="43">
        <v>302.539409072892</v>
      </c>
      <c r="P66" s="43" t="s">
        <v>65</v>
      </c>
      <c r="Q66" s="43" t="s">
        <v>161</v>
      </c>
      <c r="R66" s="43" t="s">
        <v>65</v>
      </c>
      <c r="S66" s="43">
        <v>0</v>
      </c>
      <c r="T66" s="43" t="s">
        <v>65</v>
      </c>
    </row>
    <row r="67" spans="1:20" x14ac:dyDescent="0.2">
      <c r="A67" s="65">
        <v>100074</v>
      </c>
      <c r="B67" s="43" t="s">
        <v>66</v>
      </c>
      <c r="C67" s="43" t="s">
        <v>139</v>
      </c>
      <c r="D67" s="43">
        <v>43954</v>
      </c>
      <c r="E67" s="43">
        <v>18</v>
      </c>
      <c r="F67" s="43">
        <v>217.06846807920601</v>
      </c>
      <c r="G67" s="43">
        <v>4.7001593584699197</v>
      </c>
      <c r="H67" s="43">
        <v>42.508899999999997</v>
      </c>
      <c r="I67" s="43">
        <v>0.39361782487553798</v>
      </c>
      <c r="J67" s="43">
        <v>25.029</v>
      </c>
      <c r="K67" s="43">
        <v>6.9396025797455101</v>
      </c>
      <c r="L67" s="43">
        <v>5.8996612305951803</v>
      </c>
      <c r="M67" s="43">
        <v>302.539409072892</v>
      </c>
      <c r="N67" s="43">
        <v>0</v>
      </c>
      <c r="O67" s="43">
        <v>302.539409072892</v>
      </c>
      <c r="P67" s="43" t="s">
        <v>65</v>
      </c>
      <c r="Q67" s="43" t="s">
        <v>161</v>
      </c>
      <c r="R67" s="43" t="s">
        <v>65</v>
      </c>
      <c r="S67" s="43">
        <v>0</v>
      </c>
      <c r="T67" s="43" t="s">
        <v>65</v>
      </c>
    </row>
    <row r="68" spans="1:20" x14ac:dyDescent="0.2">
      <c r="A68" s="65">
        <v>100074</v>
      </c>
      <c r="B68" s="43" t="s">
        <v>66</v>
      </c>
      <c r="C68" s="43" t="s">
        <v>139</v>
      </c>
      <c r="D68" s="43">
        <v>43954</v>
      </c>
      <c r="E68" s="43">
        <v>19</v>
      </c>
      <c r="F68" s="43">
        <v>217.06846807920601</v>
      </c>
      <c r="G68" s="43">
        <v>4.7001593584699197</v>
      </c>
      <c r="H68" s="43">
        <v>47.067700000000002</v>
      </c>
      <c r="I68" s="43">
        <v>0.43583074828787299</v>
      </c>
      <c r="J68" s="43">
        <v>25.029</v>
      </c>
      <c r="K68" s="43">
        <v>6.9396025797455101</v>
      </c>
      <c r="L68" s="43">
        <v>5.8996612305951803</v>
      </c>
      <c r="M68" s="43">
        <v>307.14042199630501</v>
      </c>
      <c r="N68" s="43">
        <v>0</v>
      </c>
      <c r="O68" s="43">
        <v>307.14042199630501</v>
      </c>
      <c r="P68" s="43" t="s">
        <v>65</v>
      </c>
      <c r="Q68" s="43" t="s">
        <v>161</v>
      </c>
      <c r="R68" s="43" t="s">
        <v>65</v>
      </c>
      <c r="S68" s="43">
        <v>0</v>
      </c>
      <c r="T68" s="43" t="s">
        <v>65</v>
      </c>
    </row>
    <row r="69" spans="1:20" x14ac:dyDescent="0.2">
      <c r="A69" s="65">
        <v>100074</v>
      </c>
      <c r="B69" s="43" t="s">
        <v>66</v>
      </c>
      <c r="C69" s="43" t="s">
        <v>139</v>
      </c>
      <c r="D69" s="43">
        <v>43954</v>
      </c>
      <c r="E69" s="43">
        <v>20</v>
      </c>
      <c r="F69" s="43">
        <v>217.06846807920601</v>
      </c>
      <c r="G69" s="43">
        <v>4.7001593584699197</v>
      </c>
      <c r="H69" s="43">
        <v>47.067700000000002</v>
      </c>
      <c r="I69" s="43">
        <v>0.43583074828787299</v>
      </c>
      <c r="J69" s="43">
        <v>25.029</v>
      </c>
      <c r="K69" s="43">
        <v>6.9396025797455101</v>
      </c>
      <c r="L69" s="43">
        <v>5.8996612305951803</v>
      </c>
      <c r="M69" s="43">
        <v>307.14042199630501</v>
      </c>
      <c r="N69" s="43">
        <v>0</v>
      </c>
      <c r="O69" s="43">
        <v>307.14042199630501</v>
      </c>
      <c r="P69" s="43" t="s">
        <v>65</v>
      </c>
      <c r="Q69" s="43" t="s">
        <v>161</v>
      </c>
      <c r="R69" s="43" t="s">
        <v>65</v>
      </c>
      <c r="S69" s="43">
        <v>0</v>
      </c>
      <c r="T69" s="43" t="s">
        <v>65</v>
      </c>
    </row>
    <row r="70" spans="1:20" x14ac:dyDescent="0.2">
      <c r="A70" s="65">
        <v>100074</v>
      </c>
      <c r="B70" s="43" t="s">
        <v>66</v>
      </c>
      <c r="C70" s="43" t="s">
        <v>139</v>
      </c>
      <c r="D70" s="43">
        <v>43954</v>
      </c>
      <c r="E70" s="43">
        <v>21</v>
      </c>
      <c r="F70" s="43">
        <v>217.06846807920601</v>
      </c>
      <c r="G70" s="43">
        <v>4.7001593584699197</v>
      </c>
      <c r="H70" s="43">
        <v>47.067700000000002</v>
      </c>
      <c r="I70" s="43">
        <v>0.43583074828787299</v>
      </c>
      <c r="J70" s="43">
        <v>25.029</v>
      </c>
      <c r="K70" s="43">
        <v>6.9396025797455101</v>
      </c>
      <c r="L70" s="43">
        <v>5.8996612305951803</v>
      </c>
      <c r="M70" s="43">
        <v>307.14042199630501</v>
      </c>
      <c r="N70" s="43">
        <v>0</v>
      </c>
      <c r="O70" s="43">
        <v>307.14042199630501</v>
      </c>
      <c r="P70" s="43" t="s">
        <v>65</v>
      </c>
      <c r="Q70" s="43" t="s">
        <v>161</v>
      </c>
      <c r="R70" s="43" t="s">
        <v>65</v>
      </c>
      <c r="S70" s="43">
        <v>0</v>
      </c>
      <c r="T70" s="43" t="s">
        <v>65</v>
      </c>
    </row>
    <row r="71" spans="1:20" x14ac:dyDescent="0.2">
      <c r="A71" s="65">
        <v>100074</v>
      </c>
      <c r="B71" s="43" t="s">
        <v>66</v>
      </c>
      <c r="C71" s="43" t="s">
        <v>139</v>
      </c>
      <c r="D71" s="43">
        <v>43954</v>
      </c>
      <c r="E71" s="43">
        <v>22</v>
      </c>
      <c r="F71" s="43">
        <v>217.06846807920601</v>
      </c>
      <c r="G71" s="43">
        <v>4.7001593584699197</v>
      </c>
      <c r="H71" s="43">
        <v>42.508899999999997</v>
      </c>
      <c r="I71" s="43">
        <v>0.39361782487553798</v>
      </c>
      <c r="J71" s="43">
        <v>25.029</v>
      </c>
      <c r="K71" s="43">
        <v>6.9396025797455101</v>
      </c>
      <c r="L71" s="43">
        <v>5.8996612305951803</v>
      </c>
      <c r="M71" s="43">
        <v>302.539409072892</v>
      </c>
      <c r="N71" s="43">
        <v>0</v>
      </c>
      <c r="O71" s="43">
        <v>302.539409072892</v>
      </c>
      <c r="P71" s="43" t="s">
        <v>65</v>
      </c>
      <c r="Q71" s="43" t="s">
        <v>161</v>
      </c>
      <c r="R71" s="43" t="s">
        <v>65</v>
      </c>
      <c r="S71" s="43">
        <v>0</v>
      </c>
      <c r="T71" s="43" t="s">
        <v>65</v>
      </c>
    </row>
    <row r="72" spans="1:20" x14ac:dyDescent="0.2">
      <c r="A72" s="65">
        <v>100074</v>
      </c>
      <c r="B72" s="43" t="s">
        <v>66</v>
      </c>
      <c r="C72" s="43" t="s">
        <v>139</v>
      </c>
      <c r="D72" s="43">
        <v>43954</v>
      </c>
      <c r="E72" s="43">
        <v>23</v>
      </c>
      <c r="F72" s="43">
        <v>217.06846807920601</v>
      </c>
      <c r="G72" s="43">
        <v>4.7001593584699197</v>
      </c>
      <c r="H72" s="43">
        <v>42.508899999999997</v>
      </c>
      <c r="I72" s="43">
        <v>0.39361782487553798</v>
      </c>
      <c r="J72" s="43">
        <v>25.029</v>
      </c>
      <c r="K72" s="43">
        <v>6.9396025797455101</v>
      </c>
      <c r="L72" s="43">
        <v>5.8996612305951803</v>
      </c>
      <c r="M72" s="43">
        <v>302.539409072892</v>
      </c>
      <c r="N72" s="43">
        <v>0</v>
      </c>
      <c r="O72" s="43">
        <v>302.539409072892</v>
      </c>
      <c r="P72" s="43" t="s">
        <v>65</v>
      </c>
      <c r="Q72" s="43" t="s">
        <v>161</v>
      </c>
      <c r="R72" s="43" t="s">
        <v>65</v>
      </c>
      <c r="S72" s="43">
        <v>0</v>
      </c>
      <c r="T72" s="43" t="s">
        <v>65</v>
      </c>
    </row>
    <row r="73" spans="1:20" x14ac:dyDescent="0.2">
      <c r="A73" s="65">
        <v>100074</v>
      </c>
      <c r="B73" s="43" t="s">
        <v>66</v>
      </c>
      <c r="C73" s="43" t="s">
        <v>139</v>
      </c>
      <c r="D73" s="43">
        <v>43954</v>
      </c>
      <c r="E73" s="43">
        <v>24</v>
      </c>
      <c r="F73" s="43">
        <v>217.06846807920601</v>
      </c>
      <c r="G73" s="43">
        <v>4.7001593584699197</v>
      </c>
      <c r="H73" s="43">
        <v>39.089700000000001</v>
      </c>
      <c r="I73" s="43">
        <v>0.36195720635060702</v>
      </c>
      <c r="J73" s="43">
        <v>25.029</v>
      </c>
      <c r="K73" s="43">
        <v>6.9396025797455101</v>
      </c>
      <c r="L73" s="43">
        <v>5.8996612305951803</v>
      </c>
      <c r="M73" s="43">
        <v>299.08854845436701</v>
      </c>
      <c r="N73" s="43">
        <v>0</v>
      </c>
      <c r="O73" s="43">
        <v>299.08854845436701</v>
      </c>
      <c r="P73" s="43" t="s">
        <v>65</v>
      </c>
      <c r="Q73" s="43" t="s">
        <v>161</v>
      </c>
      <c r="R73" s="43" t="s">
        <v>65</v>
      </c>
      <c r="S73" s="43">
        <v>0</v>
      </c>
      <c r="T73" s="43" t="s">
        <v>65</v>
      </c>
    </row>
    <row r="74" spans="1:20" x14ac:dyDescent="0.2">
      <c r="A74" s="65">
        <v>100074</v>
      </c>
      <c r="B74" s="43" t="s">
        <v>66</v>
      </c>
      <c r="C74" s="43" t="s">
        <v>139</v>
      </c>
      <c r="D74" s="43">
        <v>43955</v>
      </c>
      <c r="E74" s="43">
        <v>1</v>
      </c>
      <c r="F74" s="43">
        <v>217.06846807920601</v>
      </c>
      <c r="G74" s="43">
        <v>4.7001593584699197</v>
      </c>
      <c r="H74" s="43">
        <v>39.089700000000001</v>
      </c>
      <c r="I74" s="43">
        <v>0.36195720635060702</v>
      </c>
      <c r="J74" s="43">
        <v>25.029</v>
      </c>
      <c r="K74" s="43">
        <v>6.9396025797455101</v>
      </c>
      <c r="L74" s="43">
        <v>5.8996612305951803</v>
      </c>
      <c r="M74" s="43">
        <v>299.08854845436701</v>
      </c>
      <c r="N74" s="43">
        <v>0</v>
      </c>
      <c r="O74" s="43">
        <v>299.08854845436701</v>
      </c>
      <c r="P74" s="43" t="s">
        <v>65</v>
      </c>
      <c r="Q74" s="43" t="s">
        <v>161</v>
      </c>
      <c r="R74" s="43" t="s">
        <v>65</v>
      </c>
      <c r="S74" s="43">
        <v>0</v>
      </c>
      <c r="T74" s="43" t="s">
        <v>65</v>
      </c>
    </row>
    <row r="75" spans="1:20" x14ac:dyDescent="0.2">
      <c r="A75" s="65">
        <v>100074</v>
      </c>
      <c r="B75" s="43" t="s">
        <v>66</v>
      </c>
      <c r="C75" s="43" t="s">
        <v>139</v>
      </c>
      <c r="D75" s="43">
        <v>43955</v>
      </c>
      <c r="E75" s="43">
        <v>2</v>
      </c>
      <c r="F75" s="43">
        <v>217.06846807920601</v>
      </c>
      <c r="G75" s="43">
        <v>4.7001593584699197</v>
      </c>
      <c r="H75" s="43">
        <v>39.089700000000001</v>
      </c>
      <c r="I75" s="43">
        <v>0.36195720635060702</v>
      </c>
      <c r="J75" s="43">
        <v>25.029</v>
      </c>
      <c r="K75" s="43">
        <v>6.9396025797455101</v>
      </c>
      <c r="L75" s="43">
        <v>5.8996612305951803</v>
      </c>
      <c r="M75" s="43">
        <v>299.08854845436701</v>
      </c>
      <c r="N75" s="43">
        <v>0</v>
      </c>
      <c r="O75" s="43">
        <v>299.08854845436701</v>
      </c>
      <c r="P75" s="43" t="s">
        <v>65</v>
      </c>
      <c r="Q75" s="43" t="s">
        <v>161</v>
      </c>
      <c r="R75" s="43" t="s">
        <v>65</v>
      </c>
      <c r="S75" s="43">
        <v>0</v>
      </c>
      <c r="T75" s="43" t="s">
        <v>65</v>
      </c>
    </row>
    <row r="76" spans="1:20" x14ac:dyDescent="0.2">
      <c r="A76" s="65">
        <v>100074</v>
      </c>
      <c r="B76" s="43" t="s">
        <v>66</v>
      </c>
      <c r="C76" s="43" t="s">
        <v>139</v>
      </c>
      <c r="D76" s="43">
        <v>43955</v>
      </c>
      <c r="E76" s="43">
        <v>3</v>
      </c>
      <c r="F76" s="43">
        <v>217.06846807920601</v>
      </c>
      <c r="G76" s="43">
        <v>4.7001593584699197</v>
      </c>
      <c r="H76" s="43">
        <v>39.089700000000001</v>
      </c>
      <c r="I76" s="43">
        <v>0.36195720635060702</v>
      </c>
      <c r="J76" s="43">
        <v>25.029</v>
      </c>
      <c r="K76" s="43">
        <v>6.9396025797455101</v>
      </c>
      <c r="L76" s="43">
        <v>5.8996612305951803</v>
      </c>
      <c r="M76" s="43">
        <v>299.08854845436701</v>
      </c>
      <c r="N76" s="43">
        <v>0</v>
      </c>
      <c r="O76" s="43">
        <v>299.08854845436701</v>
      </c>
      <c r="P76" s="43" t="s">
        <v>65</v>
      </c>
      <c r="Q76" s="43" t="s">
        <v>161</v>
      </c>
      <c r="R76" s="43" t="s">
        <v>65</v>
      </c>
      <c r="S76" s="43">
        <v>0</v>
      </c>
      <c r="T76" s="43" t="s">
        <v>65</v>
      </c>
    </row>
    <row r="77" spans="1:20" x14ac:dyDescent="0.2">
      <c r="A77" s="65">
        <v>100074</v>
      </c>
      <c r="B77" s="43" t="s">
        <v>66</v>
      </c>
      <c r="C77" s="43" t="s">
        <v>139</v>
      </c>
      <c r="D77" s="43">
        <v>43955</v>
      </c>
      <c r="E77" s="43">
        <v>4</v>
      </c>
      <c r="F77" s="43">
        <v>217.06846807920601</v>
      </c>
      <c r="G77" s="43">
        <v>4.7001593584699197</v>
      </c>
      <c r="H77" s="43">
        <v>39.089700000000001</v>
      </c>
      <c r="I77" s="43">
        <v>0.36195720635060702</v>
      </c>
      <c r="J77" s="43">
        <v>25.029</v>
      </c>
      <c r="K77" s="43">
        <v>6.9396025797455101</v>
      </c>
      <c r="L77" s="43">
        <v>5.8996612305951803</v>
      </c>
      <c r="M77" s="43">
        <v>299.08854845436701</v>
      </c>
      <c r="N77" s="43">
        <v>0</v>
      </c>
      <c r="O77" s="43">
        <v>299.08854845436701</v>
      </c>
      <c r="P77" s="43" t="s">
        <v>65</v>
      </c>
      <c r="Q77" s="43" t="s">
        <v>161</v>
      </c>
      <c r="R77" s="43" t="s">
        <v>65</v>
      </c>
      <c r="S77" s="43">
        <v>0</v>
      </c>
      <c r="T77" s="43" t="s">
        <v>65</v>
      </c>
    </row>
    <row r="78" spans="1:20" x14ac:dyDescent="0.2">
      <c r="A78" s="65">
        <v>100074</v>
      </c>
      <c r="B78" s="43" t="s">
        <v>66</v>
      </c>
      <c r="C78" s="43" t="s">
        <v>139</v>
      </c>
      <c r="D78" s="43">
        <v>43955</v>
      </c>
      <c r="E78" s="43">
        <v>5</v>
      </c>
      <c r="F78" s="43">
        <v>217.06846807920601</v>
      </c>
      <c r="G78" s="43">
        <v>4.7001593584699197</v>
      </c>
      <c r="H78" s="43">
        <v>42.508899999999997</v>
      </c>
      <c r="I78" s="43">
        <v>0.39361782487553798</v>
      </c>
      <c r="J78" s="43">
        <v>25.029</v>
      </c>
      <c r="K78" s="43">
        <v>6.9396025797455101</v>
      </c>
      <c r="L78" s="43">
        <v>5.8996612305951803</v>
      </c>
      <c r="M78" s="43">
        <v>302.539409072892</v>
      </c>
      <c r="N78" s="43">
        <v>0</v>
      </c>
      <c r="O78" s="43">
        <v>302.539409072892</v>
      </c>
      <c r="P78" s="43" t="s">
        <v>65</v>
      </c>
      <c r="Q78" s="43" t="s">
        <v>161</v>
      </c>
      <c r="R78" s="43" t="s">
        <v>65</v>
      </c>
      <c r="S78" s="43">
        <v>0</v>
      </c>
      <c r="T78" s="43" t="s">
        <v>65</v>
      </c>
    </row>
    <row r="79" spans="1:20" x14ac:dyDescent="0.2">
      <c r="A79" s="65">
        <v>100074</v>
      </c>
      <c r="B79" s="43" t="s">
        <v>66</v>
      </c>
      <c r="C79" s="43" t="s">
        <v>139</v>
      </c>
      <c r="D79" s="43">
        <v>43955</v>
      </c>
      <c r="E79" s="43">
        <v>6</v>
      </c>
      <c r="F79" s="43">
        <v>217.06846807920601</v>
      </c>
      <c r="G79" s="43">
        <v>4.7001593584699197</v>
      </c>
      <c r="H79" s="43">
        <v>42.508899999999997</v>
      </c>
      <c r="I79" s="43">
        <v>0.39361782487553798</v>
      </c>
      <c r="J79" s="43">
        <v>25.029</v>
      </c>
      <c r="K79" s="43">
        <v>6.9396025797455101</v>
      </c>
      <c r="L79" s="43">
        <v>5.8996612305951803</v>
      </c>
      <c r="M79" s="43">
        <v>302.539409072892</v>
      </c>
      <c r="N79" s="43">
        <v>0</v>
      </c>
      <c r="O79" s="43">
        <v>302.539409072892</v>
      </c>
      <c r="P79" s="43" t="s">
        <v>65</v>
      </c>
      <c r="Q79" s="43" t="s">
        <v>161</v>
      </c>
      <c r="R79" s="43" t="s">
        <v>65</v>
      </c>
      <c r="S79" s="43">
        <v>0</v>
      </c>
      <c r="T79" s="43" t="s">
        <v>65</v>
      </c>
    </row>
    <row r="80" spans="1:20" x14ac:dyDescent="0.2">
      <c r="A80" s="65">
        <v>100074</v>
      </c>
      <c r="B80" s="43" t="s">
        <v>66</v>
      </c>
      <c r="C80" s="43" t="s">
        <v>139</v>
      </c>
      <c r="D80" s="43">
        <v>43955</v>
      </c>
      <c r="E80" s="43">
        <v>7</v>
      </c>
      <c r="F80" s="43">
        <v>217.06846807920601</v>
      </c>
      <c r="G80" s="43">
        <v>4.7001593584699197</v>
      </c>
      <c r="H80" s="43">
        <v>42.508899999999997</v>
      </c>
      <c r="I80" s="43">
        <v>0.39361782487553798</v>
      </c>
      <c r="J80" s="43">
        <v>25.029</v>
      </c>
      <c r="K80" s="43">
        <v>6.9396025797455101</v>
      </c>
      <c r="L80" s="43">
        <v>5.8996612305951803</v>
      </c>
      <c r="M80" s="43">
        <v>302.539409072892</v>
      </c>
      <c r="N80" s="43">
        <v>0</v>
      </c>
      <c r="O80" s="43">
        <v>302.539409072892</v>
      </c>
      <c r="P80" s="43" t="s">
        <v>65</v>
      </c>
      <c r="Q80" s="43" t="s">
        <v>161</v>
      </c>
      <c r="R80" s="43" t="s">
        <v>65</v>
      </c>
      <c r="S80" s="43">
        <v>0</v>
      </c>
      <c r="T80" s="43" t="s">
        <v>65</v>
      </c>
    </row>
    <row r="81" spans="1:20" x14ac:dyDescent="0.2">
      <c r="A81" s="65">
        <v>100074</v>
      </c>
      <c r="B81" s="43" t="s">
        <v>66</v>
      </c>
      <c r="C81" s="43" t="s">
        <v>139</v>
      </c>
      <c r="D81" s="43">
        <v>43955</v>
      </c>
      <c r="E81" s="43">
        <v>8</v>
      </c>
      <c r="F81" s="43">
        <v>217.06846807920601</v>
      </c>
      <c r="G81" s="43">
        <v>4.7001593584699197</v>
      </c>
      <c r="H81" s="43">
        <v>42.508899999999997</v>
      </c>
      <c r="I81" s="43">
        <v>0.39361782487553798</v>
      </c>
      <c r="J81" s="43">
        <v>25.029</v>
      </c>
      <c r="K81" s="43">
        <v>6.9396025797455101</v>
      </c>
      <c r="L81" s="43">
        <v>5.8996612305951803</v>
      </c>
      <c r="M81" s="43">
        <v>302.539409072892</v>
      </c>
      <c r="N81" s="43">
        <v>0</v>
      </c>
      <c r="O81" s="43">
        <v>302.539409072892</v>
      </c>
      <c r="P81" s="43" t="s">
        <v>65</v>
      </c>
      <c r="Q81" s="43" t="s">
        <v>161</v>
      </c>
      <c r="R81" s="43" t="s">
        <v>65</v>
      </c>
      <c r="S81" s="43">
        <v>0</v>
      </c>
      <c r="T81" s="43" t="s">
        <v>65</v>
      </c>
    </row>
    <row r="82" spans="1:20" x14ac:dyDescent="0.2">
      <c r="A82" s="65">
        <v>100074</v>
      </c>
      <c r="B82" s="43" t="s">
        <v>66</v>
      </c>
      <c r="C82" s="43" t="s">
        <v>139</v>
      </c>
      <c r="D82" s="43">
        <v>43955</v>
      </c>
      <c r="E82" s="43">
        <v>9</v>
      </c>
      <c r="F82" s="43">
        <v>217.06846807920601</v>
      </c>
      <c r="G82" s="43">
        <v>4.7001593584699197</v>
      </c>
      <c r="H82" s="43">
        <v>42.508899999999997</v>
      </c>
      <c r="I82" s="43">
        <v>0.39361782487553798</v>
      </c>
      <c r="J82" s="43">
        <v>25.029</v>
      </c>
      <c r="K82" s="43">
        <v>6.9396025797455101</v>
      </c>
      <c r="L82" s="43">
        <v>5.8996612305951803</v>
      </c>
      <c r="M82" s="43">
        <v>302.539409072892</v>
      </c>
      <c r="N82" s="43">
        <v>0</v>
      </c>
      <c r="O82" s="43">
        <v>302.539409072892</v>
      </c>
      <c r="P82" s="43" t="s">
        <v>65</v>
      </c>
      <c r="Q82" s="43" t="s">
        <v>161</v>
      </c>
      <c r="R82" s="43" t="s">
        <v>65</v>
      </c>
      <c r="S82" s="43">
        <v>0</v>
      </c>
      <c r="T82" s="43" t="s">
        <v>65</v>
      </c>
    </row>
    <row r="83" spans="1:20" x14ac:dyDescent="0.2">
      <c r="A83" s="65">
        <v>100074</v>
      </c>
      <c r="B83" s="43" t="s">
        <v>66</v>
      </c>
      <c r="C83" s="43" t="s">
        <v>139</v>
      </c>
      <c r="D83" s="43">
        <v>43955</v>
      </c>
      <c r="E83" s="43">
        <v>10</v>
      </c>
      <c r="F83" s="43">
        <v>217.06846807920601</v>
      </c>
      <c r="G83" s="43">
        <v>4.7001593584699197</v>
      </c>
      <c r="H83" s="43">
        <v>47.067700000000002</v>
      </c>
      <c r="I83" s="43">
        <v>0.43583074828787299</v>
      </c>
      <c r="J83" s="43">
        <v>25.029</v>
      </c>
      <c r="K83" s="43">
        <v>6.9396025797455101</v>
      </c>
      <c r="L83" s="43">
        <v>5.8996612305951803</v>
      </c>
      <c r="M83" s="43">
        <v>307.14042199630501</v>
      </c>
      <c r="N83" s="43">
        <v>0</v>
      </c>
      <c r="O83" s="43">
        <v>307.14042199630501</v>
      </c>
      <c r="P83" s="43" t="s">
        <v>65</v>
      </c>
      <c r="Q83" s="43" t="s">
        <v>161</v>
      </c>
      <c r="R83" s="43" t="s">
        <v>65</v>
      </c>
      <c r="S83" s="43">
        <v>0</v>
      </c>
      <c r="T83" s="43" t="s">
        <v>65</v>
      </c>
    </row>
    <row r="84" spans="1:20" x14ac:dyDescent="0.2">
      <c r="A84" s="65">
        <v>100074</v>
      </c>
      <c r="B84" s="43" t="s">
        <v>66</v>
      </c>
      <c r="C84" s="43" t="s">
        <v>139</v>
      </c>
      <c r="D84" s="43">
        <v>43955</v>
      </c>
      <c r="E84" s="43">
        <v>11</v>
      </c>
      <c r="F84" s="43">
        <v>217.06846807920601</v>
      </c>
      <c r="G84" s="43">
        <v>4.7001593584699197</v>
      </c>
      <c r="H84" s="43">
        <v>47.067700000000002</v>
      </c>
      <c r="I84" s="43">
        <v>0.43583074828787299</v>
      </c>
      <c r="J84" s="43">
        <v>25.029</v>
      </c>
      <c r="K84" s="43">
        <v>6.9396025797455101</v>
      </c>
      <c r="L84" s="43">
        <v>5.8996612305951803</v>
      </c>
      <c r="M84" s="43">
        <v>307.14042199630501</v>
      </c>
      <c r="N84" s="43">
        <v>0</v>
      </c>
      <c r="O84" s="43">
        <v>307.14042199630501</v>
      </c>
      <c r="P84" s="43" t="s">
        <v>65</v>
      </c>
      <c r="Q84" s="43" t="s">
        <v>161</v>
      </c>
      <c r="R84" s="43" t="s">
        <v>65</v>
      </c>
      <c r="S84" s="43">
        <v>0</v>
      </c>
      <c r="T84" s="43" t="s">
        <v>65</v>
      </c>
    </row>
    <row r="85" spans="1:20" x14ac:dyDescent="0.2">
      <c r="A85" s="65">
        <v>100074</v>
      </c>
      <c r="B85" s="43" t="s">
        <v>66</v>
      </c>
      <c r="C85" s="43" t="s">
        <v>139</v>
      </c>
      <c r="D85" s="43">
        <v>43955</v>
      </c>
      <c r="E85" s="43">
        <v>12</v>
      </c>
      <c r="F85" s="43">
        <v>217.06846807920601</v>
      </c>
      <c r="G85" s="43">
        <v>4.7001593584699197</v>
      </c>
      <c r="H85" s="43">
        <v>47.067700000000002</v>
      </c>
      <c r="I85" s="43">
        <v>0.43583074828787299</v>
      </c>
      <c r="J85" s="43">
        <v>25.029</v>
      </c>
      <c r="K85" s="43">
        <v>6.9396025797455101</v>
      </c>
      <c r="L85" s="43">
        <v>5.8996612305951803</v>
      </c>
      <c r="M85" s="43">
        <v>307.14042199630501</v>
      </c>
      <c r="N85" s="43">
        <v>0</v>
      </c>
      <c r="O85" s="43">
        <v>307.14042199630501</v>
      </c>
      <c r="P85" s="43" t="s">
        <v>65</v>
      </c>
      <c r="Q85" s="43" t="s">
        <v>161</v>
      </c>
      <c r="R85" s="43" t="s">
        <v>65</v>
      </c>
      <c r="S85" s="43">
        <v>0</v>
      </c>
      <c r="T85" s="43" t="s">
        <v>65</v>
      </c>
    </row>
    <row r="86" spans="1:20" x14ac:dyDescent="0.2">
      <c r="A86" s="65">
        <v>100074</v>
      </c>
      <c r="B86" s="43" t="s">
        <v>66</v>
      </c>
      <c r="C86" s="43" t="s">
        <v>139</v>
      </c>
      <c r="D86" s="43">
        <v>43955</v>
      </c>
      <c r="E86" s="43">
        <v>13</v>
      </c>
      <c r="F86" s="43">
        <v>217.06846807920601</v>
      </c>
      <c r="G86" s="43">
        <v>4.7001593584699197</v>
      </c>
      <c r="H86" s="43">
        <v>42.508899999999997</v>
      </c>
      <c r="I86" s="43">
        <v>0.39361782487553798</v>
      </c>
      <c r="J86" s="43">
        <v>25.029</v>
      </c>
      <c r="K86" s="43">
        <v>6.9396025797455101</v>
      </c>
      <c r="L86" s="43">
        <v>5.8996612305951803</v>
      </c>
      <c r="M86" s="43">
        <v>302.539409072892</v>
      </c>
      <c r="N86" s="43">
        <v>0</v>
      </c>
      <c r="O86" s="43">
        <v>302.539409072892</v>
      </c>
      <c r="P86" s="43" t="s">
        <v>65</v>
      </c>
      <c r="Q86" s="43" t="s">
        <v>161</v>
      </c>
      <c r="R86" s="43" t="s">
        <v>65</v>
      </c>
      <c r="S86" s="43">
        <v>0</v>
      </c>
      <c r="T86" s="43" t="s">
        <v>65</v>
      </c>
    </row>
    <row r="87" spans="1:20" x14ac:dyDescent="0.2">
      <c r="A87" s="65">
        <v>100074</v>
      </c>
      <c r="B87" s="43" t="s">
        <v>66</v>
      </c>
      <c r="C87" s="43" t="s">
        <v>139</v>
      </c>
      <c r="D87" s="43">
        <v>43955</v>
      </c>
      <c r="E87" s="43">
        <v>14</v>
      </c>
      <c r="F87" s="43">
        <v>217.06846807920601</v>
      </c>
      <c r="G87" s="43">
        <v>4.7001593584699197</v>
      </c>
      <c r="H87" s="43">
        <v>42.508899999999997</v>
      </c>
      <c r="I87" s="43">
        <v>0.39361782487553798</v>
      </c>
      <c r="J87" s="43">
        <v>25.029</v>
      </c>
      <c r="K87" s="43">
        <v>6.9396025797455101</v>
      </c>
      <c r="L87" s="43">
        <v>5.8996612305951803</v>
      </c>
      <c r="M87" s="43">
        <v>302.539409072892</v>
      </c>
      <c r="N87" s="43">
        <v>0</v>
      </c>
      <c r="O87" s="43">
        <v>302.539409072892</v>
      </c>
      <c r="P87" s="43" t="s">
        <v>65</v>
      </c>
      <c r="Q87" s="43" t="s">
        <v>161</v>
      </c>
      <c r="R87" s="43" t="s">
        <v>65</v>
      </c>
      <c r="S87" s="43">
        <v>0</v>
      </c>
      <c r="T87" s="43" t="s">
        <v>65</v>
      </c>
    </row>
    <row r="88" spans="1:20" x14ac:dyDescent="0.2">
      <c r="A88" s="65">
        <v>100074</v>
      </c>
      <c r="B88" s="43" t="s">
        <v>66</v>
      </c>
      <c r="C88" s="43" t="s">
        <v>139</v>
      </c>
      <c r="D88" s="43">
        <v>43955</v>
      </c>
      <c r="E88" s="43">
        <v>15</v>
      </c>
      <c r="F88" s="43">
        <v>217.06846807920601</v>
      </c>
      <c r="G88" s="43">
        <v>4.7001593584699197</v>
      </c>
      <c r="H88" s="43">
        <v>42.508899999999997</v>
      </c>
      <c r="I88" s="43">
        <v>0.39361782487553798</v>
      </c>
      <c r="J88" s="43">
        <v>25.029</v>
      </c>
      <c r="K88" s="43">
        <v>6.9396025797455101</v>
      </c>
      <c r="L88" s="43">
        <v>5.8996612305951803</v>
      </c>
      <c r="M88" s="43">
        <v>302.539409072892</v>
      </c>
      <c r="N88" s="43">
        <v>0</v>
      </c>
      <c r="O88" s="43">
        <v>302.539409072892</v>
      </c>
      <c r="P88" s="43" t="s">
        <v>65</v>
      </c>
      <c r="Q88" s="43" t="s">
        <v>161</v>
      </c>
      <c r="R88" s="43" t="s">
        <v>65</v>
      </c>
      <c r="S88" s="43">
        <v>0</v>
      </c>
      <c r="T88" s="43" t="s">
        <v>65</v>
      </c>
    </row>
    <row r="89" spans="1:20" x14ac:dyDescent="0.2">
      <c r="A89" s="65">
        <v>100074</v>
      </c>
      <c r="B89" s="43" t="s">
        <v>66</v>
      </c>
      <c r="C89" s="43" t="s">
        <v>139</v>
      </c>
      <c r="D89" s="43">
        <v>43955</v>
      </c>
      <c r="E89" s="43">
        <v>16</v>
      </c>
      <c r="F89" s="43">
        <v>217.06846807920601</v>
      </c>
      <c r="G89" s="43">
        <v>4.7001593584699197</v>
      </c>
      <c r="H89" s="43">
        <v>42.508899999999997</v>
      </c>
      <c r="I89" s="43">
        <v>0.39361782487553798</v>
      </c>
      <c r="J89" s="43">
        <v>25.029</v>
      </c>
      <c r="K89" s="43">
        <v>6.9396025797455101</v>
      </c>
      <c r="L89" s="43">
        <v>5.8996612305951803</v>
      </c>
      <c r="M89" s="43">
        <v>302.539409072892</v>
      </c>
      <c r="N89" s="43">
        <v>0</v>
      </c>
      <c r="O89" s="43">
        <v>302.539409072892</v>
      </c>
      <c r="P89" s="43" t="s">
        <v>65</v>
      </c>
      <c r="Q89" s="43" t="s">
        <v>161</v>
      </c>
      <c r="R89" s="43" t="s">
        <v>65</v>
      </c>
      <c r="S89" s="43">
        <v>0</v>
      </c>
      <c r="T89" s="43" t="s">
        <v>65</v>
      </c>
    </row>
    <row r="90" spans="1:20" x14ac:dyDescent="0.2">
      <c r="A90" s="65">
        <v>100074</v>
      </c>
      <c r="B90" s="43" t="s">
        <v>66</v>
      </c>
      <c r="C90" s="43" t="s">
        <v>139</v>
      </c>
      <c r="D90" s="43">
        <v>43955</v>
      </c>
      <c r="E90" s="43">
        <v>17</v>
      </c>
      <c r="F90" s="43">
        <v>217.06846807920601</v>
      </c>
      <c r="G90" s="43">
        <v>4.7001593584699197</v>
      </c>
      <c r="H90" s="43">
        <v>42.508899999999997</v>
      </c>
      <c r="I90" s="43">
        <v>0.39361782487553798</v>
      </c>
      <c r="J90" s="43">
        <v>25.029</v>
      </c>
      <c r="K90" s="43">
        <v>6.9396025797455101</v>
      </c>
      <c r="L90" s="43">
        <v>5.8996612305951803</v>
      </c>
      <c r="M90" s="43">
        <v>302.539409072892</v>
      </c>
      <c r="N90" s="43">
        <v>0</v>
      </c>
      <c r="O90" s="43">
        <v>302.539409072892</v>
      </c>
      <c r="P90" s="43" t="s">
        <v>65</v>
      </c>
      <c r="Q90" s="43" t="s">
        <v>161</v>
      </c>
      <c r="R90" s="43" t="s">
        <v>65</v>
      </c>
      <c r="S90" s="43">
        <v>0</v>
      </c>
      <c r="T90" s="43" t="s">
        <v>65</v>
      </c>
    </row>
    <row r="91" spans="1:20" x14ac:dyDescent="0.2">
      <c r="A91" s="65">
        <v>100074</v>
      </c>
      <c r="B91" s="43" t="s">
        <v>66</v>
      </c>
      <c r="C91" s="43" t="s">
        <v>139</v>
      </c>
      <c r="D91" s="43">
        <v>43955</v>
      </c>
      <c r="E91" s="43">
        <v>18</v>
      </c>
      <c r="F91" s="43">
        <v>217.06846807920601</v>
      </c>
      <c r="G91" s="43">
        <v>4.7001593584699197</v>
      </c>
      <c r="H91" s="43">
        <v>42.508899999999997</v>
      </c>
      <c r="I91" s="43">
        <v>0.39361782487553798</v>
      </c>
      <c r="J91" s="43">
        <v>25.029</v>
      </c>
      <c r="K91" s="43">
        <v>6.9396025797455101</v>
      </c>
      <c r="L91" s="43">
        <v>5.8996612305951803</v>
      </c>
      <c r="M91" s="43">
        <v>302.539409072892</v>
      </c>
      <c r="N91" s="43">
        <v>0</v>
      </c>
      <c r="O91" s="43">
        <v>302.539409072892</v>
      </c>
      <c r="P91" s="43" t="s">
        <v>65</v>
      </c>
      <c r="Q91" s="43" t="s">
        <v>161</v>
      </c>
      <c r="R91" s="43" t="s">
        <v>65</v>
      </c>
      <c r="S91" s="43">
        <v>0</v>
      </c>
      <c r="T91" s="43" t="s">
        <v>65</v>
      </c>
    </row>
    <row r="92" spans="1:20" x14ac:dyDescent="0.2">
      <c r="A92" s="65">
        <v>100074</v>
      </c>
      <c r="B92" s="43" t="s">
        <v>66</v>
      </c>
      <c r="C92" s="43" t="s">
        <v>139</v>
      </c>
      <c r="D92" s="43">
        <v>43955</v>
      </c>
      <c r="E92" s="43">
        <v>19</v>
      </c>
      <c r="F92" s="43">
        <v>217.06846807920601</v>
      </c>
      <c r="G92" s="43">
        <v>4.7001593584699197</v>
      </c>
      <c r="H92" s="43">
        <v>47.067700000000002</v>
      </c>
      <c r="I92" s="43">
        <v>0.43583074828787299</v>
      </c>
      <c r="J92" s="43">
        <v>25.029</v>
      </c>
      <c r="K92" s="43">
        <v>6.9396025797455101</v>
      </c>
      <c r="L92" s="43">
        <v>5.8996612305951803</v>
      </c>
      <c r="M92" s="43">
        <v>307.14042199630501</v>
      </c>
      <c r="N92" s="43">
        <v>0</v>
      </c>
      <c r="O92" s="43">
        <v>307.14042199630501</v>
      </c>
      <c r="P92" s="43" t="s">
        <v>65</v>
      </c>
      <c r="Q92" s="43" t="s">
        <v>161</v>
      </c>
      <c r="R92" s="43" t="s">
        <v>65</v>
      </c>
      <c r="S92" s="43">
        <v>0</v>
      </c>
      <c r="T92" s="43" t="s">
        <v>65</v>
      </c>
    </row>
    <row r="93" spans="1:20" x14ac:dyDescent="0.2">
      <c r="A93" s="65">
        <v>100074</v>
      </c>
      <c r="B93" s="43" t="s">
        <v>66</v>
      </c>
      <c r="C93" s="43" t="s">
        <v>139</v>
      </c>
      <c r="D93" s="43">
        <v>43955</v>
      </c>
      <c r="E93" s="43">
        <v>20</v>
      </c>
      <c r="F93" s="43">
        <v>217.06846807920601</v>
      </c>
      <c r="G93" s="43">
        <v>4.7001593584699197</v>
      </c>
      <c r="H93" s="43">
        <v>47.067700000000002</v>
      </c>
      <c r="I93" s="43">
        <v>0.43583074828787299</v>
      </c>
      <c r="J93" s="43">
        <v>25.029</v>
      </c>
      <c r="K93" s="43">
        <v>6.9396025797455101</v>
      </c>
      <c r="L93" s="43">
        <v>5.8996612305951803</v>
      </c>
      <c r="M93" s="43">
        <v>307.14042199630501</v>
      </c>
      <c r="N93" s="43">
        <v>0</v>
      </c>
      <c r="O93" s="43">
        <v>307.14042199630501</v>
      </c>
      <c r="P93" s="43" t="s">
        <v>65</v>
      </c>
      <c r="Q93" s="43" t="s">
        <v>161</v>
      </c>
      <c r="R93" s="43" t="s">
        <v>65</v>
      </c>
      <c r="S93" s="43">
        <v>0</v>
      </c>
      <c r="T93" s="43" t="s">
        <v>65</v>
      </c>
    </row>
    <row r="94" spans="1:20" x14ac:dyDescent="0.2">
      <c r="A94" s="65">
        <v>100074</v>
      </c>
      <c r="B94" s="43" t="s">
        <v>66</v>
      </c>
      <c r="C94" s="43" t="s">
        <v>139</v>
      </c>
      <c r="D94" s="43">
        <v>43955</v>
      </c>
      <c r="E94" s="43">
        <v>21</v>
      </c>
      <c r="F94" s="43">
        <v>217.06846807920601</v>
      </c>
      <c r="G94" s="43">
        <v>4.7001593584699197</v>
      </c>
      <c r="H94" s="43">
        <v>47.067700000000002</v>
      </c>
      <c r="I94" s="43">
        <v>0.43583074828787299</v>
      </c>
      <c r="J94" s="43">
        <v>25.029</v>
      </c>
      <c r="K94" s="43">
        <v>6.9396025797455101</v>
      </c>
      <c r="L94" s="43">
        <v>5.8996612305951803</v>
      </c>
      <c r="M94" s="43">
        <v>307.14042199630501</v>
      </c>
      <c r="N94" s="43">
        <v>0</v>
      </c>
      <c r="O94" s="43">
        <v>307.14042199630501</v>
      </c>
      <c r="P94" s="43" t="s">
        <v>65</v>
      </c>
      <c r="Q94" s="43" t="s">
        <v>161</v>
      </c>
      <c r="R94" s="43" t="s">
        <v>65</v>
      </c>
      <c r="S94" s="43">
        <v>0</v>
      </c>
      <c r="T94" s="43" t="s">
        <v>65</v>
      </c>
    </row>
    <row r="95" spans="1:20" x14ac:dyDescent="0.2">
      <c r="A95" s="65">
        <v>100074</v>
      </c>
      <c r="B95" s="43" t="s">
        <v>66</v>
      </c>
      <c r="C95" s="43" t="s">
        <v>139</v>
      </c>
      <c r="D95" s="43">
        <v>43955</v>
      </c>
      <c r="E95" s="43">
        <v>22</v>
      </c>
      <c r="F95" s="43">
        <v>217.06846807920601</v>
      </c>
      <c r="G95" s="43">
        <v>4.7001593584699197</v>
      </c>
      <c r="H95" s="43">
        <v>42.508899999999997</v>
      </c>
      <c r="I95" s="43">
        <v>0.39361782487553798</v>
      </c>
      <c r="J95" s="43">
        <v>25.029</v>
      </c>
      <c r="K95" s="43">
        <v>6.9396025797455101</v>
      </c>
      <c r="L95" s="43">
        <v>5.8996612305951803</v>
      </c>
      <c r="M95" s="43">
        <v>302.539409072892</v>
      </c>
      <c r="N95" s="43">
        <v>0</v>
      </c>
      <c r="O95" s="43">
        <v>302.539409072892</v>
      </c>
      <c r="P95" s="43" t="s">
        <v>65</v>
      </c>
      <c r="Q95" s="43" t="s">
        <v>161</v>
      </c>
      <c r="R95" s="43" t="s">
        <v>65</v>
      </c>
      <c r="S95" s="43">
        <v>0</v>
      </c>
      <c r="T95" s="43" t="s">
        <v>65</v>
      </c>
    </row>
    <row r="96" spans="1:20" x14ac:dyDescent="0.2">
      <c r="A96" s="65">
        <v>100074</v>
      </c>
      <c r="B96" s="43" t="s">
        <v>66</v>
      </c>
      <c r="C96" s="43" t="s">
        <v>139</v>
      </c>
      <c r="D96" s="43">
        <v>43955</v>
      </c>
      <c r="E96" s="43">
        <v>23</v>
      </c>
      <c r="F96" s="43">
        <v>217.06846807920601</v>
      </c>
      <c r="G96" s="43">
        <v>4.7001593584699197</v>
      </c>
      <c r="H96" s="43">
        <v>42.508899999999997</v>
      </c>
      <c r="I96" s="43">
        <v>0.39361782487553798</v>
      </c>
      <c r="J96" s="43">
        <v>25.029</v>
      </c>
      <c r="K96" s="43">
        <v>6.9396025797455101</v>
      </c>
      <c r="L96" s="43">
        <v>5.8996612305951803</v>
      </c>
      <c r="M96" s="43">
        <v>302.539409072892</v>
      </c>
      <c r="N96" s="43">
        <v>0</v>
      </c>
      <c r="O96" s="43">
        <v>302.539409072892</v>
      </c>
      <c r="P96" s="43" t="s">
        <v>65</v>
      </c>
      <c r="Q96" s="43" t="s">
        <v>161</v>
      </c>
      <c r="R96" s="43" t="s">
        <v>65</v>
      </c>
      <c r="S96" s="43">
        <v>0</v>
      </c>
      <c r="T96" s="43" t="s">
        <v>65</v>
      </c>
    </row>
    <row r="97" spans="1:20" x14ac:dyDescent="0.2">
      <c r="A97" s="65">
        <v>100074</v>
      </c>
      <c r="B97" s="43" t="s">
        <v>66</v>
      </c>
      <c r="C97" s="43" t="s">
        <v>139</v>
      </c>
      <c r="D97" s="43">
        <v>43955</v>
      </c>
      <c r="E97" s="43">
        <v>24</v>
      </c>
      <c r="F97" s="43">
        <v>217.06846807920601</v>
      </c>
      <c r="G97" s="43">
        <v>4.7001593584699197</v>
      </c>
      <c r="H97" s="43">
        <v>39.089700000000001</v>
      </c>
      <c r="I97" s="43">
        <v>0.36195720635060702</v>
      </c>
      <c r="J97" s="43">
        <v>25.029</v>
      </c>
      <c r="K97" s="43">
        <v>6.9396025797455101</v>
      </c>
      <c r="L97" s="43">
        <v>5.8996612305951803</v>
      </c>
      <c r="M97" s="43">
        <v>299.08854845436701</v>
      </c>
      <c r="N97" s="43">
        <v>0</v>
      </c>
      <c r="O97" s="43">
        <v>299.08854845436701</v>
      </c>
      <c r="P97" s="43" t="s">
        <v>65</v>
      </c>
      <c r="Q97" s="43" t="s">
        <v>161</v>
      </c>
      <c r="R97" s="43" t="s">
        <v>65</v>
      </c>
      <c r="S97" s="43">
        <v>0</v>
      </c>
      <c r="T97" s="43" t="s">
        <v>65</v>
      </c>
    </row>
    <row r="98" spans="1:20" x14ac:dyDescent="0.2">
      <c r="A98" s="65">
        <v>100074</v>
      </c>
      <c r="B98" s="43" t="s">
        <v>66</v>
      </c>
      <c r="C98" s="43" t="s">
        <v>139</v>
      </c>
      <c r="D98" s="43">
        <v>43956</v>
      </c>
      <c r="E98" s="43">
        <v>1</v>
      </c>
      <c r="F98" s="43">
        <v>217.06846807920601</v>
      </c>
      <c r="G98" s="43">
        <v>4.7001593584699197</v>
      </c>
      <c r="H98" s="43">
        <v>39.089700000000001</v>
      </c>
      <c r="I98" s="43">
        <v>0.36195720635060702</v>
      </c>
      <c r="J98" s="43">
        <v>25.029</v>
      </c>
      <c r="K98" s="43">
        <v>6.9396025797455101</v>
      </c>
      <c r="L98" s="43">
        <v>5.8996612305951803</v>
      </c>
      <c r="M98" s="43">
        <v>299.08854845436701</v>
      </c>
      <c r="N98" s="43">
        <v>0</v>
      </c>
      <c r="O98" s="43">
        <v>299.08854845436701</v>
      </c>
      <c r="P98" s="43" t="s">
        <v>65</v>
      </c>
      <c r="Q98" s="43" t="s">
        <v>161</v>
      </c>
      <c r="R98" s="43" t="s">
        <v>65</v>
      </c>
      <c r="S98" s="43">
        <v>0</v>
      </c>
      <c r="T98" s="43" t="s">
        <v>65</v>
      </c>
    </row>
    <row r="99" spans="1:20" x14ac:dyDescent="0.2">
      <c r="A99" s="65">
        <v>100074</v>
      </c>
      <c r="B99" s="43" t="s">
        <v>66</v>
      </c>
      <c r="C99" s="43" t="s">
        <v>139</v>
      </c>
      <c r="D99" s="43">
        <v>43956</v>
      </c>
      <c r="E99" s="43">
        <v>2</v>
      </c>
      <c r="F99" s="43">
        <v>217.06846807920601</v>
      </c>
      <c r="G99" s="43">
        <v>4.7001593584699197</v>
      </c>
      <c r="H99" s="43">
        <v>39.089700000000001</v>
      </c>
      <c r="I99" s="43">
        <v>0.36195720635060702</v>
      </c>
      <c r="J99" s="43">
        <v>25.029</v>
      </c>
      <c r="K99" s="43">
        <v>6.9396025797455101</v>
      </c>
      <c r="L99" s="43">
        <v>5.8996612305951803</v>
      </c>
      <c r="M99" s="43">
        <v>299.08854845436701</v>
      </c>
      <c r="N99" s="43">
        <v>0</v>
      </c>
      <c r="O99" s="43">
        <v>299.08854845436701</v>
      </c>
      <c r="P99" s="43" t="s">
        <v>65</v>
      </c>
      <c r="Q99" s="43" t="s">
        <v>161</v>
      </c>
      <c r="R99" s="43" t="s">
        <v>65</v>
      </c>
      <c r="S99" s="43">
        <v>0</v>
      </c>
      <c r="T99" s="43" t="s">
        <v>65</v>
      </c>
    </row>
    <row r="100" spans="1:20" x14ac:dyDescent="0.2">
      <c r="A100" s="65">
        <v>100074</v>
      </c>
      <c r="B100" s="43" t="s">
        <v>66</v>
      </c>
      <c r="C100" s="43" t="s">
        <v>139</v>
      </c>
      <c r="D100" s="43">
        <v>43956</v>
      </c>
      <c r="E100" s="43">
        <v>3</v>
      </c>
      <c r="F100" s="43">
        <v>217.06846807920601</v>
      </c>
      <c r="G100" s="43">
        <v>4.7001593584699197</v>
      </c>
      <c r="H100" s="43">
        <v>39.089700000000001</v>
      </c>
      <c r="I100" s="43">
        <v>0.36195720635060702</v>
      </c>
      <c r="J100" s="43">
        <v>25.029</v>
      </c>
      <c r="K100" s="43">
        <v>6.9396025797455101</v>
      </c>
      <c r="L100" s="43">
        <v>5.8996612305951803</v>
      </c>
      <c r="M100" s="43">
        <v>299.08854845436701</v>
      </c>
      <c r="N100" s="43">
        <v>0</v>
      </c>
      <c r="O100" s="43">
        <v>299.08854845436701</v>
      </c>
      <c r="P100" s="43" t="s">
        <v>65</v>
      </c>
      <c r="Q100" s="43" t="s">
        <v>161</v>
      </c>
      <c r="R100" s="43" t="s">
        <v>65</v>
      </c>
      <c r="S100" s="43">
        <v>0</v>
      </c>
      <c r="T100" s="43" t="s">
        <v>65</v>
      </c>
    </row>
    <row r="101" spans="1:20" x14ac:dyDescent="0.2">
      <c r="A101" s="65">
        <v>100074</v>
      </c>
      <c r="B101" s="43" t="s">
        <v>66</v>
      </c>
      <c r="C101" s="43" t="s">
        <v>139</v>
      </c>
      <c r="D101" s="43">
        <v>43956</v>
      </c>
      <c r="E101" s="43">
        <v>4</v>
      </c>
      <c r="F101" s="43">
        <v>217.06846807920601</v>
      </c>
      <c r="G101" s="43">
        <v>4.7001593584699197</v>
      </c>
      <c r="H101" s="43">
        <v>39.089700000000001</v>
      </c>
      <c r="I101" s="43">
        <v>0.36195720635060702</v>
      </c>
      <c r="J101" s="43">
        <v>25.029</v>
      </c>
      <c r="K101" s="43">
        <v>6.9396025797455101</v>
      </c>
      <c r="L101" s="43">
        <v>5.8996612305951803</v>
      </c>
      <c r="M101" s="43">
        <v>299.08854845436701</v>
      </c>
      <c r="N101" s="43">
        <v>0</v>
      </c>
      <c r="O101" s="43">
        <v>299.08854845436701</v>
      </c>
      <c r="P101" s="43" t="s">
        <v>65</v>
      </c>
      <c r="Q101" s="43" t="s">
        <v>161</v>
      </c>
      <c r="R101" s="43" t="s">
        <v>65</v>
      </c>
      <c r="S101" s="43">
        <v>0</v>
      </c>
      <c r="T101" s="43" t="s">
        <v>65</v>
      </c>
    </row>
    <row r="102" spans="1:20" x14ac:dyDescent="0.2">
      <c r="A102" s="65">
        <v>100074</v>
      </c>
      <c r="B102" s="43" t="s">
        <v>66</v>
      </c>
      <c r="C102" s="43" t="s">
        <v>139</v>
      </c>
      <c r="D102" s="43">
        <v>43956</v>
      </c>
      <c r="E102" s="43">
        <v>5</v>
      </c>
      <c r="F102" s="43">
        <v>217.06846807920601</v>
      </c>
      <c r="G102" s="43">
        <v>4.7001593584699197</v>
      </c>
      <c r="H102" s="43">
        <v>42.508899999999997</v>
      </c>
      <c r="I102" s="43">
        <v>0.39361782487553798</v>
      </c>
      <c r="J102" s="43">
        <v>25.029</v>
      </c>
      <c r="K102" s="43">
        <v>6.9396025797455101</v>
      </c>
      <c r="L102" s="43">
        <v>5.8996612305951803</v>
      </c>
      <c r="M102" s="43">
        <v>302.539409072892</v>
      </c>
      <c r="N102" s="43">
        <v>0</v>
      </c>
      <c r="O102" s="43">
        <v>302.539409072892</v>
      </c>
      <c r="P102" s="43" t="s">
        <v>65</v>
      </c>
      <c r="Q102" s="43" t="s">
        <v>161</v>
      </c>
      <c r="R102" s="43" t="s">
        <v>65</v>
      </c>
      <c r="S102" s="43">
        <v>0</v>
      </c>
      <c r="T102" s="43" t="s">
        <v>65</v>
      </c>
    </row>
    <row r="103" spans="1:20" x14ac:dyDescent="0.2">
      <c r="A103" s="65">
        <v>100074</v>
      </c>
      <c r="B103" s="43" t="s">
        <v>66</v>
      </c>
      <c r="C103" s="43" t="s">
        <v>139</v>
      </c>
      <c r="D103" s="43">
        <v>43956</v>
      </c>
      <c r="E103" s="43">
        <v>6</v>
      </c>
      <c r="F103" s="43">
        <v>217.06846807920601</v>
      </c>
      <c r="G103" s="43">
        <v>4.7001593584699197</v>
      </c>
      <c r="H103" s="43">
        <v>42.508899999999997</v>
      </c>
      <c r="I103" s="43">
        <v>0.39361782487553798</v>
      </c>
      <c r="J103" s="43">
        <v>25.029</v>
      </c>
      <c r="K103" s="43">
        <v>6.9396025797455101</v>
      </c>
      <c r="L103" s="43">
        <v>5.8996612305951803</v>
      </c>
      <c r="M103" s="43">
        <v>302.539409072892</v>
      </c>
      <c r="N103" s="43">
        <v>0</v>
      </c>
      <c r="O103" s="43">
        <v>302.539409072892</v>
      </c>
      <c r="P103" s="43" t="s">
        <v>65</v>
      </c>
      <c r="Q103" s="43" t="s">
        <v>161</v>
      </c>
      <c r="R103" s="43" t="s">
        <v>65</v>
      </c>
      <c r="S103" s="43">
        <v>0</v>
      </c>
      <c r="T103" s="43" t="s">
        <v>65</v>
      </c>
    </row>
    <row r="104" spans="1:20" x14ac:dyDescent="0.2">
      <c r="A104" s="65">
        <v>100074</v>
      </c>
      <c r="B104" s="43" t="s">
        <v>66</v>
      </c>
      <c r="C104" s="43" t="s">
        <v>139</v>
      </c>
      <c r="D104" s="43">
        <v>43956</v>
      </c>
      <c r="E104" s="43">
        <v>7</v>
      </c>
      <c r="F104" s="43">
        <v>217.06846807920601</v>
      </c>
      <c r="G104" s="43">
        <v>4.7001593584699197</v>
      </c>
      <c r="H104" s="43">
        <v>42.508899999999997</v>
      </c>
      <c r="I104" s="43">
        <v>0.39361782487553798</v>
      </c>
      <c r="J104" s="43">
        <v>25.029</v>
      </c>
      <c r="K104" s="43">
        <v>6.9396025797455101</v>
      </c>
      <c r="L104" s="43">
        <v>5.8996612305951803</v>
      </c>
      <c r="M104" s="43">
        <v>302.539409072892</v>
      </c>
      <c r="N104" s="43">
        <v>0</v>
      </c>
      <c r="O104" s="43">
        <v>302.539409072892</v>
      </c>
      <c r="P104" s="43" t="s">
        <v>65</v>
      </c>
      <c r="Q104" s="43" t="s">
        <v>161</v>
      </c>
      <c r="R104" s="43" t="s">
        <v>65</v>
      </c>
      <c r="S104" s="43">
        <v>0</v>
      </c>
      <c r="T104" s="43" t="s">
        <v>65</v>
      </c>
    </row>
    <row r="105" spans="1:20" x14ac:dyDescent="0.2">
      <c r="A105" s="65">
        <v>100074</v>
      </c>
      <c r="B105" s="43" t="s">
        <v>66</v>
      </c>
      <c r="C105" s="43" t="s">
        <v>139</v>
      </c>
      <c r="D105" s="43">
        <v>43956</v>
      </c>
      <c r="E105" s="43">
        <v>8</v>
      </c>
      <c r="F105" s="43">
        <v>217.06846807920601</v>
      </c>
      <c r="G105" s="43">
        <v>4.7001593584699197</v>
      </c>
      <c r="H105" s="43">
        <v>42.508899999999997</v>
      </c>
      <c r="I105" s="43">
        <v>0.39361782487553798</v>
      </c>
      <c r="J105" s="43">
        <v>25.029</v>
      </c>
      <c r="K105" s="43">
        <v>6.9396025797455101</v>
      </c>
      <c r="L105" s="43">
        <v>5.8996612305951803</v>
      </c>
      <c r="M105" s="43">
        <v>302.539409072892</v>
      </c>
      <c r="N105" s="43">
        <v>0</v>
      </c>
      <c r="O105" s="43">
        <v>302.539409072892</v>
      </c>
      <c r="P105" s="43" t="s">
        <v>65</v>
      </c>
      <c r="Q105" s="43" t="s">
        <v>161</v>
      </c>
      <c r="R105" s="43" t="s">
        <v>65</v>
      </c>
      <c r="S105" s="43">
        <v>0</v>
      </c>
      <c r="T105" s="43" t="s">
        <v>65</v>
      </c>
    </row>
    <row r="106" spans="1:20" x14ac:dyDescent="0.2">
      <c r="A106" s="65">
        <v>100074</v>
      </c>
      <c r="B106" s="43" t="s">
        <v>66</v>
      </c>
      <c r="C106" s="43" t="s">
        <v>139</v>
      </c>
      <c r="D106" s="43">
        <v>43956</v>
      </c>
      <c r="E106" s="43">
        <v>9</v>
      </c>
      <c r="F106" s="43">
        <v>217.06846807920601</v>
      </c>
      <c r="G106" s="43">
        <v>4.7001593584699197</v>
      </c>
      <c r="H106" s="43">
        <v>42.508899999999997</v>
      </c>
      <c r="I106" s="43">
        <v>0.39361782487553798</v>
      </c>
      <c r="J106" s="43">
        <v>25.029</v>
      </c>
      <c r="K106" s="43">
        <v>6.9396025797455101</v>
      </c>
      <c r="L106" s="43">
        <v>5.8996612305951803</v>
      </c>
      <c r="M106" s="43">
        <v>302.539409072892</v>
      </c>
      <c r="N106" s="43">
        <v>0</v>
      </c>
      <c r="O106" s="43">
        <v>302.539409072892</v>
      </c>
      <c r="P106" s="43" t="s">
        <v>65</v>
      </c>
      <c r="Q106" s="43" t="s">
        <v>161</v>
      </c>
      <c r="R106" s="43" t="s">
        <v>65</v>
      </c>
      <c r="S106" s="43">
        <v>0</v>
      </c>
      <c r="T106" s="43" t="s">
        <v>65</v>
      </c>
    </row>
    <row r="107" spans="1:20" x14ac:dyDescent="0.2">
      <c r="A107" s="65">
        <v>100074</v>
      </c>
      <c r="B107" s="43" t="s">
        <v>66</v>
      </c>
      <c r="C107" s="43" t="s">
        <v>139</v>
      </c>
      <c r="D107" s="43">
        <v>43956</v>
      </c>
      <c r="E107" s="43">
        <v>10</v>
      </c>
      <c r="F107" s="43">
        <v>217.06846807920601</v>
      </c>
      <c r="G107" s="43">
        <v>4.7001593584699197</v>
      </c>
      <c r="H107" s="43">
        <v>47.067700000000002</v>
      </c>
      <c r="I107" s="43">
        <v>0.43583074828787299</v>
      </c>
      <c r="J107" s="43">
        <v>25.029</v>
      </c>
      <c r="K107" s="43">
        <v>6.9396025797455101</v>
      </c>
      <c r="L107" s="43">
        <v>5.8996612305951803</v>
      </c>
      <c r="M107" s="43">
        <v>307.14042199630501</v>
      </c>
      <c r="N107" s="43">
        <v>0</v>
      </c>
      <c r="O107" s="43">
        <v>307.14042199630501</v>
      </c>
      <c r="P107" s="43" t="s">
        <v>65</v>
      </c>
      <c r="Q107" s="43" t="s">
        <v>161</v>
      </c>
      <c r="R107" s="43" t="s">
        <v>65</v>
      </c>
      <c r="S107" s="43">
        <v>0</v>
      </c>
      <c r="T107" s="43" t="s">
        <v>65</v>
      </c>
    </row>
    <row r="108" spans="1:20" x14ac:dyDescent="0.2">
      <c r="A108" s="65">
        <v>100074</v>
      </c>
      <c r="B108" s="43" t="s">
        <v>66</v>
      </c>
      <c r="C108" s="43" t="s">
        <v>139</v>
      </c>
      <c r="D108" s="43">
        <v>43956</v>
      </c>
      <c r="E108" s="43">
        <v>11</v>
      </c>
      <c r="F108" s="43">
        <v>217.06846807920601</v>
      </c>
      <c r="G108" s="43">
        <v>4.7001593584699197</v>
      </c>
      <c r="H108" s="43">
        <v>47.067700000000002</v>
      </c>
      <c r="I108" s="43">
        <v>0.43583074828787299</v>
      </c>
      <c r="J108" s="43">
        <v>25.029</v>
      </c>
      <c r="K108" s="43">
        <v>6.9396025797455101</v>
      </c>
      <c r="L108" s="43">
        <v>5.8996612305951803</v>
      </c>
      <c r="M108" s="43">
        <v>307.14042199630501</v>
      </c>
      <c r="N108" s="43">
        <v>0</v>
      </c>
      <c r="O108" s="43">
        <v>307.14042199630501</v>
      </c>
      <c r="P108" s="43" t="s">
        <v>65</v>
      </c>
      <c r="Q108" s="43" t="s">
        <v>161</v>
      </c>
      <c r="R108" s="43" t="s">
        <v>65</v>
      </c>
      <c r="S108" s="43">
        <v>0</v>
      </c>
      <c r="T108" s="43" t="s">
        <v>65</v>
      </c>
    </row>
    <row r="109" spans="1:20" x14ac:dyDescent="0.2">
      <c r="A109" s="65">
        <v>100074</v>
      </c>
      <c r="B109" s="43" t="s">
        <v>66</v>
      </c>
      <c r="C109" s="43" t="s">
        <v>139</v>
      </c>
      <c r="D109" s="43">
        <v>43956</v>
      </c>
      <c r="E109" s="43">
        <v>12</v>
      </c>
      <c r="F109" s="43">
        <v>217.06846807920601</v>
      </c>
      <c r="G109" s="43">
        <v>4.7001593584699197</v>
      </c>
      <c r="H109" s="43">
        <v>47.067700000000002</v>
      </c>
      <c r="I109" s="43">
        <v>0.43583074828787299</v>
      </c>
      <c r="J109" s="43">
        <v>25.029</v>
      </c>
      <c r="K109" s="43">
        <v>6.9396025797455101</v>
      </c>
      <c r="L109" s="43">
        <v>5.8996612305951803</v>
      </c>
      <c r="M109" s="43">
        <v>307.14042199630501</v>
      </c>
      <c r="N109" s="43">
        <v>0</v>
      </c>
      <c r="O109" s="43">
        <v>307.14042199630501</v>
      </c>
      <c r="P109" s="43" t="s">
        <v>65</v>
      </c>
      <c r="Q109" s="43" t="s">
        <v>161</v>
      </c>
      <c r="R109" s="43" t="s">
        <v>65</v>
      </c>
      <c r="S109" s="43">
        <v>0</v>
      </c>
      <c r="T109" s="43" t="s">
        <v>65</v>
      </c>
    </row>
    <row r="110" spans="1:20" x14ac:dyDescent="0.2">
      <c r="A110" s="65">
        <v>100074</v>
      </c>
      <c r="B110" s="43" t="s">
        <v>66</v>
      </c>
      <c r="C110" s="43" t="s">
        <v>139</v>
      </c>
      <c r="D110" s="43">
        <v>43956</v>
      </c>
      <c r="E110" s="43">
        <v>13</v>
      </c>
      <c r="F110" s="43">
        <v>217.06846807920601</v>
      </c>
      <c r="G110" s="43">
        <v>4.7001593584699197</v>
      </c>
      <c r="H110" s="43">
        <v>42.508899999999997</v>
      </c>
      <c r="I110" s="43">
        <v>0.39361782487553798</v>
      </c>
      <c r="J110" s="43">
        <v>25.029</v>
      </c>
      <c r="K110" s="43">
        <v>6.9396025797455101</v>
      </c>
      <c r="L110" s="43">
        <v>5.8996612305951803</v>
      </c>
      <c r="M110" s="43">
        <v>302.539409072892</v>
      </c>
      <c r="N110" s="43">
        <v>0</v>
      </c>
      <c r="O110" s="43">
        <v>302.539409072892</v>
      </c>
      <c r="P110" s="43" t="s">
        <v>65</v>
      </c>
      <c r="Q110" s="43" t="s">
        <v>161</v>
      </c>
      <c r="R110" s="43" t="s">
        <v>65</v>
      </c>
      <c r="S110" s="43">
        <v>0</v>
      </c>
      <c r="T110" s="43" t="s">
        <v>65</v>
      </c>
    </row>
    <row r="111" spans="1:20" x14ac:dyDescent="0.2">
      <c r="A111" s="65">
        <v>100074</v>
      </c>
      <c r="B111" s="43" t="s">
        <v>66</v>
      </c>
      <c r="C111" s="43" t="s">
        <v>139</v>
      </c>
      <c r="D111" s="43">
        <v>43956</v>
      </c>
      <c r="E111" s="43">
        <v>14</v>
      </c>
      <c r="F111" s="43">
        <v>217.06846807920601</v>
      </c>
      <c r="G111" s="43">
        <v>4.7001593584699197</v>
      </c>
      <c r="H111" s="43">
        <v>42.508899999999997</v>
      </c>
      <c r="I111" s="43">
        <v>0.39361782487553798</v>
      </c>
      <c r="J111" s="43">
        <v>25.029</v>
      </c>
      <c r="K111" s="43">
        <v>6.9396025797455101</v>
      </c>
      <c r="L111" s="43">
        <v>5.8996612305951803</v>
      </c>
      <c r="M111" s="43">
        <v>302.539409072892</v>
      </c>
      <c r="N111" s="43">
        <v>0</v>
      </c>
      <c r="O111" s="43">
        <v>302.539409072892</v>
      </c>
      <c r="P111" s="43" t="s">
        <v>65</v>
      </c>
      <c r="Q111" s="43" t="s">
        <v>161</v>
      </c>
      <c r="R111" s="43" t="s">
        <v>65</v>
      </c>
      <c r="S111" s="43">
        <v>0</v>
      </c>
      <c r="T111" s="43" t="s">
        <v>65</v>
      </c>
    </row>
    <row r="112" spans="1:20" x14ac:dyDescent="0.2">
      <c r="A112" s="65">
        <v>100074</v>
      </c>
      <c r="B112" s="43" t="s">
        <v>66</v>
      </c>
      <c r="C112" s="43" t="s">
        <v>139</v>
      </c>
      <c r="D112" s="43">
        <v>43956</v>
      </c>
      <c r="E112" s="43">
        <v>15</v>
      </c>
      <c r="F112" s="43">
        <v>217.06846807920601</v>
      </c>
      <c r="G112" s="43">
        <v>4.7001593584699197</v>
      </c>
      <c r="H112" s="43">
        <v>42.508899999999997</v>
      </c>
      <c r="I112" s="43">
        <v>0.39361782487553798</v>
      </c>
      <c r="J112" s="43">
        <v>25.029</v>
      </c>
      <c r="K112" s="43">
        <v>6.9396025797455101</v>
      </c>
      <c r="L112" s="43">
        <v>5.8996612305951803</v>
      </c>
      <c r="M112" s="43">
        <v>302.539409072892</v>
      </c>
      <c r="N112" s="43">
        <v>0</v>
      </c>
      <c r="O112" s="43">
        <v>302.539409072892</v>
      </c>
      <c r="P112" s="43" t="s">
        <v>65</v>
      </c>
      <c r="Q112" s="43" t="s">
        <v>161</v>
      </c>
      <c r="R112" s="43" t="s">
        <v>65</v>
      </c>
      <c r="S112" s="43">
        <v>0</v>
      </c>
      <c r="T112" s="43" t="s">
        <v>65</v>
      </c>
    </row>
    <row r="113" spans="1:20" x14ac:dyDescent="0.2">
      <c r="A113" s="65">
        <v>100074</v>
      </c>
      <c r="B113" s="43" t="s">
        <v>66</v>
      </c>
      <c r="C113" s="43" t="s">
        <v>139</v>
      </c>
      <c r="D113" s="43">
        <v>43956</v>
      </c>
      <c r="E113" s="43">
        <v>16</v>
      </c>
      <c r="F113" s="43">
        <v>217.06846807920601</v>
      </c>
      <c r="G113" s="43">
        <v>4.7001593584699197</v>
      </c>
      <c r="H113" s="43">
        <v>42.508899999999997</v>
      </c>
      <c r="I113" s="43">
        <v>0.39361782487553798</v>
      </c>
      <c r="J113" s="43">
        <v>25.029</v>
      </c>
      <c r="K113" s="43">
        <v>6.9396025797455101</v>
      </c>
      <c r="L113" s="43">
        <v>5.8996612305951803</v>
      </c>
      <c r="M113" s="43">
        <v>302.539409072892</v>
      </c>
      <c r="N113" s="43">
        <v>0</v>
      </c>
      <c r="O113" s="43">
        <v>302.539409072892</v>
      </c>
      <c r="P113" s="43" t="s">
        <v>65</v>
      </c>
      <c r="Q113" s="43" t="s">
        <v>161</v>
      </c>
      <c r="R113" s="43" t="s">
        <v>65</v>
      </c>
      <c r="S113" s="43">
        <v>0</v>
      </c>
      <c r="T113" s="43" t="s">
        <v>65</v>
      </c>
    </row>
    <row r="114" spans="1:20" x14ac:dyDescent="0.2">
      <c r="A114" s="65">
        <v>100074</v>
      </c>
      <c r="B114" s="43" t="s">
        <v>66</v>
      </c>
      <c r="C114" s="43" t="s">
        <v>139</v>
      </c>
      <c r="D114" s="43">
        <v>43956</v>
      </c>
      <c r="E114" s="43">
        <v>17</v>
      </c>
      <c r="F114" s="43">
        <v>217.06846807920601</v>
      </c>
      <c r="G114" s="43">
        <v>4.7001593584699197</v>
      </c>
      <c r="H114" s="43">
        <v>42.508899999999997</v>
      </c>
      <c r="I114" s="43">
        <v>0.39361782487553798</v>
      </c>
      <c r="J114" s="43">
        <v>25.029</v>
      </c>
      <c r="K114" s="43">
        <v>6.9396025797455101</v>
      </c>
      <c r="L114" s="43">
        <v>5.8996612305951803</v>
      </c>
      <c r="M114" s="43">
        <v>302.539409072892</v>
      </c>
      <c r="N114" s="43">
        <v>0</v>
      </c>
      <c r="O114" s="43">
        <v>302.539409072892</v>
      </c>
      <c r="P114" s="43" t="s">
        <v>65</v>
      </c>
      <c r="Q114" s="43" t="s">
        <v>161</v>
      </c>
      <c r="R114" s="43" t="s">
        <v>65</v>
      </c>
      <c r="S114" s="43">
        <v>0</v>
      </c>
      <c r="T114" s="43" t="s">
        <v>65</v>
      </c>
    </row>
    <row r="115" spans="1:20" x14ac:dyDescent="0.2">
      <c r="A115" s="65">
        <v>100074</v>
      </c>
      <c r="B115" s="43" t="s">
        <v>66</v>
      </c>
      <c r="C115" s="43" t="s">
        <v>139</v>
      </c>
      <c r="D115" s="43">
        <v>43956</v>
      </c>
      <c r="E115" s="43">
        <v>18</v>
      </c>
      <c r="F115" s="43">
        <v>217.06846807920601</v>
      </c>
      <c r="G115" s="43">
        <v>4.7001593584699197</v>
      </c>
      <c r="H115" s="43">
        <v>42.508899999999997</v>
      </c>
      <c r="I115" s="43">
        <v>0.39361782487553798</v>
      </c>
      <c r="J115" s="43">
        <v>25.029</v>
      </c>
      <c r="K115" s="43">
        <v>6.9396025797455101</v>
      </c>
      <c r="L115" s="43">
        <v>5.8996612305951803</v>
      </c>
      <c r="M115" s="43">
        <v>302.539409072892</v>
      </c>
      <c r="N115" s="43">
        <v>0</v>
      </c>
      <c r="O115" s="43">
        <v>302.539409072892</v>
      </c>
      <c r="P115" s="43" t="s">
        <v>65</v>
      </c>
      <c r="Q115" s="43" t="s">
        <v>161</v>
      </c>
      <c r="R115" s="43" t="s">
        <v>65</v>
      </c>
      <c r="S115" s="43">
        <v>0</v>
      </c>
      <c r="T115" s="43" t="s">
        <v>65</v>
      </c>
    </row>
    <row r="116" spans="1:20" x14ac:dyDescent="0.2">
      <c r="A116" s="65">
        <v>100074</v>
      </c>
      <c r="B116" s="43" t="s">
        <v>66</v>
      </c>
      <c r="C116" s="43" t="s">
        <v>139</v>
      </c>
      <c r="D116" s="43">
        <v>43956</v>
      </c>
      <c r="E116" s="43">
        <v>19</v>
      </c>
      <c r="F116" s="43">
        <v>217.06846807920601</v>
      </c>
      <c r="G116" s="43">
        <v>4.7001593584699197</v>
      </c>
      <c r="H116" s="43">
        <v>47.067700000000002</v>
      </c>
      <c r="I116" s="43">
        <v>0.43583074828787299</v>
      </c>
      <c r="J116" s="43">
        <v>25.029</v>
      </c>
      <c r="K116" s="43">
        <v>6.9396025797455101</v>
      </c>
      <c r="L116" s="43">
        <v>5.8996612305951803</v>
      </c>
      <c r="M116" s="43">
        <v>307.14042199630501</v>
      </c>
      <c r="N116" s="43">
        <v>0</v>
      </c>
      <c r="O116" s="43">
        <v>307.14042199630501</v>
      </c>
      <c r="P116" s="43" t="s">
        <v>65</v>
      </c>
      <c r="Q116" s="43" t="s">
        <v>161</v>
      </c>
      <c r="R116" s="43" t="s">
        <v>65</v>
      </c>
      <c r="S116" s="43">
        <v>0</v>
      </c>
      <c r="T116" s="43" t="s">
        <v>65</v>
      </c>
    </row>
    <row r="117" spans="1:20" x14ac:dyDescent="0.2">
      <c r="A117" s="65">
        <v>100074</v>
      </c>
      <c r="B117" s="43" t="s">
        <v>66</v>
      </c>
      <c r="C117" s="43" t="s">
        <v>139</v>
      </c>
      <c r="D117" s="43">
        <v>43956</v>
      </c>
      <c r="E117" s="43">
        <v>20</v>
      </c>
      <c r="F117" s="43">
        <v>217.06846807920601</v>
      </c>
      <c r="G117" s="43">
        <v>4.7001593584699197</v>
      </c>
      <c r="H117" s="43">
        <v>47.067700000000002</v>
      </c>
      <c r="I117" s="43">
        <v>0.43583074828787299</v>
      </c>
      <c r="J117" s="43">
        <v>25.029</v>
      </c>
      <c r="K117" s="43">
        <v>6.9396025797455101</v>
      </c>
      <c r="L117" s="43">
        <v>5.8996612305951803</v>
      </c>
      <c r="M117" s="43">
        <v>307.14042199630501</v>
      </c>
      <c r="N117" s="43">
        <v>0</v>
      </c>
      <c r="O117" s="43">
        <v>307.14042199630501</v>
      </c>
      <c r="P117" s="43" t="s">
        <v>65</v>
      </c>
      <c r="Q117" s="43" t="s">
        <v>161</v>
      </c>
      <c r="R117" s="43" t="s">
        <v>65</v>
      </c>
      <c r="S117" s="43">
        <v>0</v>
      </c>
      <c r="T117" s="43" t="s">
        <v>65</v>
      </c>
    </row>
    <row r="118" spans="1:20" x14ac:dyDescent="0.2">
      <c r="A118" s="65">
        <v>100074</v>
      </c>
      <c r="B118" s="43" t="s">
        <v>66</v>
      </c>
      <c r="C118" s="43" t="s">
        <v>139</v>
      </c>
      <c r="D118" s="43">
        <v>43956</v>
      </c>
      <c r="E118" s="43">
        <v>21</v>
      </c>
      <c r="F118" s="43">
        <v>217.06846807920601</v>
      </c>
      <c r="G118" s="43">
        <v>4.7001593584699197</v>
      </c>
      <c r="H118" s="43">
        <v>47.067700000000002</v>
      </c>
      <c r="I118" s="43">
        <v>0.43583074828787299</v>
      </c>
      <c r="J118" s="43">
        <v>25.029</v>
      </c>
      <c r="K118" s="43">
        <v>6.9396025797455101</v>
      </c>
      <c r="L118" s="43">
        <v>5.8996612305951803</v>
      </c>
      <c r="M118" s="43">
        <v>307.14042199630501</v>
      </c>
      <c r="N118" s="43">
        <v>0</v>
      </c>
      <c r="O118" s="43">
        <v>307.14042199630501</v>
      </c>
      <c r="P118" s="43" t="s">
        <v>65</v>
      </c>
      <c r="Q118" s="43" t="s">
        <v>161</v>
      </c>
      <c r="R118" s="43" t="s">
        <v>65</v>
      </c>
      <c r="S118" s="43">
        <v>0</v>
      </c>
      <c r="T118" s="43" t="s">
        <v>65</v>
      </c>
    </row>
    <row r="119" spans="1:20" x14ac:dyDescent="0.2">
      <c r="A119" s="65">
        <v>100074</v>
      </c>
      <c r="B119" s="43" t="s">
        <v>66</v>
      </c>
      <c r="C119" s="43" t="s">
        <v>139</v>
      </c>
      <c r="D119" s="43">
        <v>43956</v>
      </c>
      <c r="E119" s="43">
        <v>22</v>
      </c>
      <c r="F119" s="43">
        <v>217.06846807920601</v>
      </c>
      <c r="G119" s="43">
        <v>4.7001593584699197</v>
      </c>
      <c r="H119" s="43">
        <v>42.508899999999997</v>
      </c>
      <c r="I119" s="43">
        <v>0.39361782487553798</v>
      </c>
      <c r="J119" s="43">
        <v>25.029</v>
      </c>
      <c r="K119" s="43">
        <v>6.9396025797455101</v>
      </c>
      <c r="L119" s="43">
        <v>5.8996612305951803</v>
      </c>
      <c r="M119" s="43">
        <v>302.539409072892</v>
      </c>
      <c r="N119" s="43">
        <v>0</v>
      </c>
      <c r="O119" s="43">
        <v>302.539409072892</v>
      </c>
      <c r="P119" s="43" t="s">
        <v>65</v>
      </c>
      <c r="Q119" s="43" t="s">
        <v>161</v>
      </c>
      <c r="R119" s="43" t="s">
        <v>65</v>
      </c>
      <c r="S119" s="43">
        <v>0</v>
      </c>
      <c r="T119" s="43" t="s">
        <v>65</v>
      </c>
    </row>
    <row r="120" spans="1:20" x14ac:dyDescent="0.2">
      <c r="A120" s="65">
        <v>100074</v>
      </c>
      <c r="B120" s="43" t="s">
        <v>66</v>
      </c>
      <c r="C120" s="43" t="s">
        <v>139</v>
      </c>
      <c r="D120" s="43">
        <v>43956</v>
      </c>
      <c r="E120" s="43">
        <v>23</v>
      </c>
      <c r="F120" s="43">
        <v>217.06846807920601</v>
      </c>
      <c r="G120" s="43">
        <v>4.7001593584699197</v>
      </c>
      <c r="H120" s="43">
        <v>42.508899999999997</v>
      </c>
      <c r="I120" s="43">
        <v>0.39361782487553798</v>
      </c>
      <c r="J120" s="43">
        <v>25.029</v>
      </c>
      <c r="K120" s="43">
        <v>6.9396025797455101</v>
      </c>
      <c r="L120" s="43">
        <v>5.8996612305951803</v>
      </c>
      <c r="M120" s="43">
        <v>302.539409072892</v>
      </c>
      <c r="N120" s="43">
        <v>0</v>
      </c>
      <c r="O120" s="43">
        <v>302.539409072892</v>
      </c>
      <c r="P120" s="43" t="s">
        <v>65</v>
      </c>
      <c r="Q120" s="43" t="s">
        <v>161</v>
      </c>
      <c r="R120" s="43" t="s">
        <v>65</v>
      </c>
      <c r="S120" s="43">
        <v>0</v>
      </c>
      <c r="T120" s="43" t="s">
        <v>65</v>
      </c>
    </row>
    <row r="121" spans="1:20" x14ac:dyDescent="0.2">
      <c r="A121" s="65">
        <v>100074</v>
      </c>
      <c r="B121" s="43" t="s">
        <v>66</v>
      </c>
      <c r="C121" s="43" t="s">
        <v>139</v>
      </c>
      <c r="D121" s="43">
        <v>43956</v>
      </c>
      <c r="E121" s="43">
        <v>24</v>
      </c>
      <c r="F121" s="43">
        <v>217.06846807920601</v>
      </c>
      <c r="G121" s="43">
        <v>4.7001593584699197</v>
      </c>
      <c r="H121" s="43">
        <v>39.089700000000001</v>
      </c>
      <c r="I121" s="43">
        <v>0.36195720635060702</v>
      </c>
      <c r="J121" s="43">
        <v>25.029</v>
      </c>
      <c r="K121" s="43">
        <v>6.9396025797455101</v>
      </c>
      <c r="L121" s="43">
        <v>5.8996612305951803</v>
      </c>
      <c r="M121" s="43">
        <v>299.08854845436701</v>
      </c>
      <c r="N121" s="43">
        <v>0</v>
      </c>
      <c r="O121" s="43">
        <v>299.08854845436701</v>
      </c>
      <c r="P121" s="43" t="s">
        <v>65</v>
      </c>
      <c r="Q121" s="43" t="s">
        <v>161</v>
      </c>
      <c r="R121" s="43" t="s">
        <v>65</v>
      </c>
      <c r="S121" s="43">
        <v>0</v>
      </c>
      <c r="T121" s="43" t="s">
        <v>65</v>
      </c>
    </row>
    <row r="122" spans="1:20" x14ac:dyDescent="0.2">
      <c r="A122" s="65">
        <v>100074</v>
      </c>
      <c r="B122" s="43" t="s">
        <v>66</v>
      </c>
      <c r="C122" s="43" t="s">
        <v>139</v>
      </c>
      <c r="D122" s="43">
        <v>43957</v>
      </c>
      <c r="E122" s="43">
        <v>1</v>
      </c>
      <c r="F122" s="43">
        <v>217.06846807920601</v>
      </c>
      <c r="G122" s="43">
        <v>4.7001593584699197</v>
      </c>
      <c r="H122" s="43">
        <v>39.089700000000001</v>
      </c>
      <c r="I122" s="43">
        <v>0.36195720635060702</v>
      </c>
      <c r="J122" s="43">
        <v>25.029</v>
      </c>
      <c r="K122" s="43">
        <v>6.9396025797455101</v>
      </c>
      <c r="L122" s="43">
        <v>5.8996612305951803</v>
      </c>
      <c r="M122" s="43">
        <v>299.08854845436701</v>
      </c>
      <c r="N122" s="43">
        <v>0</v>
      </c>
      <c r="O122" s="43">
        <v>299.08854845436701</v>
      </c>
      <c r="P122" s="43" t="s">
        <v>65</v>
      </c>
      <c r="Q122" s="43" t="s">
        <v>161</v>
      </c>
      <c r="R122" s="43" t="s">
        <v>65</v>
      </c>
      <c r="S122" s="43">
        <v>0</v>
      </c>
      <c r="T122" s="43" t="s">
        <v>65</v>
      </c>
    </row>
    <row r="123" spans="1:20" x14ac:dyDescent="0.2">
      <c r="A123" s="65">
        <v>100074</v>
      </c>
      <c r="B123" s="43" t="s">
        <v>66</v>
      </c>
      <c r="C123" s="43" t="s">
        <v>139</v>
      </c>
      <c r="D123" s="43">
        <v>43957</v>
      </c>
      <c r="E123" s="43">
        <v>2</v>
      </c>
      <c r="F123" s="43">
        <v>217.06846807920601</v>
      </c>
      <c r="G123" s="43">
        <v>4.7001593584699197</v>
      </c>
      <c r="H123" s="43">
        <v>39.089700000000001</v>
      </c>
      <c r="I123" s="43">
        <v>0.36195720635060702</v>
      </c>
      <c r="J123" s="43">
        <v>25.029</v>
      </c>
      <c r="K123" s="43">
        <v>6.9396025797455101</v>
      </c>
      <c r="L123" s="43">
        <v>5.8996612305951803</v>
      </c>
      <c r="M123" s="43">
        <v>299.08854845436701</v>
      </c>
      <c r="N123" s="43">
        <v>0</v>
      </c>
      <c r="O123" s="43">
        <v>299.08854845436701</v>
      </c>
      <c r="P123" s="43" t="s">
        <v>65</v>
      </c>
      <c r="Q123" s="43" t="s">
        <v>161</v>
      </c>
      <c r="R123" s="43" t="s">
        <v>65</v>
      </c>
      <c r="S123" s="43">
        <v>0</v>
      </c>
      <c r="T123" s="43" t="s">
        <v>65</v>
      </c>
    </row>
    <row r="124" spans="1:20" x14ac:dyDescent="0.2">
      <c r="A124" s="65">
        <v>100074</v>
      </c>
      <c r="B124" s="43" t="s">
        <v>66</v>
      </c>
      <c r="C124" s="43" t="s">
        <v>139</v>
      </c>
      <c r="D124" s="43">
        <v>43957</v>
      </c>
      <c r="E124" s="43">
        <v>3</v>
      </c>
      <c r="F124" s="43">
        <v>217.06846807920601</v>
      </c>
      <c r="G124" s="43">
        <v>4.7001593584699197</v>
      </c>
      <c r="H124" s="43">
        <v>39.089700000000001</v>
      </c>
      <c r="I124" s="43">
        <v>0.36195720635060702</v>
      </c>
      <c r="J124" s="43">
        <v>25.029</v>
      </c>
      <c r="K124" s="43">
        <v>6.9396025797455101</v>
      </c>
      <c r="L124" s="43">
        <v>5.8996612305951803</v>
      </c>
      <c r="M124" s="43">
        <v>299.08854845436701</v>
      </c>
      <c r="N124" s="43">
        <v>0</v>
      </c>
      <c r="O124" s="43">
        <v>299.08854845436701</v>
      </c>
      <c r="P124" s="43" t="s">
        <v>65</v>
      </c>
      <c r="Q124" s="43" t="s">
        <v>161</v>
      </c>
      <c r="R124" s="43" t="s">
        <v>65</v>
      </c>
      <c r="S124" s="43">
        <v>0</v>
      </c>
      <c r="T124" s="43" t="s">
        <v>65</v>
      </c>
    </row>
    <row r="125" spans="1:20" x14ac:dyDescent="0.2">
      <c r="A125" s="65">
        <v>100074</v>
      </c>
      <c r="B125" s="43" t="s">
        <v>66</v>
      </c>
      <c r="C125" s="43" t="s">
        <v>139</v>
      </c>
      <c r="D125" s="43">
        <v>43957</v>
      </c>
      <c r="E125" s="43">
        <v>4</v>
      </c>
      <c r="F125" s="43">
        <v>217.06846807920601</v>
      </c>
      <c r="G125" s="43">
        <v>4.7001593584699197</v>
      </c>
      <c r="H125" s="43">
        <v>39.089700000000001</v>
      </c>
      <c r="I125" s="43">
        <v>0.36195720635060702</v>
      </c>
      <c r="J125" s="43">
        <v>25.029</v>
      </c>
      <c r="K125" s="43">
        <v>6.9396025797455101</v>
      </c>
      <c r="L125" s="43">
        <v>5.8996612305951803</v>
      </c>
      <c r="M125" s="43">
        <v>299.08854845436701</v>
      </c>
      <c r="N125" s="43">
        <v>0</v>
      </c>
      <c r="O125" s="43">
        <v>299.08854845436701</v>
      </c>
      <c r="P125" s="43" t="s">
        <v>65</v>
      </c>
      <c r="Q125" s="43" t="s">
        <v>161</v>
      </c>
      <c r="R125" s="43" t="s">
        <v>65</v>
      </c>
      <c r="S125" s="43">
        <v>0</v>
      </c>
      <c r="T125" s="43" t="s">
        <v>65</v>
      </c>
    </row>
    <row r="126" spans="1:20" x14ac:dyDescent="0.2">
      <c r="A126" s="65">
        <v>100074</v>
      </c>
      <c r="B126" s="43" t="s">
        <v>66</v>
      </c>
      <c r="C126" s="43" t="s">
        <v>139</v>
      </c>
      <c r="D126" s="43">
        <v>43957</v>
      </c>
      <c r="E126" s="43">
        <v>5</v>
      </c>
      <c r="F126" s="43">
        <v>217.06846807920601</v>
      </c>
      <c r="G126" s="43">
        <v>4.7001593584699197</v>
      </c>
      <c r="H126" s="43">
        <v>42.508899999999997</v>
      </c>
      <c r="I126" s="43">
        <v>0.39361782487553798</v>
      </c>
      <c r="J126" s="43">
        <v>25.029</v>
      </c>
      <c r="K126" s="43">
        <v>6.9396025797455101</v>
      </c>
      <c r="L126" s="43">
        <v>5.8996612305951803</v>
      </c>
      <c r="M126" s="43">
        <v>302.539409072892</v>
      </c>
      <c r="N126" s="43">
        <v>0</v>
      </c>
      <c r="O126" s="43">
        <v>302.539409072892</v>
      </c>
      <c r="P126" s="43" t="s">
        <v>65</v>
      </c>
      <c r="Q126" s="43" t="s">
        <v>161</v>
      </c>
      <c r="R126" s="43" t="s">
        <v>65</v>
      </c>
      <c r="S126" s="43">
        <v>0</v>
      </c>
      <c r="T126" s="43" t="s">
        <v>65</v>
      </c>
    </row>
    <row r="127" spans="1:20" x14ac:dyDescent="0.2">
      <c r="A127" s="65">
        <v>100074</v>
      </c>
      <c r="B127" s="43" t="s">
        <v>66</v>
      </c>
      <c r="C127" s="43" t="s">
        <v>139</v>
      </c>
      <c r="D127" s="43">
        <v>43957</v>
      </c>
      <c r="E127" s="43">
        <v>6</v>
      </c>
      <c r="F127" s="43">
        <v>217.06846807920601</v>
      </c>
      <c r="G127" s="43">
        <v>4.7001593584699197</v>
      </c>
      <c r="H127" s="43">
        <v>42.508899999999997</v>
      </c>
      <c r="I127" s="43">
        <v>0.39361782487553798</v>
      </c>
      <c r="J127" s="43">
        <v>25.029</v>
      </c>
      <c r="K127" s="43">
        <v>6.9396025797455101</v>
      </c>
      <c r="L127" s="43">
        <v>5.8996612305951803</v>
      </c>
      <c r="M127" s="43">
        <v>302.539409072892</v>
      </c>
      <c r="N127" s="43">
        <v>0</v>
      </c>
      <c r="O127" s="43">
        <v>302.539409072892</v>
      </c>
      <c r="P127" s="43" t="s">
        <v>65</v>
      </c>
      <c r="Q127" s="43" t="s">
        <v>161</v>
      </c>
      <c r="R127" s="43" t="s">
        <v>65</v>
      </c>
      <c r="S127" s="43">
        <v>0</v>
      </c>
      <c r="T127" s="43" t="s">
        <v>65</v>
      </c>
    </row>
    <row r="128" spans="1:20" x14ac:dyDescent="0.2">
      <c r="A128" s="65">
        <v>100074</v>
      </c>
      <c r="B128" s="43" t="s">
        <v>66</v>
      </c>
      <c r="C128" s="43" t="s">
        <v>139</v>
      </c>
      <c r="D128" s="43">
        <v>43957</v>
      </c>
      <c r="E128" s="43">
        <v>7</v>
      </c>
      <c r="F128" s="43">
        <v>217.06846807920601</v>
      </c>
      <c r="G128" s="43">
        <v>4.7001593584699197</v>
      </c>
      <c r="H128" s="43">
        <v>42.508899999999997</v>
      </c>
      <c r="I128" s="43">
        <v>0.39361782487553798</v>
      </c>
      <c r="J128" s="43">
        <v>25.029</v>
      </c>
      <c r="K128" s="43">
        <v>6.9396025797455101</v>
      </c>
      <c r="L128" s="43">
        <v>5.8996612305951803</v>
      </c>
      <c r="M128" s="43">
        <v>302.539409072892</v>
      </c>
      <c r="N128" s="43">
        <v>0</v>
      </c>
      <c r="O128" s="43">
        <v>302.539409072892</v>
      </c>
      <c r="P128" s="43" t="s">
        <v>65</v>
      </c>
      <c r="Q128" s="43" t="s">
        <v>161</v>
      </c>
      <c r="R128" s="43" t="s">
        <v>65</v>
      </c>
      <c r="S128" s="43">
        <v>0</v>
      </c>
      <c r="T128" s="43" t="s">
        <v>65</v>
      </c>
    </row>
    <row r="129" spans="1:20" x14ac:dyDescent="0.2">
      <c r="A129" s="65">
        <v>100074</v>
      </c>
      <c r="B129" s="43" t="s">
        <v>66</v>
      </c>
      <c r="C129" s="43" t="s">
        <v>139</v>
      </c>
      <c r="D129" s="43">
        <v>43957</v>
      </c>
      <c r="E129" s="43">
        <v>8</v>
      </c>
      <c r="F129" s="43">
        <v>217.06846807920601</v>
      </c>
      <c r="G129" s="43">
        <v>4.7001593584699197</v>
      </c>
      <c r="H129" s="43">
        <v>42.508899999999997</v>
      </c>
      <c r="I129" s="43">
        <v>0.39361782487553798</v>
      </c>
      <c r="J129" s="43">
        <v>25.029</v>
      </c>
      <c r="K129" s="43">
        <v>6.9396025797455101</v>
      </c>
      <c r="L129" s="43">
        <v>5.8996612305951803</v>
      </c>
      <c r="M129" s="43">
        <v>302.539409072892</v>
      </c>
      <c r="N129" s="43">
        <v>0</v>
      </c>
      <c r="O129" s="43">
        <v>302.539409072892</v>
      </c>
      <c r="P129" s="43" t="s">
        <v>65</v>
      </c>
      <c r="Q129" s="43" t="s">
        <v>161</v>
      </c>
      <c r="R129" s="43" t="s">
        <v>65</v>
      </c>
      <c r="S129" s="43">
        <v>0</v>
      </c>
      <c r="T129" s="43" t="s">
        <v>65</v>
      </c>
    </row>
    <row r="130" spans="1:20" x14ac:dyDescent="0.2">
      <c r="A130" s="65">
        <v>100074</v>
      </c>
      <c r="B130" s="43" t="s">
        <v>66</v>
      </c>
      <c r="C130" s="43" t="s">
        <v>139</v>
      </c>
      <c r="D130" s="43">
        <v>43957</v>
      </c>
      <c r="E130" s="43">
        <v>9</v>
      </c>
      <c r="F130" s="43">
        <v>217.06846807920601</v>
      </c>
      <c r="G130" s="43">
        <v>4.7001593584699197</v>
      </c>
      <c r="H130" s="43">
        <v>42.508899999999997</v>
      </c>
      <c r="I130" s="43">
        <v>0.39361782487553798</v>
      </c>
      <c r="J130" s="43">
        <v>25.029</v>
      </c>
      <c r="K130" s="43">
        <v>6.9396025797455101</v>
      </c>
      <c r="L130" s="43">
        <v>5.8996612305951803</v>
      </c>
      <c r="M130" s="43">
        <v>302.539409072892</v>
      </c>
      <c r="N130" s="43">
        <v>0</v>
      </c>
      <c r="O130" s="43">
        <v>302.539409072892</v>
      </c>
      <c r="P130" s="43" t="s">
        <v>65</v>
      </c>
      <c r="Q130" s="43" t="s">
        <v>161</v>
      </c>
      <c r="R130" s="43" t="s">
        <v>65</v>
      </c>
      <c r="S130" s="43">
        <v>0</v>
      </c>
      <c r="T130" s="43" t="s">
        <v>65</v>
      </c>
    </row>
    <row r="131" spans="1:20" x14ac:dyDescent="0.2">
      <c r="A131" s="65">
        <v>100074</v>
      </c>
      <c r="B131" s="43" t="s">
        <v>66</v>
      </c>
      <c r="C131" s="43" t="s">
        <v>139</v>
      </c>
      <c r="D131" s="43">
        <v>43957</v>
      </c>
      <c r="E131" s="43">
        <v>10</v>
      </c>
      <c r="F131" s="43">
        <v>217.06846807920601</v>
      </c>
      <c r="G131" s="43">
        <v>4.7001593584699197</v>
      </c>
      <c r="H131" s="43">
        <v>47.067700000000002</v>
      </c>
      <c r="I131" s="43">
        <v>0.43583074828787299</v>
      </c>
      <c r="J131" s="43">
        <v>25.029</v>
      </c>
      <c r="K131" s="43">
        <v>6.9396025797455101</v>
      </c>
      <c r="L131" s="43">
        <v>5.8996612305951803</v>
      </c>
      <c r="M131" s="43">
        <v>307.14042199630501</v>
      </c>
      <c r="N131" s="43">
        <v>0</v>
      </c>
      <c r="O131" s="43">
        <v>307.14042199630501</v>
      </c>
      <c r="P131" s="43" t="s">
        <v>65</v>
      </c>
      <c r="Q131" s="43" t="s">
        <v>161</v>
      </c>
      <c r="R131" s="43" t="s">
        <v>65</v>
      </c>
      <c r="S131" s="43">
        <v>0</v>
      </c>
      <c r="T131" s="43" t="s">
        <v>65</v>
      </c>
    </row>
    <row r="132" spans="1:20" x14ac:dyDescent="0.2">
      <c r="A132" s="65">
        <v>100074</v>
      </c>
      <c r="B132" s="43" t="s">
        <v>66</v>
      </c>
      <c r="C132" s="43" t="s">
        <v>139</v>
      </c>
      <c r="D132" s="43">
        <v>43957</v>
      </c>
      <c r="E132" s="43">
        <v>11</v>
      </c>
      <c r="F132" s="43">
        <v>217.06846807920601</v>
      </c>
      <c r="G132" s="43">
        <v>4.7001593584699197</v>
      </c>
      <c r="H132" s="43">
        <v>47.067700000000002</v>
      </c>
      <c r="I132" s="43">
        <v>0.43583074828787299</v>
      </c>
      <c r="J132" s="43">
        <v>25.029</v>
      </c>
      <c r="K132" s="43">
        <v>6.9396025797455101</v>
      </c>
      <c r="L132" s="43">
        <v>5.8996612305951803</v>
      </c>
      <c r="M132" s="43">
        <v>307.14042199630501</v>
      </c>
      <c r="N132" s="43">
        <v>0</v>
      </c>
      <c r="O132" s="43">
        <v>307.14042199630501</v>
      </c>
      <c r="P132" s="43" t="s">
        <v>65</v>
      </c>
      <c r="Q132" s="43" t="s">
        <v>161</v>
      </c>
      <c r="R132" s="43" t="s">
        <v>65</v>
      </c>
      <c r="S132" s="43">
        <v>0</v>
      </c>
      <c r="T132" s="43" t="s">
        <v>65</v>
      </c>
    </row>
    <row r="133" spans="1:20" x14ac:dyDescent="0.2">
      <c r="A133" s="65">
        <v>100074</v>
      </c>
      <c r="B133" s="43" t="s">
        <v>66</v>
      </c>
      <c r="C133" s="43" t="s">
        <v>139</v>
      </c>
      <c r="D133" s="43">
        <v>43957</v>
      </c>
      <c r="E133" s="43">
        <v>12</v>
      </c>
      <c r="F133" s="43">
        <v>217.06846807920601</v>
      </c>
      <c r="G133" s="43">
        <v>4.7001593584699197</v>
      </c>
      <c r="H133" s="43">
        <v>47.067700000000002</v>
      </c>
      <c r="I133" s="43">
        <v>0.43583074828787299</v>
      </c>
      <c r="J133" s="43">
        <v>25.029</v>
      </c>
      <c r="K133" s="43">
        <v>6.9396025797455101</v>
      </c>
      <c r="L133" s="43">
        <v>5.8996612305951803</v>
      </c>
      <c r="M133" s="43">
        <v>307.14042199630501</v>
      </c>
      <c r="N133" s="43">
        <v>0</v>
      </c>
      <c r="O133" s="43">
        <v>307.14042199630501</v>
      </c>
      <c r="P133" s="43" t="s">
        <v>65</v>
      </c>
      <c r="Q133" s="43" t="s">
        <v>161</v>
      </c>
      <c r="R133" s="43" t="s">
        <v>65</v>
      </c>
      <c r="S133" s="43">
        <v>0</v>
      </c>
      <c r="T133" s="43" t="s">
        <v>65</v>
      </c>
    </row>
    <row r="134" spans="1:20" x14ac:dyDescent="0.2">
      <c r="A134" s="65">
        <v>100074</v>
      </c>
      <c r="B134" s="43" t="s">
        <v>66</v>
      </c>
      <c r="C134" s="43" t="s">
        <v>139</v>
      </c>
      <c r="D134" s="43">
        <v>43957</v>
      </c>
      <c r="E134" s="43">
        <v>13</v>
      </c>
      <c r="F134" s="43">
        <v>217.06846807920601</v>
      </c>
      <c r="G134" s="43">
        <v>4.7001593584699197</v>
      </c>
      <c r="H134" s="43">
        <v>42.508899999999997</v>
      </c>
      <c r="I134" s="43">
        <v>0.39361782487553798</v>
      </c>
      <c r="J134" s="43">
        <v>25.029</v>
      </c>
      <c r="K134" s="43">
        <v>6.9396025797455101</v>
      </c>
      <c r="L134" s="43">
        <v>5.8996612305951803</v>
      </c>
      <c r="M134" s="43">
        <v>302.539409072892</v>
      </c>
      <c r="N134" s="43">
        <v>0</v>
      </c>
      <c r="O134" s="43">
        <v>302.539409072892</v>
      </c>
      <c r="P134" s="43" t="s">
        <v>65</v>
      </c>
      <c r="Q134" s="43" t="s">
        <v>161</v>
      </c>
      <c r="R134" s="43" t="s">
        <v>65</v>
      </c>
      <c r="S134" s="43">
        <v>0</v>
      </c>
      <c r="T134" s="43" t="s">
        <v>65</v>
      </c>
    </row>
    <row r="135" spans="1:20" x14ac:dyDescent="0.2">
      <c r="A135" s="65">
        <v>100074</v>
      </c>
      <c r="B135" s="43" t="s">
        <v>66</v>
      </c>
      <c r="C135" s="43" t="s">
        <v>139</v>
      </c>
      <c r="D135" s="43">
        <v>43957</v>
      </c>
      <c r="E135" s="43">
        <v>14</v>
      </c>
      <c r="F135" s="43">
        <v>217.06846807920601</v>
      </c>
      <c r="G135" s="43">
        <v>4.7001593584699197</v>
      </c>
      <c r="H135" s="43">
        <v>42.508899999999997</v>
      </c>
      <c r="I135" s="43">
        <v>0.39361782487553798</v>
      </c>
      <c r="J135" s="43">
        <v>25.029</v>
      </c>
      <c r="K135" s="43">
        <v>6.9396025797455101</v>
      </c>
      <c r="L135" s="43">
        <v>5.8996612305951803</v>
      </c>
      <c r="M135" s="43">
        <v>302.539409072892</v>
      </c>
      <c r="N135" s="43">
        <v>0</v>
      </c>
      <c r="O135" s="43">
        <v>302.539409072892</v>
      </c>
      <c r="P135" s="43" t="s">
        <v>65</v>
      </c>
      <c r="Q135" s="43" t="s">
        <v>161</v>
      </c>
      <c r="R135" s="43" t="s">
        <v>65</v>
      </c>
      <c r="S135" s="43">
        <v>0</v>
      </c>
      <c r="T135" s="43" t="s">
        <v>65</v>
      </c>
    </row>
    <row r="136" spans="1:20" x14ac:dyDescent="0.2">
      <c r="A136" s="65">
        <v>100074</v>
      </c>
      <c r="B136" s="43" t="s">
        <v>66</v>
      </c>
      <c r="C136" s="43" t="s">
        <v>139</v>
      </c>
      <c r="D136" s="43">
        <v>43957</v>
      </c>
      <c r="E136" s="43">
        <v>15</v>
      </c>
      <c r="F136" s="43">
        <v>217.06846807920601</v>
      </c>
      <c r="G136" s="43">
        <v>4.7001593584699197</v>
      </c>
      <c r="H136" s="43">
        <v>42.508899999999997</v>
      </c>
      <c r="I136" s="43">
        <v>0.39361782487553798</v>
      </c>
      <c r="J136" s="43">
        <v>25.029</v>
      </c>
      <c r="K136" s="43">
        <v>6.9396025797455101</v>
      </c>
      <c r="L136" s="43">
        <v>5.8996612305951803</v>
      </c>
      <c r="M136" s="43">
        <v>302.539409072892</v>
      </c>
      <c r="N136" s="43">
        <v>0</v>
      </c>
      <c r="O136" s="43">
        <v>302.539409072892</v>
      </c>
      <c r="P136" s="43" t="s">
        <v>65</v>
      </c>
      <c r="Q136" s="43" t="s">
        <v>161</v>
      </c>
      <c r="R136" s="43" t="s">
        <v>65</v>
      </c>
      <c r="S136" s="43">
        <v>0</v>
      </c>
      <c r="T136" s="43" t="s">
        <v>65</v>
      </c>
    </row>
    <row r="137" spans="1:20" x14ac:dyDescent="0.2">
      <c r="A137" s="65">
        <v>100074</v>
      </c>
      <c r="B137" s="43" t="s">
        <v>66</v>
      </c>
      <c r="C137" s="43" t="s">
        <v>139</v>
      </c>
      <c r="D137" s="43">
        <v>43957</v>
      </c>
      <c r="E137" s="43">
        <v>16</v>
      </c>
      <c r="F137" s="43">
        <v>217.06846807920601</v>
      </c>
      <c r="G137" s="43">
        <v>4.7001593584699197</v>
      </c>
      <c r="H137" s="43">
        <v>42.508899999999997</v>
      </c>
      <c r="I137" s="43">
        <v>0.39361782487553798</v>
      </c>
      <c r="J137" s="43">
        <v>25.029</v>
      </c>
      <c r="K137" s="43">
        <v>6.9396025797455101</v>
      </c>
      <c r="L137" s="43">
        <v>5.8996612305951803</v>
      </c>
      <c r="M137" s="43">
        <v>302.539409072892</v>
      </c>
      <c r="N137" s="43">
        <v>0</v>
      </c>
      <c r="O137" s="43">
        <v>302.539409072892</v>
      </c>
      <c r="P137" s="43" t="s">
        <v>65</v>
      </c>
      <c r="Q137" s="43" t="s">
        <v>161</v>
      </c>
      <c r="R137" s="43" t="s">
        <v>65</v>
      </c>
      <c r="S137" s="43">
        <v>0</v>
      </c>
      <c r="T137" s="43" t="s">
        <v>65</v>
      </c>
    </row>
    <row r="138" spans="1:20" x14ac:dyDescent="0.2">
      <c r="A138" s="65">
        <v>100074</v>
      </c>
      <c r="B138" s="43" t="s">
        <v>66</v>
      </c>
      <c r="C138" s="43" t="s">
        <v>139</v>
      </c>
      <c r="D138" s="43">
        <v>43957</v>
      </c>
      <c r="E138" s="43">
        <v>17</v>
      </c>
      <c r="F138" s="43">
        <v>217.06846807920601</v>
      </c>
      <c r="G138" s="43">
        <v>4.7001593584699197</v>
      </c>
      <c r="H138" s="43">
        <v>42.508899999999997</v>
      </c>
      <c r="I138" s="43">
        <v>0.39361782487553798</v>
      </c>
      <c r="J138" s="43">
        <v>25.029</v>
      </c>
      <c r="K138" s="43">
        <v>6.9396025797455101</v>
      </c>
      <c r="L138" s="43">
        <v>5.8996612305951803</v>
      </c>
      <c r="M138" s="43">
        <v>302.539409072892</v>
      </c>
      <c r="N138" s="43">
        <v>0</v>
      </c>
      <c r="O138" s="43">
        <v>302.539409072892</v>
      </c>
      <c r="P138" s="43" t="s">
        <v>65</v>
      </c>
      <c r="Q138" s="43" t="s">
        <v>161</v>
      </c>
      <c r="R138" s="43" t="s">
        <v>65</v>
      </c>
      <c r="S138" s="43">
        <v>0</v>
      </c>
      <c r="T138" s="43" t="s">
        <v>65</v>
      </c>
    </row>
    <row r="139" spans="1:20" x14ac:dyDescent="0.2">
      <c r="A139" s="65">
        <v>100074</v>
      </c>
      <c r="B139" s="43" t="s">
        <v>66</v>
      </c>
      <c r="C139" s="43" t="s">
        <v>139</v>
      </c>
      <c r="D139" s="43">
        <v>43957</v>
      </c>
      <c r="E139" s="43">
        <v>18</v>
      </c>
      <c r="F139" s="43">
        <v>217.06846807920601</v>
      </c>
      <c r="G139" s="43">
        <v>4.7001593584699197</v>
      </c>
      <c r="H139" s="43">
        <v>42.508899999999997</v>
      </c>
      <c r="I139" s="43">
        <v>0.39361782487553798</v>
      </c>
      <c r="J139" s="43">
        <v>25.029</v>
      </c>
      <c r="K139" s="43">
        <v>6.9396025797455101</v>
      </c>
      <c r="L139" s="43">
        <v>5.8996612305951803</v>
      </c>
      <c r="M139" s="43">
        <v>302.539409072892</v>
      </c>
      <c r="N139" s="43">
        <v>0</v>
      </c>
      <c r="O139" s="43">
        <v>302.539409072892</v>
      </c>
      <c r="P139" s="43" t="s">
        <v>65</v>
      </c>
      <c r="Q139" s="43" t="s">
        <v>161</v>
      </c>
      <c r="R139" s="43" t="s">
        <v>65</v>
      </c>
      <c r="S139" s="43">
        <v>0</v>
      </c>
      <c r="T139" s="43" t="s">
        <v>65</v>
      </c>
    </row>
    <row r="140" spans="1:20" x14ac:dyDescent="0.2">
      <c r="A140" s="65">
        <v>100074</v>
      </c>
      <c r="B140" s="43" t="s">
        <v>66</v>
      </c>
      <c r="C140" s="43" t="s">
        <v>139</v>
      </c>
      <c r="D140" s="43">
        <v>43957</v>
      </c>
      <c r="E140" s="43">
        <v>19</v>
      </c>
      <c r="F140" s="43">
        <v>217.06846807920601</v>
      </c>
      <c r="G140" s="43">
        <v>4.7001593584699197</v>
      </c>
      <c r="H140" s="43">
        <v>47.067700000000002</v>
      </c>
      <c r="I140" s="43">
        <v>0.43583074828787299</v>
      </c>
      <c r="J140" s="43">
        <v>25.029</v>
      </c>
      <c r="K140" s="43">
        <v>6.9396025797455101</v>
      </c>
      <c r="L140" s="43">
        <v>5.8996612305951803</v>
      </c>
      <c r="M140" s="43">
        <v>307.14042199630501</v>
      </c>
      <c r="N140" s="43">
        <v>0</v>
      </c>
      <c r="O140" s="43">
        <v>307.14042199630501</v>
      </c>
      <c r="P140" s="43" t="s">
        <v>65</v>
      </c>
      <c r="Q140" s="43" t="s">
        <v>161</v>
      </c>
      <c r="R140" s="43" t="s">
        <v>65</v>
      </c>
      <c r="S140" s="43">
        <v>0</v>
      </c>
      <c r="T140" s="43" t="s">
        <v>65</v>
      </c>
    </row>
    <row r="141" spans="1:20" x14ac:dyDescent="0.2">
      <c r="A141" s="65">
        <v>100074</v>
      </c>
      <c r="B141" s="43" t="s">
        <v>66</v>
      </c>
      <c r="C141" s="43" t="s">
        <v>139</v>
      </c>
      <c r="D141" s="43">
        <v>43957</v>
      </c>
      <c r="E141" s="43">
        <v>20</v>
      </c>
      <c r="F141" s="43">
        <v>217.06846807920601</v>
      </c>
      <c r="G141" s="43">
        <v>4.7001593584699197</v>
      </c>
      <c r="H141" s="43">
        <v>47.067700000000002</v>
      </c>
      <c r="I141" s="43">
        <v>0.43583074828787299</v>
      </c>
      <c r="J141" s="43">
        <v>25.029</v>
      </c>
      <c r="K141" s="43">
        <v>6.9396025797455101</v>
      </c>
      <c r="L141" s="43">
        <v>5.8996612305951803</v>
      </c>
      <c r="M141" s="43">
        <v>307.14042199630501</v>
      </c>
      <c r="N141" s="43">
        <v>0</v>
      </c>
      <c r="O141" s="43">
        <v>307.14042199630501</v>
      </c>
      <c r="P141" s="43" t="s">
        <v>65</v>
      </c>
      <c r="Q141" s="43" t="s">
        <v>161</v>
      </c>
      <c r="R141" s="43" t="s">
        <v>65</v>
      </c>
      <c r="S141" s="43">
        <v>0</v>
      </c>
      <c r="T141" s="43" t="s">
        <v>65</v>
      </c>
    </row>
    <row r="142" spans="1:20" x14ac:dyDescent="0.2">
      <c r="A142" s="65">
        <v>100074</v>
      </c>
      <c r="B142" s="43" t="s">
        <v>66</v>
      </c>
      <c r="C142" s="43" t="s">
        <v>139</v>
      </c>
      <c r="D142" s="43">
        <v>43957</v>
      </c>
      <c r="E142" s="43">
        <v>21</v>
      </c>
      <c r="F142" s="43">
        <v>217.06846807920601</v>
      </c>
      <c r="G142" s="43">
        <v>4.7001593584699197</v>
      </c>
      <c r="H142" s="43">
        <v>47.067700000000002</v>
      </c>
      <c r="I142" s="43">
        <v>0.43583074828787299</v>
      </c>
      <c r="J142" s="43">
        <v>25.029</v>
      </c>
      <c r="K142" s="43">
        <v>6.9396025797455101</v>
      </c>
      <c r="L142" s="43">
        <v>5.8996612305951803</v>
      </c>
      <c r="M142" s="43">
        <v>307.14042199630501</v>
      </c>
      <c r="N142" s="43">
        <v>0</v>
      </c>
      <c r="O142" s="43">
        <v>307.14042199630501</v>
      </c>
      <c r="P142" s="43" t="s">
        <v>65</v>
      </c>
      <c r="Q142" s="43" t="s">
        <v>161</v>
      </c>
      <c r="R142" s="43" t="s">
        <v>65</v>
      </c>
      <c r="S142" s="43">
        <v>0</v>
      </c>
      <c r="T142" s="43" t="s">
        <v>65</v>
      </c>
    </row>
    <row r="143" spans="1:20" x14ac:dyDescent="0.2">
      <c r="A143" s="65">
        <v>100074</v>
      </c>
      <c r="B143" s="43" t="s">
        <v>66</v>
      </c>
      <c r="C143" s="43" t="s">
        <v>139</v>
      </c>
      <c r="D143" s="43">
        <v>43957</v>
      </c>
      <c r="E143" s="43">
        <v>22</v>
      </c>
      <c r="F143" s="43">
        <v>217.06846807920601</v>
      </c>
      <c r="G143" s="43">
        <v>4.7001593584699197</v>
      </c>
      <c r="H143" s="43">
        <v>42.508899999999997</v>
      </c>
      <c r="I143" s="43">
        <v>0.39361782487553798</v>
      </c>
      <c r="J143" s="43">
        <v>25.029</v>
      </c>
      <c r="K143" s="43">
        <v>6.9396025797455101</v>
      </c>
      <c r="L143" s="43">
        <v>5.8996612305951803</v>
      </c>
      <c r="M143" s="43">
        <v>302.539409072892</v>
      </c>
      <c r="N143" s="43">
        <v>0</v>
      </c>
      <c r="O143" s="43">
        <v>302.539409072892</v>
      </c>
      <c r="P143" s="43" t="s">
        <v>65</v>
      </c>
      <c r="Q143" s="43" t="s">
        <v>161</v>
      </c>
      <c r="R143" s="43" t="s">
        <v>65</v>
      </c>
      <c r="S143" s="43">
        <v>0</v>
      </c>
      <c r="T143" s="43" t="s">
        <v>65</v>
      </c>
    </row>
    <row r="144" spans="1:20" x14ac:dyDescent="0.2">
      <c r="A144" s="65">
        <v>100074</v>
      </c>
      <c r="B144" s="43" t="s">
        <v>66</v>
      </c>
      <c r="C144" s="43" t="s">
        <v>139</v>
      </c>
      <c r="D144" s="43">
        <v>43957</v>
      </c>
      <c r="E144" s="43">
        <v>23</v>
      </c>
      <c r="F144" s="43">
        <v>217.06846807920601</v>
      </c>
      <c r="G144" s="43">
        <v>4.7001593584699197</v>
      </c>
      <c r="H144" s="43">
        <v>42.508899999999997</v>
      </c>
      <c r="I144" s="43">
        <v>0.39361782487553798</v>
      </c>
      <c r="J144" s="43">
        <v>25.029</v>
      </c>
      <c r="K144" s="43">
        <v>6.9396025797455101</v>
      </c>
      <c r="L144" s="43">
        <v>5.8996612305951803</v>
      </c>
      <c r="M144" s="43">
        <v>302.539409072892</v>
      </c>
      <c r="N144" s="43">
        <v>0</v>
      </c>
      <c r="O144" s="43">
        <v>302.539409072892</v>
      </c>
      <c r="P144" s="43" t="s">
        <v>65</v>
      </c>
      <c r="Q144" s="43" t="s">
        <v>161</v>
      </c>
      <c r="R144" s="43" t="s">
        <v>65</v>
      </c>
      <c r="S144" s="43">
        <v>0</v>
      </c>
      <c r="T144" s="43" t="s">
        <v>65</v>
      </c>
    </row>
    <row r="145" spans="1:20" x14ac:dyDescent="0.2">
      <c r="A145" s="65">
        <v>100074</v>
      </c>
      <c r="B145" s="43" t="s">
        <v>66</v>
      </c>
      <c r="C145" s="43" t="s">
        <v>139</v>
      </c>
      <c r="D145" s="43">
        <v>43957</v>
      </c>
      <c r="E145" s="43">
        <v>24</v>
      </c>
      <c r="F145" s="43">
        <v>217.06846807920601</v>
      </c>
      <c r="G145" s="43">
        <v>4.7001593584699197</v>
      </c>
      <c r="H145" s="43">
        <v>39.089700000000001</v>
      </c>
      <c r="I145" s="43">
        <v>0.36195720635060702</v>
      </c>
      <c r="J145" s="43">
        <v>25.029</v>
      </c>
      <c r="K145" s="43">
        <v>6.9396025797455101</v>
      </c>
      <c r="L145" s="43">
        <v>5.8996612305951803</v>
      </c>
      <c r="M145" s="43">
        <v>299.08854845436701</v>
      </c>
      <c r="N145" s="43">
        <v>0</v>
      </c>
      <c r="O145" s="43">
        <v>299.08854845436701</v>
      </c>
      <c r="P145" s="43" t="s">
        <v>65</v>
      </c>
      <c r="Q145" s="43" t="s">
        <v>161</v>
      </c>
      <c r="R145" s="43" t="s">
        <v>65</v>
      </c>
      <c r="S145" s="43">
        <v>0</v>
      </c>
      <c r="T145" s="43" t="s">
        <v>65</v>
      </c>
    </row>
    <row r="146" spans="1:20" x14ac:dyDescent="0.2">
      <c r="A146" s="65">
        <v>100074</v>
      </c>
      <c r="B146" s="43" t="s">
        <v>66</v>
      </c>
      <c r="C146" s="43" t="s">
        <v>139</v>
      </c>
      <c r="D146" s="43">
        <v>43958</v>
      </c>
      <c r="E146" s="43">
        <v>1</v>
      </c>
      <c r="F146" s="43">
        <v>217.06846807920601</v>
      </c>
      <c r="G146" s="43">
        <v>4.7001593584699197</v>
      </c>
      <c r="H146" s="43">
        <v>39.089700000000001</v>
      </c>
      <c r="I146" s="43">
        <v>0.36195720635060702</v>
      </c>
      <c r="J146" s="43">
        <v>25.029</v>
      </c>
      <c r="K146" s="43">
        <v>6.9396025797455101</v>
      </c>
      <c r="L146" s="43">
        <v>5.8996612305951803</v>
      </c>
      <c r="M146" s="43">
        <v>299.08854845436701</v>
      </c>
      <c r="N146" s="43">
        <v>0</v>
      </c>
      <c r="O146" s="43">
        <v>299.08854845436701</v>
      </c>
      <c r="P146" s="43" t="s">
        <v>65</v>
      </c>
      <c r="Q146" s="43" t="s">
        <v>161</v>
      </c>
      <c r="R146" s="43" t="s">
        <v>65</v>
      </c>
      <c r="S146" s="43">
        <v>0</v>
      </c>
      <c r="T146" s="43" t="s">
        <v>65</v>
      </c>
    </row>
    <row r="147" spans="1:20" x14ac:dyDescent="0.2">
      <c r="A147" s="65">
        <v>100074</v>
      </c>
      <c r="B147" s="43" t="s">
        <v>66</v>
      </c>
      <c r="C147" s="43" t="s">
        <v>139</v>
      </c>
      <c r="D147" s="43">
        <v>43958</v>
      </c>
      <c r="E147" s="43">
        <v>2</v>
      </c>
      <c r="F147" s="43">
        <v>217.06846807920601</v>
      </c>
      <c r="G147" s="43">
        <v>4.7001593584699197</v>
      </c>
      <c r="H147" s="43">
        <v>39.089700000000001</v>
      </c>
      <c r="I147" s="43">
        <v>0.36195720635060702</v>
      </c>
      <c r="J147" s="43">
        <v>25.029</v>
      </c>
      <c r="K147" s="43">
        <v>6.9396025797455101</v>
      </c>
      <c r="L147" s="43">
        <v>5.8996612305951803</v>
      </c>
      <c r="M147" s="43">
        <v>299.08854845436701</v>
      </c>
      <c r="N147" s="43">
        <v>0</v>
      </c>
      <c r="O147" s="43">
        <v>299.08854845436701</v>
      </c>
      <c r="P147" s="43" t="s">
        <v>65</v>
      </c>
      <c r="Q147" s="43" t="s">
        <v>161</v>
      </c>
      <c r="R147" s="43" t="s">
        <v>65</v>
      </c>
      <c r="S147" s="43">
        <v>0</v>
      </c>
      <c r="T147" s="43" t="s">
        <v>65</v>
      </c>
    </row>
    <row r="148" spans="1:20" x14ac:dyDescent="0.2">
      <c r="A148" s="65">
        <v>100074</v>
      </c>
      <c r="B148" s="43" t="s">
        <v>66</v>
      </c>
      <c r="C148" s="43" t="s">
        <v>139</v>
      </c>
      <c r="D148" s="43">
        <v>43958</v>
      </c>
      <c r="E148" s="43">
        <v>3</v>
      </c>
      <c r="F148" s="43">
        <v>217.06846807920601</v>
      </c>
      <c r="G148" s="43">
        <v>4.7001593584699197</v>
      </c>
      <c r="H148" s="43">
        <v>39.089700000000001</v>
      </c>
      <c r="I148" s="43">
        <v>0.36195720635060702</v>
      </c>
      <c r="J148" s="43">
        <v>25.029</v>
      </c>
      <c r="K148" s="43">
        <v>6.9396025797455101</v>
      </c>
      <c r="L148" s="43">
        <v>5.8996612305951803</v>
      </c>
      <c r="M148" s="43">
        <v>299.08854845436701</v>
      </c>
      <c r="N148" s="43">
        <v>0</v>
      </c>
      <c r="O148" s="43">
        <v>299.08854845436701</v>
      </c>
      <c r="P148" s="43" t="s">
        <v>65</v>
      </c>
      <c r="Q148" s="43" t="s">
        <v>161</v>
      </c>
      <c r="R148" s="43" t="s">
        <v>65</v>
      </c>
      <c r="S148" s="43">
        <v>0</v>
      </c>
      <c r="T148" s="43" t="s">
        <v>65</v>
      </c>
    </row>
    <row r="149" spans="1:20" x14ac:dyDescent="0.2">
      <c r="A149" s="65">
        <v>100074</v>
      </c>
      <c r="B149" s="43" t="s">
        <v>66</v>
      </c>
      <c r="C149" s="43" t="s">
        <v>139</v>
      </c>
      <c r="D149" s="43">
        <v>43958</v>
      </c>
      <c r="E149" s="43">
        <v>4</v>
      </c>
      <c r="F149" s="43">
        <v>217.06846807920601</v>
      </c>
      <c r="G149" s="43">
        <v>4.7001593584699197</v>
      </c>
      <c r="H149" s="43">
        <v>39.089700000000001</v>
      </c>
      <c r="I149" s="43">
        <v>0.36195720635060702</v>
      </c>
      <c r="J149" s="43">
        <v>25.029</v>
      </c>
      <c r="K149" s="43">
        <v>6.9396025797455101</v>
      </c>
      <c r="L149" s="43">
        <v>5.8996612305951803</v>
      </c>
      <c r="M149" s="43">
        <v>299.08854845436701</v>
      </c>
      <c r="N149" s="43">
        <v>0</v>
      </c>
      <c r="O149" s="43">
        <v>299.08854845436701</v>
      </c>
      <c r="P149" s="43" t="s">
        <v>65</v>
      </c>
      <c r="Q149" s="43" t="s">
        <v>161</v>
      </c>
      <c r="R149" s="43" t="s">
        <v>65</v>
      </c>
      <c r="S149" s="43">
        <v>0</v>
      </c>
      <c r="T149" s="43" t="s">
        <v>65</v>
      </c>
    </row>
    <row r="150" spans="1:20" x14ac:dyDescent="0.2">
      <c r="A150" s="65">
        <v>100074</v>
      </c>
      <c r="B150" s="43" t="s">
        <v>66</v>
      </c>
      <c r="C150" s="43" t="s">
        <v>139</v>
      </c>
      <c r="D150" s="43">
        <v>43958</v>
      </c>
      <c r="E150" s="43">
        <v>5</v>
      </c>
      <c r="F150" s="43">
        <v>217.06846807920601</v>
      </c>
      <c r="G150" s="43">
        <v>4.7001593584699197</v>
      </c>
      <c r="H150" s="43">
        <v>42.508899999999997</v>
      </c>
      <c r="I150" s="43">
        <v>0.39361782487553798</v>
      </c>
      <c r="J150" s="43">
        <v>25.029</v>
      </c>
      <c r="K150" s="43">
        <v>6.9396025797455101</v>
      </c>
      <c r="L150" s="43">
        <v>5.8996612305951803</v>
      </c>
      <c r="M150" s="43">
        <v>302.539409072892</v>
      </c>
      <c r="N150" s="43">
        <v>0</v>
      </c>
      <c r="O150" s="43">
        <v>302.539409072892</v>
      </c>
      <c r="P150" s="43" t="s">
        <v>65</v>
      </c>
      <c r="Q150" s="43" t="s">
        <v>161</v>
      </c>
      <c r="R150" s="43" t="s">
        <v>65</v>
      </c>
      <c r="S150" s="43">
        <v>0</v>
      </c>
      <c r="T150" s="43" t="s">
        <v>65</v>
      </c>
    </row>
    <row r="151" spans="1:20" x14ac:dyDescent="0.2">
      <c r="A151" s="65">
        <v>100074</v>
      </c>
      <c r="B151" s="43" t="s">
        <v>66</v>
      </c>
      <c r="C151" s="43" t="s">
        <v>139</v>
      </c>
      <c r="D151" s="43">
        <v>43958</v>
      </c>
      <c r="E151" s="43">
        <v>6</v>
      </c>
      <c r="F151" s="43">
        <v>217.06846807920601</v>
      </c>
      <c r="G151" s="43">
        <v>4.7001593584699197</v>
      </c>
      <c r="H151" s="43">
        <v>42.508899999999997</v>
      </c>
      <c r="I151" s="43">
        <v>0.39361782487553798</v>
      </c>
      <c r="J151" s="43">
        <v>25.029</v>
      </c>
      <c r="K151" s="43">
        <v>6.9396025797455101</v>
      </c>
      <c r="L151" s="43">
        <v>5.8996612305951803</v>
      </c>
      <c r="M151" s="43">
        <v>302.539409072892</v>
      </c>
      <c r="N151" s="43">
        <v>0</v>
      </c>
      <c r="O151" s="43">
        <v>302.539409072892</v>
      </c>
      <c r="P151" s="43" t="s">
        <v>65</v>
      </c>
      <c r="Q151" s="43" t="s">
        <v>161</v>
      </c>
      <c r="R151" s="43" t="s">
        <v>65</v>
      </c>
      <c r="S151" s="43">
        <v>0</v>
      </c>
      <c r="T151" s="43" t="s">
        <v>65</v>
      </c>
    </row>
    <row r="152" spans="1:20" x14ac:dyDescent="0.2">
      <c r="A152" s="65">
        <v>100074</v>
      </c>
      <c r="B152" s="43" t="s">
        <v>66</v>
      </c>
      <c r="C152" s="43" t="s">
        <v>139</v>
      </c>
      <c r="D152" s="43">
        <v>43958</v>
      </c>
      <c r="E152" s="43">
        <v>7</v>
      </c>
      <c r="F152" s="43">
        <v>217.06846807920601</v>
      </c>
      <c r="G152" s="43">
        <v>4.7001593584699197</v>
      </c>
      <c r="H152" s="43">
        <v>42.508899999999997</v>
      </c>
      <c r="I152" s="43">
        <v>0.39361782487553798</v>
      </c>
      <c r="J152" s="43">
        <v>25.029</v>
      </c>
      <c r="K152" s="43">
        <v>6.9396025797455101</v>
      </c>
      <c r="L152" s="43">
        <v>5.8996612305951803</v>
      </c>
      <c r="M152" s="43">
        <v>302.539409072892</v>
      </c>
      <c r="N152" s="43">
        <v>0</v>
      </c>
      <c r="O152" s="43">
        <v>302.539409072892</v>
      </c>
      <c r="P152" s="43" t="s">
        <v>65</v>
      </c>
      <c r="Q152" s="43" t="s">
        <v>161</v>
      </c>
      <c r="R152" s="43" t="s">
        <v>65</v>
      </c>
      <c r="S152" s="43">
        <v>0</v>
      </c>
      <c r="T152" s="43" t="s">
        <v>65</v>
      </c>
    </row>
    <row r="153" spans="1:20" x14ac:dyDescent="0.2">
      <c r="A153" s="65">
        <v>100074</v>
      </c>
      <c r="B153" s="43" t="s">
        <v>66</v>
      </c>
      <c r="C153" s="43" t="s">
        <v>139</v>
      </c>
      <c r="D153" s="43">
        <v>43958</v>
      </c>
      <c r="E153" s="43">
        <v>8</v>
      </c>
      <c r="F153" s="43">
        <v>217.06846807920601</v>
      </c>
      <c r="G153" s="43">
        <v>4.7001593584699197</v>
      </c>
      <c r="H153" s="43">
        <v>42.508899999999997</v>
      </c>
      <c r="I153" s="43">
        <v>0.39361782487553798</v>
      </c>
      <c r="J153" s="43">
        <v>25.029</v>
      </c>
      <c r="K153" s="43">
        <v>6.9396025797455101</v>
      </c>
      <c r="L153" s="43">
        <v>5.8996612305951803</v>
      </c>
      <c r="M153" s="43">
        <v>302.539409072892</v>
      </c>
      <c r="N153" s="43">
        <v>0</v>
      </c>
      <c r="O153" s="43">
        <v>302.539409072892</v>
      </c>
      <c r="P153" s="43" t="s">
        <v>65</v>
      </c>
      <c r="Q153" s="43" t="s">
        <v>161</v>
      </c>
      <c r="R153" s="43" t="s">
        <v>65</v>
      </c>
      <c r="S153" s="43">
        <v>0</v>
      </c>
      <c r="T153" s="43" t="s">
        <v>65</v>
      </c>
    </row>
    <row r="154" spans="1:20" x14ac:dyDescent="0.2">
      <c r="A154" s="65">
        <v>100074</v>
      </c>
      <c r="B154" s="43" t="s">
        <v>66</v>
      </c>
      <c r="C154" s="43" t="s">
        <v>139</v>
      </c>
      <c r="D154" s="43">
        <v>43958</v>
      </c>
      <c r="E154" s="43">
        <v>9</v>
      </c>
      <c r="F154" s="43">
        <v>217.06846807920601</v>
      </c>
      <c r="G154" s="43">
        <v>4.7001593584699197</v>
      </c>
      <c r="H154" s="43">
        <v>42.508899999999997</v>
      </c>
      <c r="I154" s="43">
        <v>0.39361782487553798</v>
      </c>
      <c r="J154" s="43">
        <v>25.029</v>
      </c>
      <c r="K154" s="43">
        <v>6.9396025797455101</v>
      </c>
      <c r="L154" s="43">
        <v>5.8996612305951803</v>
      </c>
      <c r="M154" s="43">
        <v>302.539409072892</v>
      </c>
      <c r="N154" s="43">
        <v>0</v>
      </c>
      <c r="O154" s="43">
        <v>302.539409072892</v>
      </c>
      <c r="P154" s="43" t="s">
        <v>65</v>
      </c>
      <c r="Q154" s="43" t="s">
        <v>161</v>
      </c>
      <c r="R154" s="43" t="s">
        <v>65</v>
      </c>
      <c r="S154" s="43">
        <v>0</v>
      </c>
      <c r="T154" s="43" t="s">
        <v>65</v>
      </c>
    </row>
    <row r="155" spans="1:20" x14ac:dyDescent="0.2">
      <c r="A155" s="65">
        <v>100074</v>
      </c>
      <c r="B155" s="43" t="s">
        <v>66</v>
      </c>
      <c r="C155" s="43" t="s">
        <v>139</v>
      </c>
      <c r="D155" s="43">
        <v>43958</v>
      </c>
      <c r="E155" s="43">
        <v>10</v>
      </c>
      <c r="F155" s="43">
        <v>217.06846807920601</v>
      </c>
      <c r="G155" s="43">
        <v>4.7001593584699197</v>
      </c>
      <c r="H155" s="43">
        <v>47.067700000000002</v>
      </c>
      <c r="I155" s="43">
        <v>0.43583074828787299</v>
      </c>
      <c r="J155" s="43">
        <v>25.029</v>
      </c>
      <c r="K155" s="43">
        <v>6.9396025797455101</v>
      </c>
      <c r="L155" s="43">
        <v>5.8996612305951803</v>
      </c>
      <c r="M155" s="43">
        <v>307.14042199630501</v>
      </c>
      <c r="N155" s="43">
        <v>0</v>
      </c>
      <c r="O155" s="43">
        <v>307.14042199630501</v>
      </c>
      <c r="P155" s="43" t="s">
        <v>65</v>
      </c>
      <c r="Q155" s="43" t="s">
        <v>161</v>
      </c>
      <c r="R155" s="43" t="s">
        <v>65</v>
      </c>
      <c r="S155" s="43">
        <v>0</v>
      </c>
      <c r="T155" s="43" t="s">
        <v>65</v>
      </c>
    </row>
    <row r="156" spans="1:20" x14ac:dyDescent="0.2">
      <c r="A156" s="65">
        <v>100074</v>
      </c>
      <c r="B156" s="43" t="s">
        <v>66</v>
      </c>
      <c r="C156" s="43" t="s">
        <v>139</v>
      </c>
      <c r="D156" s="43">
        <v>43958</v>
      </c>
      <c r="E156" s="43">
        <v>11</v>
      </c>
      <c r="F156" s="43">
        <v>217.06846807920601</v>
      </c>
      <c r="G156" s="43">
        <v>4.7001593584699197</v>
      </c>
      <c r="H156" s="43">
        <v>47.067700000000002</v>
      </c>
      <c r="I156" s="43">
        <v>0.43583074828787299</v>
      </c>
      <c r="J156" s="43">
        <v>25.029</v>
      </c>
      <c r="K156" s="43">
        <v>6.9396025797455101</v>
      </c>
      <c r="L156" s="43">
        <v>5.8996612305951803</v>
      </c>
      <c r="M156" s="43">
        <v>307.14042199630501</v>
      </c>
      <c r="N156" s="43">
        <v>0</v>
      </c>
      <c r="O156" s="43">
        <v>307.14042199630501</v>
      </c>
      <c r="P156" s="43" t="s">
        <v>65</v>
      </c>
      <c r="Q156" s="43" t="s">
        <v>161</v>
      </c>
      <c r="R156" s="43" t="s">
        <v>65</v>
      </c>
      <c r="S156" s="43">
        <v>0</v>
      </c>
      <c r="T156" s="43" t="s">
        <v>65</v>
      </c>
    </row>
    <row r="157" spans="1:20" x14ac:dyDescent="0.2">
      <c r="A157" s="65">
        <v>100074</v>
      </c>
      <c r="B157" s="43" t="s">
        <v>66</v>
      </c>
      <c r="C157" s="43" t="s">
        <v>139</v>
      </c>
      <c r="D157" s="43">
        <v>43958</v>
      </c>
      <c r="E157" s="43">
        <v>12</v>
      </c>
      <c r="F157" s="43">
        <v>217.06846807920601</v>
      </c>
      <c r="G157" s="43">
        <v>4.7001593584699197</v>
      </c>
      <c r="H157" s="43">
        <v>47.067700000000002</v>
      </c>
      <c r="I157" s="43">
        <v>0.43583074828787299</v>
      </c>
      <c r="J157" s="43">
        <v>25.029</v>
      </c>
      <c r="K157" s="43">
        <v>6.9396025797455101</v>
      </c>
      <c r="L157" s="43">
        <v>5.8996612305951803</v>
      </c>
      <c r="M157" s="43">
        <v>307.14042199630501</v>
      </c>
      <c r="N157" s="43">
        <v>0</v>
      </c>
      <c r="O157" s="43">
        <v>307.14042199630501</v>
      </c>
      <c r="P157" s="43" t="s">
        <v>65</v>
      </c>
      <c r="Q157" s="43" t="s">
        <v>161</v>
      </c>
      <c r="R157" s="43" t="s">
        <v>65</v>
      </c>
      <c r="S157" s="43">
        <v>0</v>
      </c>
      <c r="T157" s="43" t="s">
        <v>65</v>
      </c>
    </row>
    <row r="158" spans="1:20" x14ac:dyDescent="0.2">
      <c r="A158" s="65">
        <v>100074</v>
      </c>
      <c r="B158" s="43" t="s">
        <v>66</v>
      </c>
      <c r="C158" s="43" t="s">
        <v>139</v>
      </c>
      <c r="D158" s="43">
        <v>43958</v>
      </c>
      <c r="E158" s="43">
        <v>13</v>
      </c>
      <c r="F158" s="43">
        <v>217.06846807920601</v>
      </c>
      <c r="G158" s="43">
        <v>4.7001593584699197</v>
      </c>
      <c r="H158" s="43">
        <v>42.508899999999997</v>
      </c>
      <c r="I158" s="43">
        <v>0.39361782487553798</v>
      </c>
      <c r="J158" s="43">
        <v>25.029</v>
      </c>
      <c r="K158" s="43">
        <v>6.9396025797455101</v>
      </c>
      <c r="L158" s="43">
        <v>5.8996612305951803</v>
      </c>
      <c r="M158" s="43">
        <v>302.539409072892</v>
      </c>
      <c r="N158" s="43">
        <v>0</v>
      </c>
      <c r="O158" s="43">
        <v>302.539409072892</v>
      </c>
      <c r="P158" s="43" t="s">
        <v>65</v>
      </c>
      <c r="Q158" s="43" t="s">
        <v>161</v>
      </c>
      <c r="R158" s="43" t="s">
        <v>65</v>
      </c>
      <c r="S158" s="43">
        <v>0</v>
      </c>
      <c r="T158" s="43" t="s">
        <v>65</v>
      </c>
    </row>
    <row r="159" spans="1:20" x14ac:dyDescent="0.2">
      <c r="A159" s="65">
        <v>100074</v>
      </c>
      <c r="B159" s="43" t="s">
        <v>66</v>
      </c>
      <c r="C159" s="43" t="s">
        <v>139</v>
      </c>
      <c r="D159" s="43">
        <v>43958</v>
      </c>
      <c r="E159" s="43">
        <v>14</v>
      </c>
      <c r="F159" s="43">
        <v>217.06846807920601</v>
      </c>
      <c r="G159" s="43">
        <v>4.7001593584699197</v>
      </c>
      <c r="H159" s="43">
        <v>42.508899999999997</v>
      </c>
      <c r="I159" s="43">
        <v>0.39361782487553798</v>
      </c>
      <c r="J159" s="43">
        <v>25.029</v>
      </c>
      <c r="K159" s="43">
        <v>6.9396025797455101</v>
      </c>
      <c r="L159" s="43">
        <v>5.8996612305951803</v>
      </c>
      <c r="M159" s="43">
        <v>302.539409072892</v>
      </c>
      <c r="N159" s="43">
        <v>0</v>
      </c>
      <c r="O159" s="43">
        <v>302.539409072892</v>
      </c>
      <c r="P159" s="43" t="s">
        <v>65</v>
      </c>
      <c r="Q159" s="43" t="s">
        <v>161</v>
      </c>
      <c r="R159" s="43" t="s">
        <v>65</v>
      </c>
      <c r="S159" s="43">
        <v>0</v>
      </c>
      <c r="T159" s="43" t="s">
        <v>65</v>
      </c>
    </row>
    <row r="160" spans="1:20" x14ac:dyDescent="0.2">
      <c r="A160" s="65">
        <v>100074</v>
      </c>
      <c r="B160" s="43" t="s">
        <v>66</v>
      </c>
      <c r="C160" s="43" t="s">
        <v>139</v>
      </c>
      <c r="D160" s="43">
        <v>43958</v>
      </c>
      <c r="E160" s="43">
        <v>15</v>
      </c>
      <c r="F160" s="43">
        <v>217.06846807920601</v>
      </c>
      <c r="G160" s="43">
        <v>4.7001593584699197</v>
      </c>
      <c r="H160" s="43">
        <v>42.508899999999997</v>
      </c>
      <c r="I160" s="43">
        <v>0.39361782487553798</v>
      </c>
      <c r="J160" s="43">
        <v>25.029</v>
      </c>
      <c r="K160" s="43">
        <v>6.9396025797455101</v>
      </c>
      <c r="L160" s="43">
        <v>5.8996612305951803</v>
      </c>
      <c r="M160" s="43">
        <v>302.539409072892</v>
      </c>
      <c r="N160" s="43">
        <v>0</v>
      </c>
      <c r="O160" s="43">
        <v>302.539409072892</v>
      </c>
      <c r="P160" s="43" t="s">
        <v>65</v>
      </c>
      <c r="Q160" s="43" t="s">
        <v>161</v>
      </c>
      <c r="R160" s="43" t="s">
        <v>65</v>
      </c>
      <c r="S160" s="43">
        <v>0</v>
      </c>
      <c r="T160" s="43" t="s">
        <v>65</v>
      </c>
    </row>
    <row r="161" spans="1:20" x14ac:dyDescent="0.2">
      <c r="A161" s="65">
        <v>100074</v>
      </c>
      <c r="B161" s="43" t="s">
        <v>66</v>
      </c>
      <c r="C161" s="43" t="s">
        <v>139</v>
      </c>
      <c r="D161" s="43">
        <v>43958</v>
      </c>
      <c r="E161" s="43">
        <v>16</v>
      </c>
      <c r="F161" s="43">
        <v>217.06846807920601</v>
      </c>
      <c r="G161" s="43">
        <v>4.7001593584699197</v>
      </c>
      <c r="H161" s="43">
        <v>42.508899999999997</v>
      </c>
      <c r="I161" s="43">
        <v>0.39361782487553798</v>
      </c>
      <c r="J161" s="43">
        <v>25.029</v>
      </c>
      <c r="K161" s="43">
        <v>6.9396025797455101</v>
      </c>
      <c r="L161" s="43">
        <v>5.8996612305951803</v>
      </c>
      <c r="M161" s="43">
        <v>302.539409072892</v>
      </c>
      <c r="N161" s="43">
        <v>0</v>
      </c>
      <c r="O161" s="43">
        <v>302.539409072892</v>
      </c>
      <c r="P161" s="43" t="s">
        <v>65</v>
      </c>
      <c r="Q161" s="43" t="s">
        <v>161</v>
      </c>
      <c r="R161" s="43" t="s">
        <v>65</v>
      </c>
      <c r="S161" s="43">
        <v>0</v>
      </c>
      <c r="T161" s="43" t="s">
        <v>65</v>
      </c>
    </row>
    <row r="162" spans="1:20" x14ac:dyDescent="0.2">
      <c r="A162" s="65">
        <v>100074</v>
      </c>
      <c r="B162" s="43" t="s">
        <v>66</v>
      </c>
      <c r="C162" s="43" t="s">
        <v>139</v>
      </c>
      <c r="D162" s="43">
        <v>43958</v>
      </c>
      <c r="E162" s="43">
        <v>17</v>
      </c>
      <c r="F162" s="43">
        <v>217.06846807920601</v>
      </c>
      <c r="G162" s="43">
        <v>4.7001593584699197</v>
      </c>
      <c r="H162" s="43">
        <v>42.508899999999997</v>
      </c>
      <c r="I162" s="43">
        <v>0.39361782487553798</v>
      </c>
      <c r="J162" s="43">
        <v>25.029</v>
      </c>
      <c r="K162" s="43">
        <v>6.9396025797455101</v>
      </c>
      <c r="L162" s="43">
        <v>5.8996612305951803</v>
      </c>
      <c r="M162" s="43">
        <v>302.539409072892</v>
      </c>
      <c r="N162" s="43">
        <v>0</v>
      </c>
      <c r="O162" s="43">
        <v>302.539409072892</v>
      </c>
      <c r="P162" s="43" t="s">
        <v>65</v>
      </c>
      <c r="Q162" s="43" t="s">
        <v>161</v>
      </c>
      <c r="R162" s="43" t="s">
        <v>65</v>
      </c>
      <c r="S162" s="43">
        <v>0</v>
      </c>
      <c r="T162" s="43" t="s">
        <v>65</v>
      </c>
    </row>
    <row r="163" spans="1:20" x14ac:dyDescent="0.2">
      <c r="A163" s="65">
        <v>100074</v>
      </c>
      <c r="B163" s="43" t="s">
        <v>66</v>
      </c>
      <c r="C163" s="43" t="s">
        <v>139</v>
      </c>
      <c r="D163" s="43">
        <v>43958</v>
      </c>
      <c r="E163" s="43">
        <v>18</v>
      </c>
      <c r="F163" s="43">
        <v>217.06846807920601</v>
      </c>
      <c r="G163" s="43">
        <v>4.7001593584699197</v>
      </c>
      <c r="H163" s="43">
        <v>42.508899999999997</v>
      </c>
      <c r="I163" s="43">
        <v>0.39361782487553798</v>
      </c>
      <c r="J163" s="43">
        <v>25.029</v>
      </c>
      <c r="K163" s="43">
        <v>6.9396025797455101</v>
      </c>
      <c r="L163" s="43">
        <v>5.8996612305951803</v>
      </c>
      <c r="M163" s="43">
        <v>302.539409072892</v>
      </c>
      <c r="N163" s="43">
        <v>0</v>
      </c>
      <c r="O163" s="43">
        <v>302.539409072892</v>
      </c>
      <c r="P163" s="43" t="s">
        <v>65</v>
      </c>
      <c r="Q163" s="43" t="s">
        <v>161</v>
      </c>
      <c r="R163" s="43" t="s">
        <v>65</v>
      </c>
      <c r="S163" s="43">
        <v>0</v>
      </c>
      <c r="T163" s="43" t="s">
        <v>65</v>
      </c>
    </row>
    <row r="164" spans="1:20" x14ac:dyDescent="0.2">
      <c r="A164" s="65">
        <v>100074</v>
      </c>
      <c r="B164" s="43" t="s">
        <v>66</v>
      </c>
      <c r="C164" s="43" t="s">
        <v>139</v>
      </c>
      <c r="D164" s="43">
        <v>43958</v>
      </c>
      <c r="E164" s="43">
        <v>19</v>
      </c>
      <c r="F164" s="43">
        <v>217.06846807920601</v>
      </c>
      <c r="G164" s="43">
        <v>4.7001593584699197</v>
      </c>
      <c r="H164" s="43">
        <v>47.067700000000002</v>
      </c>
      <c r="I164" s="43">
        <v>0.43583074828787299</v>
      </c>
      <c r="J164" s="43">
        <v>25.029</v>
      </c>
      <c r="K164" s="43">
        <v>6.9396025797455101</v>
      </c>
      <c r="L164" s="43">
        <v>5.8996612305951803</v>
      </c>
      <c r="M164" s="43">
        <v>307.14042199630501</v>
      </c>
      <c r="N164" s="43">
        <v>0</v>
      </c>
      <c r="O164" s="43">
        <v>307.14042199630501</v>
      </c>
      <c r="P164" s="43" t="s">
        <v>65</v>
      </c>
      <c r="Q164" s="43" t="s">
        <v>161</v>
      </c>
      <c r="R164" s="43" t="s">
        <v>65</v>
      </c>
      <c r="S164" s="43">
        <v>0</v>
      </c>
      <c r="T164" s="43" t="s">
        <v>65</v>
      </c>
    </row>
    <row r="165" spans="1:20" x14ac:dyDescent="0.2">
      <c r="A165" s="65">
        <v>100074</v>
      </c>
      <c r="B165" s="43" t="s">
        <v>66</v>
      </c>
      <c r="C165" s="43" t="s">
        <v>139</v>
      </c>
      <c r="D165" s="43">
        <v>43958</v>
      </c>
      <c r="E165" s="43">
        <v>20</v>
      </c>
      <c r="F165" s="43">
        <v>217.06846807920601</v>
      </c>
      <c r="G165" s="43">
        <v>4.7001593584699197</v>
      </c>
      <c r="H165" s="43">
        <v>47.067700000000002</v>
      </c>
      <c r="I165" s="43">
        <v>0.43583074828787299</v>
      </c>
      <c r="J165" s="43">
        <v>25.029</v>
      </c>
      <c r="K165" s="43">
        <v>6.9396025797455101</v>
      </c>
      <c r="L165" s="43">
        <v>5.8996612305951803</v>
      </c>
      <c r="M165" s="43">
        <v>307.14042199630501</v>
      </c>
      <c r="N165" s="43">
        <v>0</v>
      </c>
      <c r="O165" s="43">
        <v>307.14042199630501</v>
      </c>
      <c r="P165" s="43" t="s">
        <v>65</v>
      </c>
      <c r="Q165" s="43" t="s">
        <v>161</v>
      </c>
      <c r="R165" s="43" t="s">
        <v>65</v>
      </c>
      <c r="S165" s="43">
        <v>0</v>
      </c>
      <c r="T165" s="43" t="s">
        <v>65</v>
      </c>
    </row>
    <row r="166" spans="1:20" x14ac:dyDescent="0.2">
      <c r="A166" s="65">
        <v>100074</v>
      </c>
      <c r="B166" s="43" t="s">
        <v>66</v>
      </c>
      <c r="C166" s="43" t="s">
        <v>139</v>
      </c>
      <c r="D166" s="43">
        <v>43958</v>
      </c>
      <c r="E166" s="43">
        <v>21</v>
      </c>
      <c r="F166" s="43">
        <v>217.06846807920601</v>
      </c>
      <c r="G166" s="43">
        <v>4.7001593584699197</v>
      </c>
      <c r="H166" s="43">
        <v>47.067700000000002</v>
      </c>
      <c r="I166" s="43">
        <v>0.43583074828787299</v>
      </c>
      <c r="J166" s="43">
        <v>25.029</v>
      </c>
      <c r="K166" s="43">
        <v>6.9396025797455101</v>
      </c>
      <c r="L166" s="43">
        <v>5.8996612305951803</v>
      </c>
      <c r="M166" s="43">
        <v>307.14042199630501</v>
      </c>
      <c r="N166" s="43">
        <v>0</v>
      </c>
      <c r="O166" s="43">
        <v>307.14042199630501</v>
      </c>
      <c r="P166" s="43" t="s">
        <v>65</v>
      </c>
      <c r="Q166" s="43" t="s">
        <v>161</v>
      </c>
      <c r="R166" s="43" t="s">
        <v>65</v>
      </c>
      <c r="S166" s="43">
        <v>0</v>
      </c>
      <c r="T166" s="43" t="s">
        <v>65</v>
      </c>
    </row>
    <row r="167" spans="1:20" x14ac:dyDescent="0.2">
      <c r="A167" s="65">
        <v>100074</v>
      </c>
      <c r="B167" s="43" t="s">
        <v>66</v>
      </c>
      <c r="C167" s="43" t="s">
        <v>139</v>
      </c>
      <c r="D167" s="43">
        <v>43958</v>
      </c>
      <c r="E167" s="43">
        <v>22</v>
      </c>
      <c r="F167" s="43">
        <v>217.06846807920601</v>
      </c>
      <c r="G167" s="43">
        <v>4.7001593584699197</v>
      </c>
      <c r="H167" s="43">
        <v>42.508899999999997</v>
      </c>
      <c r="I167" s="43">
        <v>0.39361782487553798</v>
      </c>
      <c r="J167" s="43">
        <v>25.029</v>
      </c>
      <c r="K167" s="43">
        <v>6.9396025797455101</v>
      </c>
      <c r="L167" s="43">
        <v>5.8996612305951803</v>
      </c>
      <c r="M167" s="43">
        <v>302.539409072892</v>
      </c>
      <c r="N167" s="43">
        <v>0</v>
      </c>
      <c r="O167" s="43">
        <v>302.539409072892</v>
      </c>
      <c r="P167" s="43" t="s">
        <v>65</v>
      </c>
      <c r="Q167" s="43" t="s">
        <v>161</v>
      </c>
      <c r="R167" s="43" t="s">
        <v>65</v>
      </c>
      <c r="S167" s="43">
        <v>0</v>
      </c>
      <c r="T167" s="43" t="s">
        <v>65</v>
      </c>
    </row>
    <row r="168" spans="1:20" x14ac:dyDescent="0.2">
      <c r="A168" s="65">
        <v>100074</v>
      </c>
      <c r="B168" s="43" t="s">
        <v>66</v>
      </c>
      <c r="C168" s="43" t="s">
        <v>139</v>
      </c>
      <c r="D168" s="43">
        <v>43958</v>
      </c>
      <c r="E168" s="43">
        <v>23</v>
      </c>
      <c r="F168" s="43">
        <v>217.06846807920601</v>
      </c>
      <c r="G168" s="43">
        <v>4.7001593584699197</v>
      </c>
      <c r="H168" s="43">
        <v>42.508899999999997</v>
      </c>
      <c r="I168" s="43">
        <v>0.39361782487553798</v>
      </c>
      <c r="J168" s="43">
        <v>25.029</v>
      </c>
      <c r="K168" s="43">
        <v>6.9396025797455101</v>
      </c>
      <c r="L168" s="43">
        <v>5.8996612305951803</v>
      </c>
      <c r="M168" s="43">
        <v>302.539409072892</v>
      </c>
      <c r="N168" s="43">
        <v>0</v>
      </c>
      <c r="O168" s="43">
        <v>302.539409072892</v>
      </c>
      <c r="P168" s="43" t="s">
        <v>65</v>
      </c>
      <c r="Q168" s="43" t="s">
        <v>161</v>
      </c>
      <c r="R168" s="43" t="s">
        <v>65</v>
      </c>
      <c r="S168" s="43">
        <v>0</v>
      </c>
      <c r="T168" s="43" t="s">
        <v>65</v>
      </c>
    </row>
    <row r="169" spans="1:20" x14ac:dyDescent="0.2">
      <c r="A169" s="65">
        <v>100074</v>
      </c>
      <c r="B169" s="43" t="s">
        <v>66</v>
      </c>
      <c r="C169" s="43" t="s">
        <v>139</v>
      </c>
      <c r="D169" s="43">
        <v>43958</v>
      </c>
      <c r="E169" s="43">
        <v>24</v>
      </c>
      <c r="F169" s="43">
        <v>217.06846807920601</v>
      </c>
      <c r="G169" s="43">
        <v>4.7001593584699197</v>
      </c>
      <c r="H169" s="43">
        <v>39.089700000000001</v>
      </c>
      <c r="I169" s="43">
        <v>0.36195720635060702</v>
      </c>
      <c r="J169" s="43">
        <v>25.029</v>
      </c>
      <c r="K169" s="43">
        <v>6.9396025797455101</v>
      </c>
      <c r="L169" s="43">
        <v>5.8996612305951803</v>
      </c>
      <c r="M169" s="43">
        <v>299.08854845436701</v>
      </c>
      <c r="N169" s="43">
        <v>0</v>
      </c>
      <c r="O169" s="43">
        <v>299.08854845436701</v>
      </c>
      <c r="P169" s="43" t="s">
        <v>65</v>
      </c>
      <c r="Q169" s="43" t="s">
        <v>161</v>
      </c>
      <c r="R169" s="43" t="s">
        <v>65</v>
      </c>
      <c r="S169" s="43">
        <v>0</v>
      </c>
      <c r="T169" s="43" t="s">
        <v>65</v>
      </c>
    </row>
    <row r="170" spans="1:20" x14ac:dyDescent="0.2">
      <c r="A170" s="65">
        <v>100074</v>
      </c>
      <c r="B170" s="43" t="s">
        <v>66</v>
      </c>
      <c r="C170" s="43" t="s">
        <v>139</v>
      </c>
      <c r="D170" s="43">
        <v>43959</v>
      </c>
      <c r="E170" s="43">
        <v>1</v>
      </c>
      <c r="F170" s="43">
        <v>217.06846807920601</v>
      </c>
      <c r="G170" s="43">
        <v>4.7001593584699197</v>
      </c>
      <c r="H170" s="43">
        <v>39.089700000000001</v>
      </c>
      <c r="I170" s="43">
        <v>0.36195720635060702</v>
      </c>
      <c r="J170" s="43">
        <v>25.029</v>
      </c>
      <c r="K170" s="43">
        <v>6.9396025797455101</v>
      </c>
      <c r="L170" s="43">
        <v>5.8996612305951803</v>
      </c>
      <c r="M170" s="43">
        <v>299.08854845436701</v>
      </c>
      <c r="N170" s="43">
        <v>0</v>
      </c>
      <c r="O170" s="43">
        <v>299.08854845436701</v>
      </c>
      <c r="P170" s="43" t="s">
        <v>65</v>
      </c>
      <c r="Q170" s="43" t="s">
        <v>161</v>
      </c>
      <c r="R170" s="43" t="s">
        <v>65</v>
      </c>
      <c r="S170" s="43">
        <v>0</v>
      </c>
      <c r="T170" s="43" t="s">
        <v>65</v>
      </c>
    </row>
    <row r="171" spans="1:20" x14ac:dyDescent="0.2">
      <c r="A171" s="65">
        <v>100074</v>
      </c>
      <c r="B171" s="43" t="s">
        <v>66</v>
      </c>
      <c r="C171" s="43" t="s">
        <v>139</v>
      </c>
      <c r="D171" s="43">
        <v>43959</v>
      </c>
      <c r="E171" s="43">
        <v>2</v>
      </c>
      <c r="F171" s="43">
        <v>217.06846807920601</v>
      </c>
      <c r="G171" s="43">
        <v>4.7001593584699197</v>
      </c>
      <c r="H171" s="43">
        <v>39.089700000000001</v>
      </c>
      <c r="I171" s="43">
        <v>0.36195720635060702</v>
      </c>
      <c r="J171" s="43">
        <v>25.029</v>
      </c>
      <c r="K171" s="43">
        <v>6.9396025797455101</v>
      </c>
      <c r="L171" s="43">
        <v>5.8996612305951803</v>
      </c>
      <c r="M171" s="43">
        <v>299.08854845436701</v>
      </c>
      <c r="N171" s="43">
        <v>0</v>
      </c>
      <c r="O171" s="43">
        <v>299.08854845436701</v>
      </c>
      <c r="P171" s="43" t="s">
        <v>65</v>
      </c>
      <c r="Q171" s="43" t="s">
        <v>161</v>
      </c>
      <c r="R171" s="43" t="s">
        <v>65</v>
      </c>
      <c r="S171" s="43">
        <v>0</v>
      </c>
      <c r="T171" s="43" t="s">
        <v>65</v>
      </c>
    </row>
    <row r="172" spans="1:20" x14ac:dyDescent="0.2">
      <c r="A172" s="65">
        <v>100074</v>
      </c>
      <c r="B172" s="43" t="s">
        <v>66</v>
      </c>
      <c r="C172" s="43" t="s">
        <v>139</v>
      </c>
      <c r="D172" s="43">
        <v>43959</v>
      </c>
      <c r="E172" s="43">
        <v>3</v>
      </c>
      <c r="F172" s="43">
        <v>217.06846807920601</v>
      </c>
      <c r="G172" s="43">
        <v>4.7001593584699197</v>
      </c>
      <c r="H172" s="43">
        <v>39.089700000000001</v>
      </c>
      <c r="I172" s="43">
        <v>0.36195720635060702</v>
      </c>
      <c r="J172" s="43">
        <v>25.029</v>
      </c>
      <c r="K172" s="43">
        <v>6.9396025797455101</v>
      </c>
      <c r="L172" s="43">
        <v>5.8996612305951803</v>
      </c>
      <c r="M172" s="43">
        <v>299.08854845436701</v>
      </c>
      <c r="N172" s="43">
        <v>0</v>
      </c>
      <c r="O172" s="43">
        <v>299.08854845436701</v>
      </c>
      <c r="P172" s="43" t="s">
        <v>65</v>
      </c>
      <c r="Q172" s="43" t="s">
        <v>161</v>
      </c>
      <c r="R172" s="43" t="s">
        <v>65</v>
      </c>
      <c r="S172" s="43">
        <v>0</v>
      </c>
      <c r="T172" s="43" t="s">
        <v>65</v>
      </c>
    </row>
    <row r="173" spans="1:20" x14ac:dyDescent="0.2">
      <c r="A173" s="65">
        <v>100074</v>
      </c>
      <c r="B173" s="43" t="s">
        <v>66</v>
      </c>
      <c r="C173" s="43" t="s">
        <v>139</v>
      </c>
      <c r="D173" s="43">
        <v>43959</v>
      </c>
      <c r="E173" s="43">
        <v>4</v>
      </c>
      <c r="F173" s="43">
        <v>217.06846807920601</v>
      </c>
      <c r="G173" s="43">
        <v>4.7001593584699197</v>
      </c>
      <c r="H173" s="43">
        <v>39.089700000000001</v>
      </c>
      <c r="I173" s="43">
        <v>0.36195720635060702</v>
      </c>
      <c r="J173" s="43">
        <v>25.029</v>
      </c>
      <c r="K173" s="43">
        <v>6.9396025797455101</v>
      </c>
      <c r="L173" s="43">
        <v>5.8996612305951803</v>
      </c>
      <c r="M173" s="43">
        <v>299.08854845436701</v>
      </c>
      <c r="N173" s="43">
        <v>0</v>
      </c>
      <c r="O173" s="43">
        <v>299.08854845436701</v>
      </c>
      <c r="P173" s="43" t="s">
        <v>65</v>
      </c>
      <c r="Q173" s="43" t="s">
        <v>161</v>
      </c>
      <c r="R173" s="43" t="s">
        <v>65</v>
      </c>
      <c r="S173" s="43">
        <v>0</v>
      </c>
      <c r="T173" s="43" t="s">
        <v>65</v>
      </c>
    </row>
    <row r="174" spans="1:20" x14ac:dyDescent="0.2">
      <c r="A174" s="65">
        <v>100074</v>
      </c>
      <c r="B174" s="43" t="s">
        <v>66</v>
      </c>
      <c r="C174" s="43" t="s">
        <v>139</v>
      </c>
      <c r="D174" s="43">
        <v>43959</v>
      </c>
      <c r="E174" s="43">
        <v>5</v>
      </c>
      <c r="F174" s="43">
        <v>217.06846807920601</v>
      </c>
      <c r="G174" s="43">
        <v>4.7001593584699197</v>
      </c>
      <c r="H174" s="43">
        <v>42.508899999999997</v>
      </c>
      <c r="I174" s="43">
        <v>0.39361782487553798</v>
      </c>
      <c r="J174" s="43">
        <v>25.029</v>
      </c>
      <c r="K174" s="43">
        <v>6.9396025797455101</v>
      </c>
      <c r="L174" s="43">
        <v>5.8996612305951803</v>
      </c>
      <c r="M174" s="43">
        <v>302.539409072892</v>
      </c>
      <c r="N174" s="43">
        <v>0</v>
      </c>
      <c r="O174" s="43">
        <v>302.539409072892</v>
      </c>
      <c r="P174" s="43" t="s">
        <v>65</v>
      </c>
      <c r="Q174" s="43" t="s">
        <v>161</v>
      </c>
      <c r="R174" s="43" t="s">
        <v>65</v>
      </c>
      <c r="S174" s="43">
        <v>0</v>
      </c>
      <c r="T174" s="43" t="s">
        <v>65</v>
      </c>
    </row>
    <row r="175" spans="1:20" x14ac:dyDescent="0.2">
      <c r="A175" s="65">
        <v>100074</v>
      </c>
      <c r="B175" s="43" t="s">
        <v>66</v>
      </c>
      <c r="C175" s="43" t="s">
        <v>139</v>
      </c>
      <c r="D175" s="43">
        <v>43959</v>
      </c>
      <c r="E175" s="43">
        <v>6</v>
      </c>
      <c r="F175" s="43">
        <v>217.06846807920601</v>
      </c>
      <c r="G175" s="43">
        <v>4.7001593584699197</v>
      </c>
      <c r="H175" s="43">
        <v>42.508899999999997</v>
      </c>
      <c r="I175" s="43">
        <v>0.39361782487553798</v>
      </c>
      <c r="J175" s="43">
        <v>25.029</v>
      </c>
      <c r="K175" s="43">
        <v>6.9396025797455101</v>
      </c>
      <c r="L175" s="43">
        <v>5.8996612305951803</v>
      </c>
      <c r="M175" s="43">
        <v>302.539409072892</v>
      </c>
      <c r="N175" s="43">
        <v>0</v>
      </c>
      <c r="O175" s="43">
        <v>302.539409072892</v>
      </c>
      <c r="P175" s="43" t="s">
        <v>65</v>
      </c>
      <c r="Q175" s="43" t="s">
        <v>161</v>
      </c>
      <c r="R175" s="43" t="s">
        <v>65</v>
      </c>
      <c r="S175" s="43">
        <v>0</v>
      </c>
      <c r="T175" s="43" t="s">
        <v>65</v>
      </c>
    </row>
    <row r="176" spans="1:20" x14ac:dyDescent="0.2">
      <c r="A176" s="65">
        <v>100074</v>
      </c>
      <c r="B176" s="43" t="s">
        <v>66</v>
      </c>
      <c r="C176" s="43" t="s">
        <v>139</v>
      </c>
      <c r="D176" s="43">
        <v>43959</v>
      </c>
      <c r="E176" s="43">
        <v>7</v>
      </c>
      <c r="F176" s="43">
        <v>217.06846807920601</v>
      </c>
      <c r="G176" s="43">
        <v>4.7001593584699197</v>
      </c>
      <c r="H176" s="43">
        <v>42.508899999999997</v>
      </c>
      <c r="I176" s="43">
        <v>0.39361782487553798</v>
      </c>
      <c r="J176" s="43">
        <v>25.029</v>
      </c>
      <c r="K176" s="43">
        <v>6.9396025797455101</v>
      </c>
      <c r="L176" s="43">
        <v>5.8996612305951803</v>
      </c>
      <c r="M176" s="43">
        <v>302.539409072892</v>
      </c>
      <c r="N176" s="43">
        <v>0</v>
      </c>
      <c r="O176" s="43">
        <v>302.539409072892</v>
      </c>
      <c r="P176" s="43" t="s">
        <v>65</v>
      </c>
      <c r="Q176" s="43" t="s">
        <v>161</v>
      </c>
      <c r="R176" s="43" t="s">
        <v>65</v>
      </c>
      <c r="S176" s="43">
        <v>0</v>
      </c>
      <c r="T176" s="43" t="s">
        <v>65</v>
      </c>
    </row>
    <row r="177" spans="1:20" x14ac:dyDescent="0.2">
      <c r="A177" s="65">
        <v>100074</v>
      </c>
      <c r="B177" s="43" t="s">
        <v>66</v>
      </c>
      <c r="C177" s="43" t="s">
        <v>139</v>
      </c>
      <c r="D177" s="43">
        <v>43959</v>
      </c>
      <c r="E177" s="43">
        <v>8</v>
      </c>
      <c r="F177" s="43">
        <v>217.06846807920601</v>
      </c>
      <c r="G177" s="43">
        <v>4.7001593584699197</v>
      </c>
      <c r="H177" s="43">
        <v>42.508899999999997</v>
      </c>
      <c r="I177" s="43">
        <v>0.39361782487553798</v>
      </c>
      <c r="J177" s="43">
        <v>25.029</v>
      </c>
      <c r="K177" s="43">
        <v>6.9396025797455101</v>
      </c>
      <c r="L177" s="43">
        <v>5.8996612305951803</v>
      </c>
      <c r="M177" s="43">
        <v>302.539409072892</v>
      </c>
      <c r="N177" s="43">
        <v>0</v>
      </c>
      <c r="O177" s="43">
        <v>302.539409072892</v>
      </c>
      <c r="P177" s="43" t="s">
        <v>65</v>
      </c>
      <c r="Q177" s="43" t="s">
        <v>161</v>
      </c>
      <c r="R177" s="43" t="s">
        <v>65</v>
      </c>
      <c r="S177" s="43">
        <v>0</v>
      </c>
      <c r="T177" s="43" t="s">
        <v>65</v>
      </c>
    </row>
    <row r="178" spans="1:20" x14ac:dyDescent="0.2">
      <c r="A178" s="65">
        <v>100074</v>
      </c>
      <c r="B178" s="43" t="s">
        <v>66</v>
      </c>
      <c r="C178" s="43" t="s">
        <v>139</v>
      </c>
      <c r="D178" s="43">
        <v>43959</v>
      </c>
      <c r="E178" s="43">
        <v>9</v>
      </c>
      <c r="F178" s="43">
        <v>217.06846807920601</v>
      </c>
      <c r="G178" s="43">
        <v>4.7001593584699197</v>
      </c>
      <c r="H178" s="43">
        <v>42.508899999999997</v>
      </c>
      <c r="I178" s="43">
        <v>0.39361782487553798</v>
      </c>
      <c r="J178" s="43">
        <v>25.029</v>
      </c>
      <c r="K178" s="43">
        <v>6.9396025797455101</v>
      </c>
      <c r="L178" s="43">
        <v>5.8996612305951803</v>
      </c>
      <c r="M178" s="43">
        <v>302.539409072892</v>
      </c>
      <c r="N178" s="43">
        <v>0</v>
      </c>
      <c r="O178" s="43">
        <v>302.539409072892</v>
      </c>
      <c r="P178" s="43" t="s">
        <v>65</v>
      </c>
      <c r="Q178" s="43" t="s">
        <v>161</v>
      </c>
      <c r="R178" s="43" t="s">
        <v>65</v>
      </c>
      <c r="S178" s="43">
        <v>0</v>
      </c>
      <c r="T178" s="43" t="s">
        <v>65</v>
      </c>
    </row>
    <row r="179" spans="1:20" x14ac:dyDescent="0.2">
      <c r="A179" s="65">
        <v>100074</v>
      </c>
      <c r="B179" s="43" t="s">
        <v>66</v>
      </c>
      <c r="C179" s="43" t="s">
        <v>139</v>
      </c>
      <c r="D179" s="43">
        <v>43959</v>
      </c>
      <c r="E179" s="43">
        <v>10</v>
      </c>
      <c r="F179" s="43">
        <v>217.06846807920601</v>
      </c>
      <c r="G179" s="43">
        <v>4.7001593584699197</v>
      </c>
      <c r="H179" s="43">
        <v>47.067700000000002</v>
      </c>
      <c r="I179" s="43">
        <v>0.43583074828787299</v>
      </c>
      <c r="J179" s="43">
        <v>25.029</v>
      </c>
      <c r="K179" s="43">
        <v>6.9396025797455101</v>
      </c>
      <c r="L179" s="43">
        <v>5.8996612305951803</v>
      </c>
      <c r="M179" s="43">
        <v>307.14042199630501</v>
      </c>
      <c r="N179" s="43">
        <v>0</v>
      </c>
      <c r="O179" s="43">
        <v>307.14042199630501</v>
      </c>
      <c r="P179" s="43" t="s">
        <v>65</v>
      </c>
      <c r="Q179" s="43" t="s">
        <v>161</v>
      </c>
      <c r="R179" s="43" t="s">
        <v>65</v>
      </c>
      <c r="S179" s="43">
        <v>0</v>
      </c>
      <c r="T179" s="43" t="s">
        <v>65</v>
      </c>
    </row>
    <row r="180" spans="1:20" x14ac:dyDescent="0.2">
      <c r="A180" s="65">
        <v>100074</v>
      </c>
      <c r="B180" s="43" t="s">
        <v>66</v>
      </c>
      <c r="C180" s="43" t="s">
        <v>139</v>
      </c>
      <c r="D180" s="43">
        <v>43959</v>
      </c>
      <c r="E180" s="43">
        <v>11</v>
      </c>
      <c r="F180" s="43">
        <v>217.06846807920601</v>
      </c>
      <c r="G180" s="43">
        <v>4.7001593584699197</v>
      </c>
      <c r="H180" s="43">
        <v>47.067700000000002</v>
      </c>
      <c r="I180" s="43">
        <v>0.43583074828787299</v>
      </c>
      <c r="J180" s="43">
        <v>25.029</v>
      </c>
      <c r="K180" s="43">
        <v>6.9396025797455101</v>
      </c>
      <c r="L180" s="43">
        <v>5.8996612305951803</v>
      </c>
      <c r="M180" s="43">
        <v>307.14042199630501</v>
      </c>
      <c r="N180" s="43">
        <v>0</v>
      </c>
      <c r="O180" s="43">
        <v>307.14042199630501</v>
      </c>
      <c r="P180" s="43" t="s">
        <v>65</v>
      </c>
      <c r="Q180" s="43" t="s">
        <v>161</v>
      </c>
      <c r="R180" s="43" t="s">
        <v>65</v>
      </c>
      <c r="S180" s="43">
        <v>0</v>
      </c>
      <c r="T180" s="43" t="s">
        <v>65</v>
      </c>
    </row>
    <row r="181" spans="1:20" x14ac:dyDescent="0.2">
      <c r="A181" s="65">
        <v>100074</v>
      </c>
      <c r="B181" s="43" t="s">
        <v>66</v>
      </c>
      <c r="C181" s="43" t="s">
        <v>139</v>
      </c>
      <c r="D181" s="43">
        <v>43959</v>
      </c>
      <c r="E181" s="43">
        <v>12</v>
      </c>
      <c r="F181" s="43">
        <v>217.06846807920601</v>
      </c>
      <c r="G181" s="43">
        <v>4.7001593584699197</v>
      </c>
      <c r="H181" s="43">
        <v>47.067700000000002</v>
      </c>
      <c r="I181" s="43">
        <v>0.43583074828787299</v>
      </c>
      <c r="J181" s="43">
        <v>25.029</v>
      </c>
      <c r="K181" s="43">
        <v>6.9396025797455101</v>
      </c>
      <c r="L181" s="43">
        <v>5.8996612305951803</v>
      </c>
      <c r="M181" s="43">
        <v>307.14042199630501</v>
      </c>
      <c r="N181" s="43">
        <v>0</v>
      </c>
      <c r="O181" s="43">
        <v>307.14042199630501</v>
      </c>
      <c r="P181" s="43" t="s">
        <v>65</v>
      </c>
      <c r="Q181" s="43" t="s">
        <v>161</v>
      </c>
      <c r="R181" s="43" t="s">
        <v>65</v>
      </c>
      <c r="S181" s="43">
        <v>0</v>
      </c>
      <c r="T181" s="43" t="s">
        <v>65</v>
      </c>
    </row>
    <row r="182" spans="1:20" x14ac:dyDescent="0.2">
      <c r="A182" s="65">
        <v>100074</v>
      </c>
      <c r="B182" s="43" t="s">
        <v>66</v>
      </c>
      <c r="C182" s="43" t="s">
        <v>139</v>
      </c>
      <c r="D182" s="43">
        <v>43959</v>
      </c>
      <c r="E182" s="43">
        <v>13</v>
      </c>
      <c r="F182" s="43">
        <v>217.06846807920601</v>
      </c>
      <c r="G182" s="43">
        <v>4.7001593584699197</v>
      </c>
      <c r="H182" s="43">
        <v>42.508899999999997</v>
      </c>
      <c r="I182" s="43">
        <v>0.39361782487553798</v>
      </c>
      <c r="J182" s="43">
        <v>25.029</v>
      </c>
      <c r="K182" s="43">
        <v>6.9396025797455101</v>
      </c>
      <c r="L182" s="43">
        <v>5.8996612305951803</v>
      </c>
      <c r="M182" s="43">
        <v>302.539409072892</v>
      </c>
      <c r="N182" s="43">
        <v>0</v>
      </c>
      <c r="O182" s="43">
        <v>302.539409072892</v>
      </c>
      <c r="P182" s="43" t="s">
        <v>65</v>
      </c>
      <c r="Q182" s="43" t="s">
        <v>161</v>
      </c>
      <c r="R182" s="43" t="s">
        <v>65</v>
      </c>
      <c r="S182" s="43">
        <v>0</v>
      </c>
      <c r="T182" s="43" t="s">
        <v>65</v>
      </c>
    </row>
    <row r="183" spans="1:20" x14ac:dyDescent="0.2">
      <c r="A183" s="65">
        <v>100074</v>
      </c>
      <c r="B183" s="43" t="s">
        <v>66</v>
      </c>
      <c r="C183" s="43" t="s">
        <v>139</v>
      </c>
      <c r="D183" s="43">
        <v>43959</v>
      </c>
      <c r="E183" s="43">
        <v>14</v>
      </c>
      <c r="F183" s="43">
        <v>217.06846807920601</v>
      </c>
      <c r="G183" s="43">
        <v>4.7001593584699197</v>
      </c>
      <c r="H183" s="43">
        <v>42.508899999999997</v>
      </c>
      <c r="I183" s="43">
        <v>0.39361782487553798</v>
      </c>
      <c r="J183" s="43">
        <v>25.029</v>
      </c>
      <c r="K183" s="43">
        <v>6.9396025797455101</v>
      </c>
      <c r="L183" s="43">
        <v>5.8996612305951803</v>
      </c>
      <c r="M183" s="43">
        <v>302.539409072892</v>
      </c>
      <c r="N183" s="43">
        <v>0</v>
      </c>
      <c r="O183" s="43">
        <v>302.539409072892</v>
      </c>
      <c r="P183" s="43" t="s">
        <v>65</v>
      </c>
      <c r="Q183" s="43" t="s">
        <v>161</v>
      </c>
      <c r="R183" s="43" t="s">
        <v>65</v>
      </c>
      <c r="S183" s="43">
        <v>0</v>
      </c>
      <c r="T183" s="43" t="s">
        <v>65</v>
      </c>
    </row>
    <row r="184" spans="1:20" x14ac:dyDescent="0.2">
      <c r="A184" s="65">
        <v>100074</v>
      </c>
      <c r="B184" s="43" t="s">
        <v>66</v>
      </c>
      <c r="C184" s="43" t="s">
        <v>139</v>
      </c>
      <c r="D184" s="43">
        <v>43959</v>
      </c>
      <c r="E184" s="43">
        <v>15</v>
      </c>
      <c r="F184" s="43">
        <v>217.06846807920601</v>
      </c>
      <c r="G184" s="43">
        <v>4.7001593584699197</v>
      </c>
      <c r="H184" s="43">
        <v>42.508899999999997</v>
      </c>
      <c r="I184" s="43">
        <v>0.39361782487553798</v>
      </c>
      <c r="J184" s="43">
        <v>25.029</v>
      </c>
      <c r="K184" s="43">
        <v>6.9396025797455101</v>
      </c>
      <c r="L184" s="43">
        <v>5.8996612305951803</v>
      </c>
      <c r="M184" s="43">
        <v>302.539409072892</v>
      </c>
      <c r="N184" s="43">
        <v>0</v>
      </c>
      <c r="O184" s="43">
        <v>302.539409072892</v>
      </c>
      <c r="P184" s="43" t="s">
        <v>65</v>
      </c>
      <c r="Q184" s="43" t="s">
        <v>161</v>
      </c>
      <c r="R184" s="43" t="s">
        <v>65</v>
      </c>
      <c r="S184" s="43">
        <v>0</v>
      </c>
      <c r="T184" s="43" t="s">
        <v>65</v>
      </c>
    </row>
    <row r="185" spans="1:20" x14ac:dyDescent="0.2">
      <c r="A185" s="65">
        <v>100074</v>
      </c>
      <c r="B185" s="43" t="s">
        <v>66</v>
      </c>
      <c r="C185" s="43" t="s">
        <v>139</v>
      </c>
      <c r="D185" s="43">
        <v>43959</v>
      </c>
      <c r="E185" s="43">
        <v>16</v>
      </c>
      <c r="F185" s="43">
        <v>217.06846807920601</v>
      </c>
      <c r="G185" s="43">
        <v>4.7001593584699197</v>
      </c>
      <c r="H185" s="43">
        <v>42.508899999999997</v>
      </c>
      <c r="I185" s="43">
        <v>0.39361782487553798</v>
      </c>
      <c r="J185" s="43">
        <v>25.029</v>
      </c>
      <c r="K185" s="43">
        <v>6.9396025797455101</v>
      </c>
      <c r="L185" s="43">
        <v>5.8996612305951803</v>
      </c>
      <c r="M185" s="43">
        <v>302.539409072892</v>
      </c>
      <c r="N185" s="43">
        <v>0</v>
      </c>
      <c r="O185" s="43">
        <v>302.539409072892</v>
      </c>
      <c r="P185" s="43" t="s">
        <v>65</v>
      </c>
      <c r="Q185" s="43" t="s">
        <v>161</v>
      </c>
      <c r="R185" s="43" t="s">
        <v>65</v>
      </c>
      <c r="S185" s="43">
        <v>0</v>
      </c>
      <c r="T185" s="43" t="s">
        <v>65</v>
      </c>
    </row>
    <row r="186" spans="1:20" x14ac:dyDescent="0.2">
      <c r="A186" s="65">
        <v>100074</v>
      </c>
      <c r="B186" s="43" t="s">
        <v>66</v>
      </c>
      <c r="C186" s="43" t="s">
        <v>139</v>
      </c>
      <c r="D186" s="43">
        <v>43959</v>
      </c>
      <c r="E186" s="43">
        <v>17</v>
      </c>
      <c r="F186" s="43">
        <v>217.06846807920601</v>
      </c>
      <c r="G186" s="43">
        <v>4.7001593584699197</v>
      </c>
      <c r="H186" s="43">
        <v>42.508899999999997</v>
      </c>
      <c r="I186" s="43">
        <v>0.39361782487553798</v>
      </c>
      <c r="J186" s="43">
        <v>25.029</v>
      </c>
      <c r="K186" s="43">
        <v>6.9396025797455101</v>
      </c>
      <c r="L186" s="43">
        <v>5.8996612305951803</v>
      </c>
      <c r="M186" s="43">
        <v>302.539409072892</v>
      </c>
      <c r="N186" s="43">
        <v>0</v>
      </c>
      <c r="O186" s="43">
        <v>302.539409072892</v>
      </c>
      <c r="P186" s="43" t="s">
        <v>65</v>
      </c>
      <c r="Q186" s="43" t="s">
        <v>161</v>
      </c>
      <c r="R186" s="43" t="s">
        <v>65</v>
      </c>
      <c r="S186" s="43">
        <v>0</v>
      </c>
      <c r="T186" s="43" t="s">
        <v>65</v>
      </c>
    </row>
    <row r="187" spans="1:20" x14ac:dyDescent="0.2">
      <c r="A187" s="65">
        <v>100074</v>
      </c>
      <c r="B187" s="43" t="s">
        <v>66</v>
      </c>
      <c r="C187" s="43" t="s">
        <v>139</v>
      </c>
      <c r="D187" s="43">
        <v>43959</v>
      </c>
      <c r="E187" s="43">
        <v>18</v>
      </c>
      <c r="F187" s="43">
        <v>217.06846807920601</v>
      </c>
      <c r="G187" s="43">
        <v>4.7001593584699197</v>
      </c>
      <c r="H187" s="43">
        <v>42.508899999999997</v>
      </c>
      <c r="I187" s="43">
        <v>0.39361782487553798</v>
      </c>
      <c r="J187" s="43">
        <v>25.029</v>
      </c>
      <c r="K187" s="43">
        <v>6.9396025797455101</v>
      </c>
      <c r="L187" s="43">
        <v>5.8996612305951803</v>
      </c>
      <c r="M187" s="43">
        <v>302.539409072892</v>
      </c>
      <c r="N187" s="43">
        <v>0</v>
      </c>
      <c r="O187" s="43">
        <v>302.539409072892</v>
      </c>
      <c r="P187" s="43" t="s">
        <v>65</v>
      </c>
      <c r="Q187" s="43" t="s">
        <v>161</v>
      </c>
      <c r="R187" s="43" t="s">
        <v>65</v>
      </c>
      <c r="S187" s="43">
        <v>0</v>
      </c>
      <c r="T187" s="43" t="s">
        <v>65</v>
      </c>
    </row>
    <row r="188" spans="1:20" x14ac:dyDescent="0.2">
      <c r="A188" s="65">
        <v>100074</v>
      </c>
      <c r="B188" s="43" t="s">
        <v>66</v>
      </c>
      <c r="C188" s="43" t="s">
        <v>139</v>
      </c>
      <c r="D188" s="43">
        <v>43959</v>
      </c>
      <c r="E188" s="43">
        <v>19</v>
      </c>
      <c r="F188" s="43">
        <v>217.06846807920601</v>
      </c>
      <c r="G188" s="43">
        <v>4.7001593584699197</v>
      </c>
      <c r="H188" s="43">
        <v>47.067700000000002</v>
      </c>
      <c r="I188" s="43">
        <v>0.43583074828787299</v>
      </c>
      <c r="J188" s="43">
        <v>25.029</v>
      </c>
      <c r="K188" s="43">
        <v>6.9396025797455101</v>
      </c>
      <c r="L188" s="43">
        <v>5.8996612305951803</v>
      </c>
      <c r="M188" s="43">
        <v>307.14042199630501</v>
      </c>
      <c r="N188" s="43">
        <v>0</v>
      </c>
      <c r="O188" s="43">
        <v>307.14042199630501</v>
      </c>
      <c r="P188" s="43" t="s">
        <v>65</v>
      </c>
      <c r="Q188" s="43" t="s">
        <v>161</v>
      </c>
      <c r="R188" s="43" t="s">
        <v>65</v>
      </c>
      <c r="S188" s="43">
        <v>0</v>
      </c>
      <c r="T188" s="43" t="s">
        <v>65</v>
      </c>
    </row>
    <row r="189" spans="1:20" x14ac:dyDescent="0.2">
      <c r="A189" s="65">
        <v>100074</v>
      </c>
      <c r="B189" s="43" t="s">
        <v>66</v>
      </c>
      <c r="C189" s="43" t="s">
        <v>139</v>
      </c>
      <c r="D189" s="43">
        <v>43959</v>
      </c>
      <c r="E189" s="43">
        <v>20</v>
      </c>
      <c r="F189" s="43">
        <v>217.06846807920601</v>
      </c>
      <c r="G189" s="43">
        <v>4.7001593584699197</v>
      </c>
      <c r="H189" s="43">
        <v>47.067700000000002</v>
      </c>
      <c r="I189" s="43">
        <v>0.43583074828787299</v>
      </c>
      <c r="J189" s="43">
        <v>25.029</v>
      </c>
      <c r="K189" s="43">
        <v>6.9396025797455101</v>
      </c>
      <c r="L189" s="43">
        <v>5.8996612305951803</v>
      </c>
      <c r="M189" s="43">
        <v>307.14042199630501</v>
      </c>
      <c r="N189" s="43">
        <v>0</v>
      </c>
      <c r="O189" s="43">
        <v>307.14042199630501</v>
      </c>
      <c r="P189" s="43" t="s">
        <v>65</v>
      </c>
      <c r="Q189" s="43" t="s">
        <v>161</v>
      </c>
      <c r="R189" s="43" t="s">
        <v>65</v>
      </c>
      <c r="S189" s="43">
        <v>0</v>
      </c>
      <c r="T189" s="43" t="s">
        <v>65</v>
      </c>
    </row>
    <row r="190" spans="1:20" x14ac:dyDescent="0.2">
      <c r="A190" s="65">
        <v>100074</v>
      </c>
      <c r="B190" s="43" t="s">
        <v>66</v>
      </c>
      <c r="C190" s="43" t="s">
        <v>139</v>
      </c>
      <c r="D190" s="43">
        <v>43959</v>
      </c>
      <c r="E190" s="43">
        <v>21</v>
      </c>
      <c r="F190" s="43">
        <v>217.06846807920601</v>
      </c>
      <c r="G190" s="43">
        <v>4.7001593584699197</v>
      </c>
      <c r="H190" s="43">
        <v>47.067700000000002</v>
      </c>
      <c r="I190" s="43">
        <v>0.43583074828787299</v>
      </c>
      <c r="J190" s="43">
        <v>25.029</v>
      </c>
      <c r="K190" s="43">
        <v>6.9396025797455101</v>
      </c>
      <c r="L190" s="43">
        <v>5.8996612305951803</v>
      </c>
      <c r="M190" s="43">
        <v>307.14042199630501</v>
      </c>
      <c r="N190" s="43">
        <v>0</v>
      </c>
      <c r="O190" s="43">
        <v>307.14042199630501</v>
      </c>
      <c r="P190" s="43" t="s">
        <v>65</v>
      </c>
      <c r="Q190" s="43" t="s">
        <v>161</v>
      </c>
      <c r="R190" s="43" t="s">
        <v>65</v>
      </c>
      <c r="S190" s="43">
        <v>0</v>
      </c>
      <c r="T190" s="43" t="s">
        <v>65</v>
      </c>
    </row>
    <row r="191" spans="1:20" x14ac:dyDescent="0.2">
      <c r="A191" s="65">
        <v>100074</v>
      </c>
      <c r="B191" s="43" t="s">
        <v>66</v>
      </c>
      <c r="C191" s="43" t="s">
        <v>139</v>
      </c>
      <c r="D191" s="43">
        <v>43959</v>
      </c>
      <c r="E191" s="43">
        <v>22</v>
      </c>
      <c r="F191" s="43">
        <v>217.06846807920601</v>
      </c>
      <c r="G191" s="43">
        <v>4.7001593584699197</v>
      </c>
      <c r="H191" s="43">
        <v>42.508899999999997</v>
      </c>
      <c r="I191" s="43">
        <v>0.39361782487553798</v>
      </c>
      <c r="J191" s="43">
        <v>25.029</v>
      </c>
      <c r="K191" s="43">
        <v>6.9396025797455101</v>
      </c>
      <c r="L191" s="43">
        <v>5.8996612305951803</v>
      </c>
      <c r="M191" s="43">
        <v>302.539409072892</v>
      </c>
      <c r="N191" s="43">
        <v>0</v>
      </c>
      <c r="O191" s="43">
        <v>302.539409072892</v>
      </c>
      <c r="P191" s="43" t="s">
        <v>65</v>
      </c>
      <c r="Q191" s="43" t="s">
        <v>161</v>
      </c>
      <c r="R191" s="43" t="s">
        <v>65</v>
      </c>
      <c r="S191" s="43">
        <v>0</v>
      </c>
      <c r="T191" s="43" t="s">
        <v>65</v>
      </c>
    </row>
    <row r="192" spans="1:20" x14ac:dyDescent="0.2">
      <c r="A192" s="65">
        <v>100074</v>
      </c>
      <c r="B192" s="43" t="s">
        <v>66</v>
      </c>
      <c r="C192" s="43" t="s">
        <v>139</v>
      </c>
      <c r="D192" s="43">
        <v>43959</v>
      </c>
      <c r="E192" s="43">
        <v>23</v>
      </c>
      <c r="F192" s="43">
        <v>217.06846807920601</v>
      </c>
      <c r="G192" s="43">
        <v>4.7001593584699197</v>
      </c>
      <c r="H192" s="43">
        <v>42.508899999999997</v>
      </c>
      <c r="I192" s="43">
        <v>0.39361782487553798</v>
      </c>
      <c r="J192" s="43">
        <v>25.029</v>
      </c>
      <c r="K192" s="43">
        <v>6.9396025797455101</v>
      </c>
      <c r="L192" s="43">
        <v>5.8996612305951803</v>
      </c>
      <c r="M192" s="43">
        <v>302.539409072892</v>
      </c>
      <c r="N192" s="43">
        <v>0</v>
      </c>
      <c r="O192" s="43">
        <v>302.539409072892</v>
      </c>
      <c r="P192" s="43" t="s">
        <v>65</v>
      </c>
      <c r="Q192" s="43" t="s">
        <v>161</v>
      </c>
      <c r="R192" s="43" t="s">
        <v>65</v>
      </c>
      <c r="S192" s="43">
        <v>0</v>
      </c>
      <c r="T192" s="43" t="s">
        <v>65</v>
      </c>
    </row>
    <row r="193" spans="1:20" x14ac:dyDescent="0.2">
      <c r="A193" s="65">
        <v>100074</v>
      </c>
      <c r="B193" s="43" t="s">
        <v>66</v>
      </c>
      <c r="C193" s="43" t="s">
        <v>139</v>
      </c>
      <c r="D193" s="43">
        <v>43959</v>
      </c>
      <c r="E193" s="43">
        <v>24</v>
      </c>
      <c r="F193" s="43">
        <v>217.06846807920601</v>
      </c>
      <c r="G193" s="43">
        <v>4.7001593584699197</v>
      </c>
      <c r="H193" s="43">
        <v>39.089700000000001</v>
      </c>
      <c r="I193" s="43">
        <v>0.36195720635060702</v>
      </c>
      <c r="J193" s="43">
        <v>25.029</v>
      </c>
      <c r="K193" s="43">
        <v>6.9396025797455101</v>
      </c>
      <c r="L193" s="43">
        <v>5.8996612305951803</v>
      </c>
      <c r="M193" s="43">
        <v>299.08854845436701</v>
      </c>
      <c r="N193" s="43">
        <v>0</v>
      </c>
      <c r="O193" s="43">
        <v>299.08854845436701</v>
      </c>
      <c r="P193" s="43" t="s">
        <v>65</v>
      </c>
      <c r="Q193" s="43" t="s">
        <v>161</v>
      </c>
      <c r="R193" s="43" t="s">
        <v>65</v>
      </c>
      <c r="S193" s="43">
        <v>0</v>
      </c>
      <c r="T193" s="43" t="s">
        <v>65</v>
      </c>
    </row>
    <row r="194" spans="1:20" x14ac:dyDescent="0.2">
      <c r="A194" s="65">
        <v>100074</v>
      </c>
      <c r="B194" s="43" t="s">
        <v>66</v>
      </c>
      <c r="C194" s="43" t="s">
        <v>139</v>
      </c>
      <c r="D194" s="43">
        <v>43960</v>
      </c>
      <c r="E194" s="43">
        <v>1</v>
      </c>
      <c r="F194" s="43">
        <v>217.06846807920601</v>
      </c>
      <c r="G194" s="43">
        <v>4.7001593584699197</v>
      </c>
      <c r="H194" s="43">
        <v>39.089700000000001</v>
      </c>
      <c r="I194" s="43">
        <v>0.36195720635060702</v>
      </c>
      <c r="J194" s="43">
        <v>25.029</v>
      </c>
      <c r="K194" s="43">
        <v>6.9396025797455101</v>
      </c>
      <c r="L194" s="43">
        <v>5.8996612305951803</v>
      </c>
      <c r="M194" s="43">
        <v>299.08854845436701</v>
      </c>
      <c r="N194" s="43">
        <v>0</v>
      </c>
      <c r="O194" s="43">
        <v>299.08854845436701</v>
      </c>
      <c r="P194" s="43" t="s">
        <v>65</v>
      </c>
      <c r="Q194" s="43" t="s">
        <v>161</v>
      </c>
      <c r="R194" s="43" t="s">
        <v>65</v>
      </c>
      <c r="S194" s="43">
        <v>0</v>
      </c>
      <c r="T194" s="43" t="s">
        <v>65</v>
      </c>
    </row>
    <row r="195" spans="1:20" x14ac:dyDescent="0.2">
      <c r="A195" s="65">
        <v>100074</v>
      </c>
      <c r="B195" s="43" t="s">
        <v>66</v>
      </c>
      <c r="C195" s="43" t="s">
        <v>139</v>
      </c>
      <c r="D195" s="43">
        <v>43960</v>
      </c>
      <c r="E195" s="43">
        <v>2</v>
      </c>
      <c r="F195" s="43">
        <v>217.06846807920601</v>
      </c>
      <c r="G195" s="43">
        <v>4.7001593584699197</v>
      </c>
      <c r="H195" s="43">
        <v>39.089700000000001</v>
      </c>
      <c r="I195" s="43">
        <v>0.36195720635060702</v>
      </c>
      <c r="J195" s="43">
        <v>25.029</v>
      </c>
      <c r="K195" s="43">
        <v>6.9396025797455101</v>
      </c>
      <c r="L195" s="43">
        <v>5.8996612305951803</v>
      </c>
      <c r="M195" s="43">
        <v>299.08854845436701</v>
      </c>
      <c r="N195" s="43">
        <v>0</v>
      </c>
      <c r="O195" s="43">
        <v>299.08854845436701</v>
      </c>
      <c r="P195" s="43" t="s">
        <v>65</v>
      </c>
      <c r="Q195" s="43" t="s">
        <v>161</v>
      </c>
      <c r="R195" s="43" t="s">
        <v>65</v>
      </c>
      <c r="S195" s="43">
        <v>0</v>
      </c>
      <c r="T195" s="43" t="s">
        <v>65</v>
      </c>
    </row>
    <row r="196" spans="1:20" x14ac:dyDescent="0.2">
      <c r="A196" s="65">
        <v>100074</v>
      </c>
      <c r="B196" s="43" t="s">
        <v>66</v>
      </c>
      <c r="C196" s="43" t="s">
        <v>139</v>
      </c>
      <c r="D196" s="43">
        <v>43960</v>
      </c>
      <c r="E196" s="43">
        <v>3</v>
      </c>
      <c r="F196" s="43">
        <v>217.06846807920601</v>
      </c>
      <c r="G196" s="43">
        <v>4.7001593584699197</v>
      </c>
      <c r="H196" s="43">
        <v>39.089700000000001</v>
      </c>
      <c r="I196" s="43">
        <v>0.36195720635060702</v>
      </c>
      <c r="J196" s="43">
        <v>25.029</v>
      </c>
      <c r="K196" s="43">
        <v>6.9396025797455101</v>
      </c>
      <c r="L196" s="43">
        <v>5.8996612305951803</v>
      </c>
      <c r="M196" s="43">
        <v>299.08854845436701</v>
      </c>
      <c r="N196" s="43">
        <v>0</v>
      </c>
      <c r="O196" s="43">
        <v>299.08854845436701</v>
      </c>
      <c r="P196" s="43" t="s">
        <v>65</v>
      </c>
      <c r="Q196" s="43" t="s">
        <v>161</v>
      </c>
      <c r="R196" s="43" t="s">
        <v>65</v>
      </c>
      <c r="S196" s="43">
        <v>0</v>
      </c>
      <c r="T196" s="43" t="s">
        <v>65</v>
      </c>
    </row>
    <row r="197" spans="1:20" x14ac:dyDescent="0.2">
      <c r="A197" s="65">
        <v>100074</v>
      </c>
      <c r="B197" s="43" t="s">
        <v>66</v>
      </c>
      <c r="C197" s="43" t="s">
        <v>139</v>
      </c>
      <c r="D197" s="43">
        <v>43960</v>
      </c>
      <c r="E197" s="43">
        <v>4</v>
      </c>
      <c r="F197" s="43">
        <v>217.06846807920601</v>
      </c>
      <c r="G197" s="43">
        <v>4.7001593584699197</v>
      </c>
      <c r="H197" s="43">
        <v>39.089700000000001</v>
      </c>
      <c r="I197" s="43">
        <v>0.36195720635060702</v>
      </c>
      <c r="J197" s="43">
        <v>25.029</v>
      </c>
      <c r="K197" s="43">
        <v>6.9396025797455101</v>
      </c>
      <c r="L197" s="43">
        <v>5.8996612305951803</v>
      </c>
      <c r="M197" s="43">
        <v>299.08854845436701</v>
      </c>
      <c r="N197" s="43">
        <v>0</v>
      </c>
      <c r="O197" s="43">
        <v>299.08854845436701</v>
      </c>
      <c r="P197" s="43" t="s">
        <v>65</v>
      </c>
      <c r="Q197" s="43" t="s">
        <v>161</v>
      </c>
      <c r="R197" s="43" t="s">
        <v>65</v>
      </c>
      <c r="S197" s="43">
        <v>0</v>
      </c>
      <c r="T197" s="43" t="s">
        <v>65</v>
      </c>
    </row>
    <row r="198" spans="1:20" x14ac:dyDescent="0.2">
      <c r="A198" s="65">
        <v>100074</v>
      </c>
      <c r="B198" s="43" t="s">
        <v>66</v>
      </c>
      <c r="C198" s="43" t="s">
        <v>139</v>
      </c>
      <c r="D198" s="43">
        <v>43960</v>
      </c>
      <c r="E198" s="43">
        <v>5</v>
      </c>
      <c r="F198" s="43">
        <v>217.06846807920601</v>
      </c>
      <c r="G198" s="43">
        <v>4.7001593584699197</v>
      </c>
      <c r="H198" s="43">
        <v>42.508899999999997</v>
      </c>
      <c r="I198" s="43">
        <v>0.39361782487553798</v>
      </c>
      <c r="J198" s="43">
        <v>25.029</v>
      </c>
      <c r="K198" s="43">
        <v>6.9396025797455101</v>
      </c>
      <c r="L198" s="43">
        <v>5.8996612305951803</v>
      </c>
      <c r="M198" s="43">
        <v>302.539409072892</v>
      </c>
      <c r="N198" s="43">
        <v>0</v>
      </c>
      <c r="O198" s="43">
        <v>302.539409072892</v>
      </c>
      <c r="P198" s="43" t="s">
        <v>65</v>
      </c>
      <c r="Q198" s="43" t="s">
        <v>161</v>
      </c>
      <c r="R198" s="43" t="s">
        <v>65</v>
      </c>
      <c r="S198" s="43">
        <v>0</v>
      </c>
      <c r="T198" s="43" t="s">
        <v>65</v>
      </c>
    </row>
    <row r="199" spans="1:20" x14ac:dyDescent="0.2">
      <c r="A199" s="65">
        <v>100074</v>
      </c>
      <c r="B199" s="43" t="s">
        <v>66</v>
      </c>
      <c r="C199" s="43" t="s">
        <v>139</v>
      </c>
      <c r="D199" s="43">
        <v>43960</v>
      </c>
      <c r="E199" s="43">
        <v>6</v>
      </c>
      <c r="F199" s="43">
        <v>217.06846807920601</v>
      </c>
      <c r="G199" s="43">
        <v>4.7001593584699197</v>
      </c>
      <c r="H199" s="43">
        <v>42.508899999999997</v>
      </c>
      <c r="I199" s="43">
        <v>0.39361782487553798</v>
      </c>
      <c r="J199" s="43">
        <v>25.029</v>
      </c>
      <c r="K199" s="43">
        <v>6.9396025797455101</v>
      </c>
      <c r="L199" s="43">
        <v>5.8996612305951803</v>
      </c>
      <c r="M199" s="43">
        <v>302.539409072892</v>
      </c>
      <c r="N199" s="43">
        <v>0</v>
      </c>
      <c r="O199" s="43">
        <v>302.539409072892</v>
      </c>
      <c r="P199" s="43" t="s">
        <v>65</v>
      </c>
      <c r="Q199" s="43" t="s">
        <v>161</v>
      </c>
      <c r="R199" s="43" t="s">
        <v>65</v>
      </c>
      <c r="S199" s="43">
        <v>0</v>
      </c>
      <c r="T199" s="43" t="s">
        <v>65</v>
      </c>
    </row>
    <row r="200" spans="1:20" x14ac:dyDescent="0.2">
      <c r="A200" s="65">
        <v>100074</v>
      </c>
      <c r="B200" s="43" t="s">
        <v>66</v>
      </c>
      <c r="C200" s="43" t="s">
        <v>139</v>
      </c>
      <c r="D200" s="43">
        <v>43960</v>
      </c>
      <c r="E200" s="43">
        <v>7</v>
      </c>
      <c r="F200" s="43">
        <v>217.06846807920601</v>
      </c>
      <c r="G200" s="43">
        <v>4.7001593584699197</v>
      </c>
      <c r="H200" s="43">
        <v>42.508899999999997</v>
      </c>
      <c r="I200" s="43">
        <v>0.39361782487553798</v>
      </c>
      <c r="J200" s="43">
        <v>25.029</v>
      </c>
      <c r="K200" s="43">
        <v>6.9396025797455101</v>
      </c>
      <c r="L200" s="43">
        <v>5.8996612305951803</v>
      </c>
      <c r="M200" s="43">
        <v>302.539409072892</v>
      </c>
      <c r="N200" s="43">
        <v>0</v>
      </c>
      <c r="O200" s="43">
        <v>302.539409072892</v>
      </c>
      <c r="P200" s="43" t="s">
        <v>65</v>
      </c>
      <c r="Q200" s="43" t="s">
        <v>161</v>
      </c>
      <c r="R200" s="43" t="s">
        <v>65</v>
      </c>
      <c r="S200" s="43">
        <v>0</v>
      </c>
      <c r="T200" s="43" t="s">
        <v>65</v>
      </c>
    </row>
    <row r="201" spans="1:20" x14ac:dyDescent="0.2">
      <c r="A201" s="65">
        <v>100074</v>
      </c>
      <c r="B201" s="43" t="s">
        <v>66</v>
      </c>
      <c r="C201" s="43" t="s">
        <v>139</v>
      </c>
      <c r="D201" s="43">
        <v>43960</v>
      </c>
      <c r="E201" s="43">
        <v>8</v>
      </c>
      <c r="F201" s="43">
        <v>217.06846807920601</v>
      </c>
      <c r="G201" s="43">
        <v>4.7001593584699197</v>
      </c>
      <c r="H201" s="43">
        <v>42.508899999999997</v>
      </c>
      <c r="I201" s="43">
        <v>0.39361782487553798</v>
      </c>
      <c r="J201" s="43">
        <v>25.029</v>
      </c>
      <c r="K201" s="43">
        <v>6.9396025797455101</v>
      </c>
      <c r="L201" s="43">
        <v>5.8996612305951803</v>
      </c>
      <c r="M201" s="43">
        <v>302.539409072892</v>
      </c>
      <c r="N201" s="43">
        <v>0</v>
      </c>
      <c r="O201" s="43">
        <v>302.539409072892</v>
      </c>
      <c r="P201" s="43" t="s">
        <v>65</v>
      </c>
      <c r="Q201" s="43" t="s">
        <v>161</v>
      </c>
      <c r="R201" s="43" t="s">
        <v>65</v>
      </c>
      <c r="S201" s="43">
        <v>0</v>
      </c>
      <c r="T201" s="43" t="s">
        <v>65</v>
      </c>
    </row>
    <row r="202" spans="1:20" x14ac:dyDescent="0.2">
      <c r="A202" s="65">
        <v>100074</v>
      </c>
      <c r="B202" s="43" t="s">
        <v>66</v>
      </c>
      <c r="C202" s="43" t="s">
        <v>139</v>
      </c>
      <c r="D202" s="43">
        <v>43960</v>
      </c>
      <c r="E202" s="43">
        <v>9</v>
      </c>
      <c r="F202" s="43">
        <v>217.06846807920601</v>
      </c>
      <c r="G202" s="43">
        <v>4.7001593584699197</v>
      </c>
      <c r="H202" s="43">
        <v>42.508899999999997</v>
      </c>
      <c r="I202" s="43">
        <v>0.39361782487553798</v>
      </c>
      <c r="J202" s="43">
        <v>25.029</v>
      </c>
      <c r="K202" s="43">
        <v>6.9396025797455101</v>
      </c>
      <c r="L202" s="43">
        <v>5.8996612305951803</v>
      </c>
      <c r="M202" s="43">
        <v>302.539409072892</v>
      </c>
      <c r="N202" s="43">
        <v>0</v>
      </c>
      <c r="O202" s="43">
        <v>302.539409072892</v>
      </c>
      <c r="P202" s="43" t="s">
        <v>65</v>
      </c>
      <c r="Q202" s="43" t="s">
        <v>161</v>
      </c>
      <c r="R202" s="43" t="s">
        <v>65</v>
      </c>
      <c r="S202" s="43">
        <v>0</v>
      </c>
      <c r="T202" s="43" t="s">
        <v>65</v>
      </c>
    </row>
    <row r="203" spans="1:20" x14ac:dyDescent="0.2">
      <c r="A203" s="65">
        <v>100074</v>
      </c>
      <c r="B203" s="43" t="s">
        <v>66</v>
      </c>
      <c r="C203" s="43" t="s">
        <v>139</v>
      </c>
      <c r="D203" s="43">
        <v>43960</v>
      </c>
      <c r="E203" s="43">
        <v>10</v>
      </c>
      <c r="F203" s="43">
        <v>217.06846807920601</v>
      </c>
      <c r="G203" s="43">
        <v>4.7001593584699197</v>
      </c>
      <c r="H203" s="43">
        <v>47.067700000000002</v>
      </c>
      <c r="I203" s="43">
        <v>0.43583074828787299</v>
      </c>
      <c r="J203" s="43">
        <v>25.029</v>
      </c>
      <c r="K203" s="43">
        <v>6.9396025797455101</v>
      </c>
      <c r="L203" s="43">
        <v>5.8996612305951803</v>
      </c>
      <c r="M203" s="43">
        <v>307.14042199630501</v>
      </c>
      <c r="N203" s="43">
        <v>0</v>
      </c>
      <c r="O203" s="43">
        <v>307.14042199630501</v>
      </c>
      <c r="P203" s="43" t="s">
        <v>65</v>
      </c>
      <c r="Q203" s="43" t="s">
        <v>161</v>
      </c>
      <c r="R203" s="43" t="s">
        <v>65</v>
      </c>
      <c r="S203" s="43">
        <v>0</v>
      </c>
      <c r="T203" s="43" t="s">
        <v>65</v>
      </c>
    </row>
    <row r="204" spans="1:20" x14ac:dyDescent="0.2">
      <c r="A204" s="65">
        <v>100074</v>
      </c>
      <c r="B204" s="43" t="s">
        <v>66</v>
      </c>
      <c r="C204" s="43" t="s">
        <v>139</v>
      </c>
      <c r="D204" s="43">
        <v>43960</v>
      </c>
      <c r="E204" s="43">
        <v>11</v>
      </c>
      <c r="F204" s="43">
        <v>217.06846807920601</v>
      </c>
      <c r="G204" s="43">
        <v>4.7001593584699197</v>
      </c>
      <c r="H204" s="43">
        <v>47.067700000000002</v>
      </c>
      <c r="I204" s="43">
        <v>0.43583074828787299</v>
      </c>
      <c r="J204" s="43">
        <v>25.029</v>
      </c>
      <c r="K204" s="43">
        <v>6.9396025797455101</v>
      </c>
      <c r="L204" s="43">
        <v>5.8996612305951803</v>
      </c>
      <c r="M204" s="43">
        <v>307.14042199630501</v>
      </c>
      <c r="N204" s="43">
        <v>0</v>
      </c>
      <c r="O204" s="43">
        <v>307.14042199630501</v>
      </c>
      <c r="P204" s="43" t="s">
        <v>65</v>
      </c>
      <c r="Q204" s="43" t="s">
        <v>161</v>
      </c>
      <c r="R204" s="43" t="s">
        <v>65</v>
      </c>
      <c r="S204" s="43">
        <v>0</v>
      </c>
      <c r="T204" s="43" t="s">
        <v>65</v>
      </c>
    </row>
    <row r="205" spans="1:20" x14ac:dyDescent="0.2">
      <c r="A205" s="65">
        <v>100074</v>
      </c>
      <c r="B205" s="43" t="s">
        <v>66</v>
      </c>
      <c r="C205" s="43" t="s">
        <v>139</v>
      </c>
      <c r="D205" s="43">
        <v>43960</v>
      </c>
      <c r="E205" s="43">
        <v>12</v>
      </c>
      <c r="F205" s="43">
        <v>217.06846807920601</v>
      </c>
      <c r="G205" s="43">
        <v>4.7001593584699197</v>
      </c>
      <c r="H205" s="43">
        <v>47.067700000000002</v>
      </c>
      <c r="I205" s="43">
        <v>0.43583074828787299</v>
      </c>
      <c r="J205" s="43">
        <v>25.029</v>
      </c>
      <c r="K205" s="43">
        <v>6.9396025797455101</v>
      </c>
      <c r="L205" s="43">
        <v>5.8996612305951803</v>
      </c>
      <c r="M205" s="43">
        <v>307.14042199630501</v>
      </c>
      <c r="N205" s="43">
        <v>0</v>
      </c>
      <c r="O205" s="43">
        <v>307.14042199630501</v>
      </c>
      <c r="P205" s="43" t="s">
        <v>65</v>
      </c>
      <c r="Q205" s="43" t="s">
        <v>161</v>
      </c>
      <c r="R205" s="43" t="s">
        <v>65</v>
      </c>
      <c r="S205" s="43">
        <v>0</v>
      </c>
      <c r="T205" s="43" t="s">
        <v>65</v>
      </c>
    </row>
    <row r="206" spans="1:20" x14ac:dyDescent="0.2">
      <c r="A206" s="65">
        <v>100074</v>
      </c>
      <c r="B206" s="43" t="s">
        <v>66</v>
      </c>
      <c r="C206" s="43" t="s">
        <v>139</v>
      </c>
      <c r="D206" s="43">
        <v>43960</v>
      </c>
      <c r="E206" s="43">
        <v>13</v>
      </c>
      <c r="F206" s="43">
        <v>217.06846807920601</v>
      </c>
      <c r="G206" s="43">
        <v>4.7001593584699197</v>
      </c>
      <c r="H206" s="43">
        <v>42.508899999999997</v>
      </c>
      <c r="I206" s="43">
        <v>0.39361782487553798</v>
      </c>
      <c r="J206" s="43">
        <v>25.029</v>
      </c>
      <c r="K206" s="43">
        <v>6.9396025797455101</v>
      </c>
      <c r="L206" s="43">
        <v>5.8996612305951803</v>
      </c>
      <c r="M206" s="43">
        <v>302.539409072892</v>
      </c>
      <c r="N206" s="43">
        <v>0</v>
      </c>
      <c r="O206" s="43">
        <v>302.539409072892</v>
      </c>
      <c r="P206" s="43" t="s">
        <v>65</v>
      </c>
      <c r="Q206" s="43" t="s">
        <v>161</v>
      </c>
      <c r="R206" s="43" t="s">
        <v>65</v>
      </c>
      <c r="S206" s="43">
        <v>0</v>
      </c>
      <c r="T206" s="43" t="s">
        <v>65</v>
      </c>
    </row>
    <row r="207" spans="1:20" x14ac:dyDescent="0.2">
      <c r="A207" s="65">
        <v>100074</v>
      </c>
      <c r="B207" s="43" t="s">
        <v>66</v>
      </c>
      <c r="C207" s="43" t="s">
        <v>139</v>
      </c>
      <c r="D207" s="43">
        <v>43960</v>
      </c>
      <c r="E207" s="43">
        <v>14</v>
      </c>
      <c r="F207" s="43">
        <v>217.06846807920601</v>
      </c>
      <c r="G207" s="43">
        <v>4.7001593584699197</v>
      </c>
      <c r="H207" s="43">
        <v>42.508899999999997</v>
      </c>
      <c r="I207" s="43">
        <v>0.39361782487553798</v>
      </c>
      <c r="J207" s="43">
        <v>25.029</v>
      </c>
      <c r="K207" s="43">
        <v>6.9396025797455101</v>
      </c>
      <c r="L207" s="43">
        <v>5.8996612305951803</v>
      </c>
      <c r="M207" s="43">
        <v>302.539409072892</v>
      </c>
      <c r="N207" s="43">
        <v>0</v>
      </c>
      <c r="O207" s="43">
        <v>302.539409072892</v>
      </c>
      <c r="P207" s="43" t="s">
        <v>65</v>
      </c>
      <c r="Q207" s="43" t="s">
        <v>161</v>
      </c>
      <c r="R207" s="43" t="s">
        <v>65</v>
      </c>
      <c r="S207" s="43">
        <v>0</v>
      </c>
      <c r="T207" s="43" t="s">
        <v>65</v>
      </c>
    </row>
    <row r="208" spans="1:20" x14ac:dyDescent="0.2">
      <c r="A208" s="65">
        <v>100074</v>
      </c>
      <c r="B208" s="43" t="s">
        <v>66</v>
      </c>
      <c r="C208" s="43" t="s">
        <v>139</v>
      </c>
      <c r="D208" s="43">
        <v>43960</v>
      </c>
      <c r="E208" s="43">
        <v>15</v>
      </c>
      <c r="F208" s="43">
        <v>217.06846807920601</v>
      </c>
      <c r="G208" s="43">
        <v>4.7001593584699197</v>
      </c>
      <c r="H208" s="43">
        <v>42.508899999999997</v>
      </c>
      <c r="I208" s="43">
        <v>0.39361782487553798</v>
      </c>
      <c r="J208" s="43">
        <v>25.029</v>
      </c>
      <c r="K208" s="43">
        <v>6.9396025797455101</v>
      </c>
      <c r="L208" s="43">
        <v>5.8996612305951803</v>
      </c>
      <c r="M208" s="43">
        <v>302.539409072892</v>
      </c>
      <c r="N208" s="43">
        <v>0</v>
      </c>
      <c r="O208" s="43">
        <v>302.539409072892</v>
      </c>
      <c r="P208" s="43" t="s">
        <v>65</v>
      </c>
      <c r="Q208" s="43" t="s">
        <v>161</v>
      </c>
      <c r="R208" s="43" t="s">
        <v>65</v>
      </c>
      <c r="S208" s="43">
        <v>0</v>
      </c>
      <c r="T208" s="43" t="s">
        <v>65</v>
      </c>
    </row>
    <row r="209" spans="1:20" x14ac:dyDescent="0.2">
      <c r="A209" s="65">
        <v>100074</v>
      </c>
      <c r="B209" s="43" t="s">
        <v>66</v>
      </c>
      <c r="C209" s="43" t="s">
        <v>139</v>
      </c>
      <c r="D209" s="43">
        <v>43960</v>
      </c>
      <c r="E209" s="43">
        <v>16</v>
      </c>
      <c r="F209" s="43">
        <v>217.06846807920601</v>
      </c>
      <c r="G209" s="43">
        <v>4.7001593584699197</v>
      </c>
      <c r="H209" s="43">
        <v>42.508899999999997</v>
      </c>
      <c r="I209" s="43">
        <v>0.39361782487553798</v>
      </c>
      <c r="J209" s="43">
        <v>25.029</v>
      </c>
      <c r="K209" s="43">
        <v>6.9396025797455101</v>
      </c>
      <c r="L209" s="43">
        <v>5.8996612305951803</v>
      </c>
      <c r="M209" s="43">
        <v>302.539409072892</v>
      </c>
      <c r="N209" s="43">
        <v>0</v>
      </c>
      <c r="O209" s="43">
        <v>302.539409072892</v>
      </c>
      <c r="P209" s="43" t="s">
        <v>65</v>
      </c>
      <c r="Q209" s="43" t="s">
        <v>161</v>
      </c>
      <c r="R209" s="43" t="s">
        <v>65</v>
      </c>
      <c r="S209" s="43">
        <v>0</v>
      </c>
      <c r="T209" s="43" t="s">
        <v>65</v>
      </c>
    </row>
    <row r="210" spans="1:20" x14ac:dyDescent="0.2">
      <c r="A210" s="65">
        <v>100074</v>
      </c>
      <c r="B210" s="43" t="s">
        <v>66</v>
      </c>
      <c r="C210" s="43" t="s">
        <v>139</v>
      </c>
      <c r="D210" s="43">
        <v>43960</v>
      </c>
      <c r="E210" s="43">
        <v>17</v>
      </c>
      <c r="F210" s="43">
        <v>217.06846807920601</v>
      </c>
      <c r="G210" s="43">
        <v>4.7001593584699197</v>
      </c>
      <c r="H210" s="43">
        <v>42.508899999999997</v>
      </c>
      <c r="I210" s="43">
        <v>0.39361782487553798</v>
      </c>
      <c r="J210" s="43">
        <v>25.029</v>
      </c>
      <c r="K210" s="43">
        <v>6.9396025797455101</v>
      </c>
      <c r="L210" s="43">
        <v>5.8996612305951803</v>
      </c>
      <c r="M210" s="43">
        <v>302.539409072892</v>
      </c>
      <c r="N210" s="43">
        <v>0</v>
      </c>
      <c r="O210" s="43">
        <v>302.539409072892</v>
      </c>
      <c r="P210" s="43" t="s">
        <v>65</v>
      </c>
      <c r="Q210" s="43" t="s">
        <v>161</v>
      </c>
      <c r="R210" s="43" t="s">
        <v>65</v>
      </c>
      <c r="S210" s="43">
        <v>0</v>
      </c>
      <c r="T210" s="43" t="s">
        <v>65</v>
      </c>
    </row>
    <row r="211" spans="1:20" x14ac:dyDescent="0.2">
      <c r="A211" s="65">
        <v>100074</v>
      </c>
      <c r="B211" s="43" t="s">
        <v>66</v>
      </c>
      <c r="C211" s="43" t="s">
        <v>139</v>
      </c>
      <c r="D211" s="43">
        <v>43960</v>
      </c>
      <c r="E211" s="43">
        <v>18</v>
      </c>
      <c r="F211" s="43">
        <v>217.06846807920601</v>
      </c>
      <c r="G211" s="43">
        <v>4.7001593584699197</v>
      </c>
      <c r="H211" s="43">
        <v>42.508899999999997</v>
      </c>
      <c r="I211" s="43">
        <v>0.39361782487553798</v>
      </c>
      <c r="J211" s="43">
        <v>25.029</v>
      </c>
      <c r="K211" s="43">
        <v>6.9396025797455101</v>
      </c>
      <c r="L211" s="43">
        <v>5.8996612305951803</v>
      </c>
      <c r="M211" s="43">
        <v>302.539409072892</v>
      </c>
      <c r="N211" s="43">
        <v>0</v>
      </c>
      <c r="O211" s="43">
        <v>302.539409072892</v>
      </c>
      <c r="P211" s="43" t="s">
        <v>65</v>
      </c>
      <c r="Q211" s="43" t="s">
        <v>161</v>
      </c>
      <c r="R211" s="43" t="s">
        <v>65</v>
      </c>
      <c r="S211" s="43">
        <v>0</v>
      </c>
      <c r="T211" s="43" t="s">
        <v>65</v>
      </c>
    </row>
    <row r="212" spans="1:20" x14ac:dyDescent="0.2">
      <c r="A212" s="65">
        <v>100074</v>
      </c>
      <c r="B212" s="43" t="s">
        <v>66</v>
      </c>
      <c r="C212" s="43" t="s">
        <v>139</v>
      </c>
      <c r="D212" s="43">
        <v>43960</v>
      </c>
      <c r="E212" s="43">
        <v>19</v>
      </c>
      <c r="F212" s="43">
        <v>217.06846807920601</v>
      </c>
      <c r="G212" s="43">
        <v>4.7001593584699197</v>
      </c>
      <c r="H212" s="43">
        <v>47.067700000000002</v>
      </c>
      <c r="I212" s="43">
        <v>0.43583074828787299</v>
      </c>
      <c r="J212" s="43">
        <v>25.029</v>
      </c>
      <c r="K212" s="43">
        <v>6.9396025797455101</v>
      </c>
      <c r="L212" s="43">
        <v>5.8996612305951803</v>
      </c>
      <c r="M212" s="43">
        <v>307.14042199630501</v>
      </c>
      <c r="N212" s="43">
        <v>0</v>
      </c>
      <c r="O212" s="43">
        <v>307.14042199630501</v>
      </c>
      <c r="P212" s="43" t="s">
        <v>65</v>
      </c>
      <c r="Q212" s="43" t="s">
        <v>161</v>
      </c>
      <c r="R212" s="43" t="s">
        <v>65</v>
      </c>
      <c r="S212" s="43">
        <v>0</v>
      </c>
      <c r="T212" s="43" t="s">
        <v>65</v>
      </c>
    </row>
    <row r="213" spans="1:20" x14ac:dyDescent="0.2">
      <c r="A213" s="65">
        <v>100074</v>
      </c>
      <c r="B213" s="43" t="s">
        <v>66</v>
      </c>
      <c r="C213" s="43" t="s">
        <v>139</v>
      </c>
      <c r="D213" s="43">
        <v>43960</v>
      </c>
      <c r="E213" s="43">
        <v>20</v>
      </c>
      <c r="F213" s="43">
        <v>217.06846807920601</v>
      </c>
      <c r="G213" s="43">
        <v>4.7001593584699197</v>
      </c>
      <c r="H213" s="43">
        <v>47.067700000000002</v>
      </c>
      <c r="I213" s="43">
        <v>0.43583074828787299</v>
      </c>
      <c r="J213" s="43">
        <v>25.029</v>
      </c>
      <c r="K213" s="43">
        <v>6.9396025797455101</v>
      </c>
      <c r="L213" s="43">
        <v>5.8996612305951803</v>
      </c>
      <c r="M213" s="43">
        <v>307.14042199630501</v>
      </c>
      <c r="N213" s="43">
        <v>0</v>
      </c>
      <c r="O213" s="43">
        <v>307.14042199630501</v>
      </c>
      <c r="P213" s="43" t="s">
        <v>65</v>
      </c>
      <c r="Q213" s="43" t="s">
        <v>161</v>
      </c>
      <c r="R213" s="43" t="s">
        <v>65</v>
      </c>
      <c r="S213" s="43">
        <v>0</v>
      </c>
      <c r="T213" s="43" t="s">
        <v>65</v>
      </c>
    </row>
    <row r="214" spans="1:20" x14ac:dyDescent="0.2">
      <c r="A214" s="65">
        <v>100074</v>
      </c>
      <c r="B214" s="43" t="s">
        <v>66</v>
      </c>
      <c r="C214" s="43" t="s">
        <v>139</v>
      </c>
      <c r="D214" s="43">
        <v>43960</v>
      </c>
      <c r="E214" s="43">
        <v>21</v>
      </c>
      <c r="F214" s="43">
        <v>217.06846807920601</v>
      </c>
      <c r="G214" s="43">
        <v>4.7001593584699197</v>
      </c>
      <c r="H214" s="43">
        <v>47.067700000000002</v>
      </c>
      <c r="I214" s="43">
        <v>0.43583074828787299</v>
      </c>
      <c r="J214" s="43">
        <v>25.029</v>
      </c>
      <c r="K214" s="43">
        <v>6.9396025797455101</v>
      </c>
      <c r="L214" s="43">
        <v>5.8996612305951803</v>
      </c>
      <c r="M214" s="43">
        <v>307.14042199630501</v>
      </c>
      <c r="N214" s="43">
        <v>0</v>
      </c>
      <c r="O214" s="43">
        <v>307.14042199630501</v>
      </c>
      <c r="P214" s="43" t="s">
        <v>65</v>
      </c>
      <c r="Q214" s="43" t="s">
        <v>161</v>
      </c>
      <c r="R214" s="43" t="s">
        <v>65</v>
      </c>
      <c r="S214" s="43">
        <v>0</v>
      </c>
      <c r="T214" s="43" t="s">
        <v>65</v>
      </c>
    </row>
    <row r="215" spans="1:20" x14ac:dyDescent="0.2">
      <c r="A215" s="65">
        <v>100074</v>
      </c>
      <c r="B215" s="43" t="s">
        <v>66</v>
      </c>
      <c r="C215" s="43" t="s">
        <v>139</v>
      </c>
      <c r="D215" s="43">
        <v>43960</v>
      </c>
      <c r="E215" s="43">
        <v>22</v>
      </c>
      <c r="F215" s="43">
        <v>217.06846807920601</v>
      </c>
      <c r="G215" s="43">
        <v>4.7001593584699197</v>
      </c>
      <c r="H215" s="43">
        <v>42.508899999999997</v>
      </c>
      <c r="I215" s="43">
        <v>0.39361782487553798</v>
      </c>
      <c r="J215" s="43">
        <v>25.029</v>
      </c>
      <c r="K215" s="43">
        <v>6.9396025797455101</v>
      </c>
      <c r="L215" s="43">
        <v>5.8996612305951803</v>
      </c>
      <c r="M215" s="43">
        <v>302.539409072892</v>
      </c>
      <c r="N215" s="43">
        <v>0</v>
      </c>
      <c r="O215" s="43">
        <v>302.539409072892</v>
      </c>
      <c r="P215" s="43" t="s">
        <v>65</v>
      </c>
      <c r="Q215" s="43" t="s">
        <v>161</v>
      </c>
      <c r="R215" s="43" t="s">
        <v>65</v>
      </c>
      <c r="S215" s="43">
        <v>0</v>
      </c>
      <c r="T215" s="43" t="s">
        <v>65</v>
      </c>
    </row>
    <row r="216" spans="1:20" x14ac:dyDescent="0.2">
      <c r="A216" s="65">
        <v>100074</v>
      </c>
      <c r="B216" s="43" t="s">
        <v>66</v>
      </c>
      <c r="C216" s="43" t="s">
        <v>139</v>
      </c>
      <c r="D216" s="43">
        <v>43960</v>
      </c>
      <c r="E216" s="43">
        <v>23</v>
      </c>
      <c r="F216" s="43">
        <v>217.06846807920601</v>
      </c>
      <c r="G216" s="43">
        <v>4.7001593584699197</v>
      </c>
      <c r="H216" s="43">
        <v>42.508899999999997</v>
      </c>
      <c r="I216" s="43">
        <v>0.39361782487553798</v>
      </c>
      <c r="J216" s="43">
        <v>25.029</v>
      </c>
      <c r="K216" s="43">
        <v>6.9396025797455101</v>
      </c>
      <c r="L216" s="43">
        <v>5.8996612305951803</v>
      </c>
      <c r="M216" s="43">
        <v>302.539409072892</v>
      </c>
      <c r="N216" s="43">
        <v>0</v>
      </c>
      <c r="O216" s="43">
        <v>302.539409072892</v>
      </c>
      <c r="P216" s="43" t="s">
        <v>65</v>
      </c>
      <c r="Q216" s="43" t="s">
        <v>161</v>
      </c>
      <c r="R216" s="43" t="s">
        <v>65</v>
      </c>
      <c r="S216" s="43">
        <v>0</v>
      </c>
      <c r="T216" s="43" t="s">
        <v>65</v>
      </c>
    </row>
    <row r="217" spans="1:20" x14ac:dyDescent="0.2">
      <c r="A217" s="65">
        <v>100074</v>
      </c>
      <c r="B217" s="43" t="s">
        <v>66</v>
      </c>
      <c r="C217" s="43" t="s">
        <v>139</v>
      </c>
      <c r="D217" s="43">
        <v>43960</v>
      </c>
      <c r="E217" s="43">
        <v>24</v>
      </c>
      <c r="F217" s="43">
        <v>217.06846807920601</v>
      </c>
      <c r="G217" s="43">
        <v>4.7001593584699197</v>
      </c>
      <c r="H217" s="43">
        <v>39.089700000000001</v>
      </c>
      <c r="I217" s="43">
        <v>0.36195720635060702</v>
      </c>
      <c r="J217" s="43">
        <v>25.029</v>
      </c>
      <c r="K217" s="43">
        <v>6.9396025797455101</v>
      </c>
      <c r="L217" s="43">
        <v>5.8996612305951803</v>
      </c>
      <c r="M217" s="43">
        <v>299.08854845436701</v>
      </c>
      <c r="N217" s="43">
        <v>0</v>
      </c>
      <c r="O217" s="43">
        <v>299.08854845436701</v>
      </c>
      <c r="P217" s="43" t="s">
        <v>65</v>
      </c>
      <c r="Q217" s="43" t="s">
        <v>161</v>
      </c>
      <c r="R217" s="43" t="s">
        <v>65</v>
      </c>
      <c r="S217" s="43">
        <v>0</v>
      </c>
      <c r="T217" s="43" t="s">
        <v>65</v>
      </c>
    </row>
    <row r="218" spans="1:20" x14ac:dyDescent="0.2">
      <c r="A218" s="65">
        <v>100074</v>
      </c>
      <c r="B218" s="43" t="s">
        <v>66</v>
      </c>
      <c r="C218" s="43" t="s">
        <v>139</v>
      </c>
      <c r="D218" s="43">
        <v>43961</v>
      </c>
      <c r="E218" s="43">
        <v>1</v>
      </c>
      <c r="F218" s="43">
        <v>217.06846807920601</v>
      </c>
      <c r="G218" s="43">
        <v>4.7001593584699197</v>
      </c>
      <c r="H218" s="43">
        <v>39.089700000000001</v>
      </c>
      <c r="I218" s="43">
        <v>0.36195720635060702</v>
      </c>
      <c r="J218" s="43">
        <v>25.029</v>
      </c>
      <c r="K218" s="43">
        <v>6.9396025797455101</v>
      </c>
      <c r="L218" s="43">
        <v>5.8996612305951803</v>
      </c>
      <c r="M218" s="43">
        <v>299.08854845436701</v>
      </c>
      <c r="N218" s="43">
        <v>0</v>
      </c>
      <c r="O218" s="43">
        <v>299.08854845436701</v>
      </c>
      <c r="P218" s="43" t="s">
        <v>65</v>
      </c>
      <c r="Q218" s="43" t="s">
        <v>161</v>
      </c>
      <c r="R218" s="43" t="s">
        <v>65</v>
      </c>
      <c r="S218" s="43">
        <v>0</v>
      </c>
      <c r="T218" s="43" t="s">
        <v>65</v>
      </c>
    </row>
    <row r="219" spans="1:20" x14ac:dyDescent="0.2">
      <c r="A219" s="65">
        <v>100074</v>
      </c>
      <c r="B219" s="43" t="s">
        <v>66</v>
      </c>
      <c r="C219" s="43" t="s">
        <v>139</v>
      </c>
      <c r="D219" s="43">
        <v>43961</v>
      </c>
      <c r="E219" s="43">
        <v>2</v>
      </c>
      <c r="F219" s="43">
        <v>217.06846807920601</v>
      </c>
      <c r="G219" s="43">
        <v>4.7001593584699197</v>
      </c>
      <c r="H219" s="43">
        <v>39.089700000000001</v>
      </c>
      <c r="I219" s="43">
        <v>0.36195720635060702</v>
      </c>
      <c r="J219" s="43">
        <v>25.029</v>
      </c>
      <c r="K219" s="43">
        <v>6.9396025797455101</v>
      </c>
      <c r="L219" s="43">
        <v>5.8996612305951803</v>
      </c>
      <c r="M219" s="43">
        <v>299.08854845436701</v>
      </c>
      <c r="N219" s="43">
        <v>0</v>
      </c>
      <c r="O219" s="43">
        <v>299.08854845436701</v>
      </c>
      <c r="P219" s="43" t="s">
        <v>65</v>
      </c>
      <c r="Q219" s="43" t="s">
        <v>161</v>
      </c>
      <c r="R219" s="43" t="s">
        <v>65</v>
      </c>
      <c r="S219" s="43">
        <v>0</v>
      </c>
      <c r="T219" s="43" t="s">
        <v>65</v>
      </c>
    </row>
    <row r="220" spans="1:20" x14ac:dyDescent="0.2">
      <c r="A220" s="65">
        <v>100074</v>
      </c>
      <c r="B220" s="43" t="s">
        <v>66</v>
      </c>
      <c r="C220" s="43" t="s">
        <v>139</v>
      </c>
      <c r="D220" s="43">
        <v>43961</v>
      </c>
      <c r="E220" s="43">
        <v>3</v>
      </c>
      <c r="F220" s="43">
        <v>217.06846807920601</v>
      </c>
      <c r="G220" s="43">
        <v>4.7001593584699197</v>
      </c>
      <c r="H220" s="43">
        <v>39.089700000000001</v>
      </c>
      <c r="I220" s="43">
        <v>0.36195720635060702</v>
      </c>
      <c r="J220" s="43">
        <v>25.029</v>
      </c>
      <c r="K220" s="43">
        <v>6.9396025797455101</v>
      </c>
      <c r="L220" s="43">
        <v>5.8996612305951803</v>
      </c>
      <c r="M220" s="43">
        <v>299.08854845436701</v>
      </c>
      <c r="N220" s="43">
        <v>0</v>
      </c>
      <c r="O220" s="43">
        <v>299.08854845436701</v>
      </c>
      <c r="P220" s="43" t="s">
        <v>65</v>
      </c>
      <c r="Q220" s="43" t="s">
        <v>161</v>
      </c>
      <c r="R220" s="43" t="s">
        <v>65</v>
      </c>
      <c r="S220" s="43">
        <v>0</v>
      </c>
      <c r="T220" s="43" t="s">
        <v>65</v>
      </c>
    </row>
    <row r="221" spans="1:20" x14ac:dyDescent="0.2">
      <c r="A221" s="65">
        <v>100074</v>
      </c>
      <c r="B221" s="43" t="s">
        <v>66</v>
      </c>
      <c r="C221" s="43" t="s">
        <v>139</v>
      </c>
      <c r="D221" s="43">
        <v>43961</v>
      </c>
      <c r="E221" s="43">
        <v>4</v>
      </c>
      <c r="F221" s="43">
        <v>217.06846807920601</v>
      </c>
      <c r="G221" s="43">
        <v>4.7001593584699197</v>
      </c>
      <c r="H221" s="43">
        <v>39.089700000000001</v>
      </c>
      <c r="I221" s="43">
        <v>0.36195720635060702</v>
      </c>
      <c r="J221" s="43">
        <v>25.029</v>
      </c>
      <c r="K221" s="43">
        <v>6.9396025797455101</v>
      </c>
      <c r="L221" s="43">
        <v>5.8996612305951803</v>
      </c>
      <c r="M221" s="43">
        <v>299.08854845436701</v>
      </c>
      <c r="N221" s="43">
        <v>0</v>
      </c>
      <c r="O221" s="43">
        <v>299.08854845436701</v>
      </c>
      <c r="P221" s="43" t="s">
        <v>65</v>
      </c>
      <c r="Q221" s="43" t="s">
        <v>161</v>
      </c>
      <c r="R221" s="43" t="s">
        <v>65</v>
      </c>
      <c r="S221" s="43">
        <v>0</v>
      </c>
      <c r="T221" s="43" t="s">
        <v>65</v>
      </c>
    </row>
    <row r="222" spans="1:20" x14ac:dyDescent="0.2">
      <c r="A222" s="65">
        <v>100074</v>
      </c>
      <c r="B222" s="43" t="s">
        <v>66</v>
      </c>
      <c r="C222" s="43" t="s">
        <v>139</v>
      </c>
      <c r="D222" s="43">
        <v>43961</v>
      </c>
      <c r="E222" s="43">
        <v>5</v>
      </c>
      <c r="F222" s="43">
        <v>217.06846807920601</v>
      </c>
      <c r="G222" s="43">
        <v>4.7001593584699197</v>
      </c>
      <c r="H222" s="43">
        <v>42.508899999999997</v>
      </c>
      <c r="I222" s="43">
        <v>0.39361782487553798</v>
      </c>
      <c r="J222" s="43">
        <v>25.029</v>
      </c>
      <c r="K222" s="43">
        <v>6.9396025797455101</v>
      </c>
      <c r="L222" s="43">
        <v>5.8996612305951803</v>
      </c>
      <c r="M222" s="43">
        <v>302.539409072892</v>
      </c>
      <c r="N222" s="43">
        <v>0</v>
      </c>
      <c r="O222" s="43">
        <v>302.539409072892</v>
      </c>
      <c r="P222" s="43" t="s">
        <v>65</v>
      </c>
      <c r="Q222" s="43" t="s">
        <v>161</v>
      </c>
      <c r="R222" s="43" t="s">
        <v>65</v>
      </c>
      <c r="S222" s="43">
        <v>0</v>
      </c>
      <c r="T222" s="43" t="s">
        <v>65</v>
      </c>
    </row>
    <row r="223" spans="1:20" x14ac:dyDescent="0.2">
      <c r="A223" s="65">
        <v>100074</v>
      </c>
      <c r="B223" s="43" t="s">
        <v>66</v>
      </c>
      <c r="C223" s="43" t="s">
        <v>139</v>
      </c>
      <c r="D223" s="43">
        <v>43961</v>
      </c>
      <c r="E223" s="43">
        <v>6</v>
      </c>
      <c r="F223" s="43">
        <v>217.06846807920601</v>
      </c>
      <c r="G223" s="43">
        <v>4.7001593584699197</v>
      </c>
      <c r="H223" s="43">
        <v>42.508899999999997</v>
      </c>
      <c r="I223" s="43">
        <v>0.39361782487553798</v>
      </c>
      <c r="J223" s="43">
        <v>25.029</v>
      </c>
      <c r="K223" s="43">
        <v>6.9396025797455101</v>
      </c>
      <c r="L223" s="43">
        <v>5.8996612305951803</v>
      </c>
      <c r="M223" s="43">
        <v>302.539409072892</v>
      </c>
      <c r="N223" s="43">
        <v>0</v>
      </c>
      <c r="O223" s="43">
        <v>302.539409072892</v>
      </c>
      <c r="P223" s="43" t="s">
        <v>65</v>
      </c>
      <c r="Q223" s="43" t="s">
        <v>161</v>
      </c>
      <c r="R223" s="43" t="s">
        <v>65</v>
      </c>
      <c r="S223" s="43">
        <v>0</v>
      </c>
      <c r="T223" s="43" t="s">
        <v>65</v>
      </c>
    </row>
    <row r="224" spans="1:20" x14ac:dyDescent="0.2">
      <c r="A224" s="65">
        <v>100074</v>
      </c>
      <c r="B224" s="43" t="s">
        <v>66</v>
      </c>
      <c r="C224" s="43" t="s">
        <v>139</v>
      </c>
      <c r="D224" s="43">
        <v>43961</v>
      </c>
      <c r="E224" s="43">
        <v>7</v>
      </c>
      <c r="F224" s="43">
        <v>217.06846807920601</v>
      </c>
      <c r="G224" s="43">
        <v>4.7001593584699197</v>
      </c>
      <c r="H224" s="43">
        <v>42.508899999999997</v>
      </c>
      <c r="I224" s="43">
        <v>0.39361782487553798</v>
      </c>
      <c r="J224" s="43">
        <v>25.029</v>
      </c>
      <c r="K224" s="43">
        <v>6.9396025797455101</v>
      </c>
      <c r="L224" s="43">
        <v>5.8996612305951803</v>
      </c>
      <c r="M224" s="43">
        <v>302.539409072892</v>
      </c>
      <c r="N224" s="43">
        <v>0</v>
      </c>
      <c r="O224" s="43">
        <v>302.539409072892</v>
      </c>
      <c r="P224" s="43" t="s">
        <v>65</v>
      </c>
      <c r="Q224" s="43" t="s">
        <v>161</v>
      </c>
      <c r="R224" s="43" t="s">
        <v>65</v>
      </c>
      <c r="S224" s="43">
        <v>0</v>
      </c>
      <c r="T224" s="43" t="s">
        <v>65</v>
      </c>
    </row>
    <row r="225" spans="1:20" x14ac:dyDescent="0.2">
      <c r="A225" s="65">
        <v>100074</v>
      </c>
      <c r="B225" s="43" t="s">
        <v>66</v>
      </c>
      <c r="C225" s="43" t="s">
        <v>139</v>
      </c>
      <c r="D225" s="43">
        <v>43961</v>
      </c>
      <c r="E225" s="43">
        <v>8</v>
      </c>
      <c r="F225" s="43">
        <v>217.06846807920601</v>
      </c>
      <c r="G225" s="43">
        <v>4.7001593584699197</v>
      </c>
      <c r="H225" s="43">
        <v>42.508899999999997</v>
      </c>
      <c r="I225" s="43">
        <v>0.39361782487553798</v>
      </c>
      <c r="J225" s="43">
        <v>25.029</v>
      </c>
      <c r="K225" s="43">
        <v>6.9396025797455101</v>
      </c>
      <c r="L225" s="43">
        <v>5.8996612305951803</v>
      </c>
      <c r="M225" s="43">
        <v>302.539409072892</v>
      </c>
      <c r="N225" s="43">
        <v>0</v>
      </c>
      <c r="O225" s="43">
        <v>302.539409072892</v>
      </c>
      <c r="P225" s="43" t="s">
        <v>65</v>
      </c>
      <c r="Q225" s="43" t="s">
        <v>161</v>
      </c>
      <c r="R225" s="43" t="s">
        <v>65</v>
      </c>
      <c r="S225" s="43">
        <v>0</v>
      </c>
      <c r="T225" s="43" t="s">
        <v>65</v>
      </c>
    </row>
    <row r="226" spans="1:20" x14ac:dyDescent="0.2">
      <c r="A226" s="65">
        <v>100074</v>
      </c>
      <c r="B226" s="43" t="s">
        <v>66</v>
      </c>
      <c r="C226" s="43" t="s">
        <v>139</v>
      </c>
      <c r="D226" s="43">
        <v>43961</v>
      </c>
      <c r="E226" s="43">
        <v>9</v>
      </c>
      <c r="F226" s="43">
        <v>217.06846807920601</v>
      </c>
      <c r="G226" s="43">
        <v>4.7001593584699197</v>
      </c>
      <c r="H226" s="43">
        <v>42.508899999999997</v>
      </c>
      <c r="I226" s="43">
        <v>0.39361782487553798</v>
      </c>
      <c r="J226" s="43">
        <v>25.029</v>
      </c>
      <c r="K226" s="43">
        <v>6.9396025797455101</v>
      </c>
      <c r="L226" s="43">
        <v>5.8996612305951803</v>
      </c>
      <c r="M226" s="43">
        <v>302.539409072892</v>
      </c>
      <c r="N226" s="43">
        <v>0</v>
      </c>
      <c r="O226" s="43">
        <v>302.539409072892</v>
      </c>
      <c r="P226" s="43" t="s">
        <v>65</v>
      </c>
      <c r="Q226" s="43" t="s">
        <v>161</v>
      </c>
      <c r="R226" s="43" t="s">
        <v>65</v>
      </c>
      <c r="S226" s="43">
        <v>0</v>
      </c>
      <c r="T226" s="43" t="s">
        <v>65</v>
      </c>
    </row>
    <row r="227" spans="1:20" x14ac:dyDescent="0.2">
      <c r="A227" s="65">
        <v>100074</v>
      </c>
      <c r="B227" s="43" t="s">
        <v>66</v>
      </c>
      <c r="C227" s="43" t="s">
        <v>139</v>
      </c>
      <c r="D227" s="43">
        <v>43961</v>
      </c>
      <c r="E227" s="43">
        <v>10</v>
      </c>
      <c r="F227" s="43">
        <v>217.06846807920601</v>
      </c>
      <c r="G227" s="43">
        <v>4.7001593584699197</v>
      </c>
      <c r="H227" s="43">
        <v>47.067700000000002</v>
      </c>
      <c r="I227" s="43">
        <v>0.43583074828787299</v>
      </c>
      <c r="J227" s="43">
        <v>25.029</v>
      </c>
      <c r="K227" s="43">
        <v>6.9396025797455101</v>
      </c>
      <c r="L227" s="43">
        <v>5.8996612305951803</v>
      </c>
      <c r="M227" s="43">
        <v>307.14042199630501</v>
      </c>
      <c r="N227" s="43">
        <v>0</v>
      </c>
      <c r="O227" s="43">
        <v>307.14042199630501</v>
      </c>
      <c r="P227" s="43" t="s">
        <v>65</v>
      </c>
      <c r="Q227" s="43" t="s">
        <v>161</v>
      </c>
      <c r="R227" s="43" t="s">
        <v>65</v>
      </c>
      <c r="S227" s="43">
        <v>0</v>
      </c>
      <c r="T227" s="43" t="s">
        <v>65</v>
      </c>
    </row>
    <row r="228" spans="1:20" x14ac:dyDescent="0.2">
      <c r="A228" s="65">
        <v>100074</v>
      </c>
      <c r="B228" s="43" t="s">
        <v>66</v>
      </c>
      <c r="C228" s="43" t="s">
        <v>139</v>
      </c>
      <c r="D228" s="43">
        <v>43961</v>
      </c>
      <c r="E228" s="43">
        <v>11</v>
      </c>
      <c r="F228" s="43">
        <v>217.06846807920601</v>
      </c>
      <c r="G228" s="43">
        <v>4.7001593584699197</v>
      </c>
      <c r="H228" s="43">
        <v>47.067700000000002</v>
      </c>
      <c r="I228" s="43">
        <v>0.43583074828787299</v>
      </c>
      <c r="J228" s="43">
        <v>25.029</v>
      </c>
      <c r="K228" s="43">
        <v>6.9396025797455101</v>
      </c>
      <c r="L228" s="43">
        <v>5.8996612305951803</v>
      </c>
      <c r="M228" s="43">
        <v>307.14042199630501</v>
      </c>
      <c r="N228" s="43">
        <v>0</v>
      </c>
      <c r="O228" s="43">
        <v>307.14042199630501</v>
      </c>
      <c r="P228" s="43" t="s">
        <v>65</v>
      </c>
      <c r="Q228" s="43" t="s">
        <v>161</v>
      </c>
      <c r="R228" s="43" t="s">
        <v>65</v>
      </c>
      <c r="S228" s="43">
        <v>0</v>
      </c>
      <c r="T228" s="43" t="s">
        <v>65</v>
      </c>
    </row>
    <row r="229" spans="1:20" x14ac:dyDescent="0.2">
      <c r="A229" s="65">
        <v>100074</v>
      </c>
      <c r="B229" s="43" t="s">
        <v>66</v>
      </c>
      <c r="C229" s="43" t="s">
        <v>139</v>
      </c>
      <c r="D229" s="43">
        <v>43961</v>
      </c>
      <c r="E229" s="43">
        <v>12</v>
      </c>
      <c r="F229" s="43">
        <v>217.06846807920601</v>
      </c>
      <c r="G229" s="43">
        <v>4.7001593584699197</v>
      </c>
      <c r="H229" s="43">
        <v>47.067700000000002</v>
      </c>
      <c r="I229" s="43">
        <v>0.43583074828787299</v>
      </c>
      <c r="J229" s="43">
        <v>25.029</v>
      </c>
      <c r="K229" s="43">
        <v>6.9396025797455101</v>
      </c>
      <c r="L229" s="43">
        <v>5.8996612305951803</v>
      </c>
      <c r="M229" s="43">
        <v>307.14042199630501</v>
      </c>
      <c r="N229" s="43">
        <v>0</v>
      </c>
      <c r="O229" s="43">
        <v>307.14042199630501</v>
      </c>
      <c r="P229" s="43" t="s">
        <v>65</v>
      </c>
      <c r="Q229" s="43" t="s">
        <v>161</v>
      </c>
      <c r="R229" s="43" t="s">
        <v>65</v>
      </c>
      <c r="S229" s="43">
        <v>0</v>
      </c>
      <c r="T229" s="43" t="s">
        <v>65</v>
      </c>
    </row>
    <row r="230" spans="1:20" x14ac:dyDescent="0.2">
      <c r="A230" s="65">
        <v>100074</v>
      </c>
      <c r="B230" s="43" t="s">
        <v>66</v>
      </c>
      <c r="C230" s="43" t="s">
        <v>139</v>
      </c>
      <c r="D230" s="43">
        <v>43961</v>
      </c>
      <c r="E230" s="43">
        <v>13</v>
      </c>
      <c r="F230" s="43">
        <v>217.06846807920601</v>
      </c>
      <c r="G230" s="43">
        <v>4.7001593584699197</v>
      </c>
      <c r="H230" s="43">
        <v>42.508899999999997</v>
      </c>
      <c r="I230" s="43">
        <v>0.39361782487553798</v>
      </c>
      <c r="J230" s="43">
        <v>25.029</v>
      </c>
      <c r="K230" s="43">
        <v>6.9396025797455101</v>
      </c>
      <c r="L230" s="43">
        <v>5.8996612305951803</v>
      </c>
      <c r="M230" s="43">
        <v>302.539409072892</v>
      </c>
      <c r="N230" s="43">
        <v>0</v>
      </c>
      <c r="O230" s="43">
        <v>302.539409072892</v>
      </c>
      <c r="P230" s="43" t="s">
        <v>65</v>
      </c>
      <c r="Q230" s="43" t="s">
        <v>161</v>
      </c>
      <c r="R230" s="43" t="s">
        <v>65</v>
      </c>
      <c r="S230" s="43">
        <v>0</v>
      </c>
      <c r="T230" s="43" t="s">
        <v>65</v>
      </c>
    </row>
    <row r="231" spans="1:20" x14ac:dyDescent="0.2">
      <c r="A231" s="65">
        <v>100074</v>
      </c>
      <c r="B231" s="43" t="s">
        <v>66</v>
      </c>
      <c r="C231" s="43" t="s">
        <v>139</v>
      </c>
      <c r="D231" s="43">
        <v>43961</v>
      </c>
      <c r="E231" s="43">
        <v>14</v>
      </c>
      <c r="F231" s="43">
        <v>217.06846807920601</v>
      </c>
      <c r="G231" s="43">
        <v>4.7001593584699197</v>
      </c>
      <c r="H231" s="43">
        <v>42.508899999999997</v>
      </c>
      <c r="I231" s="43">
        <v>0.39361782487553798</v>
      </c>
      <c r="J231" s="43">
        <v>25.029</v>
      </c>
      <c r="K231" s="43">
        <v>6.9396025797455101</v>
      </c>
      <c r="L231" s="43">
        <v>5.8996612305951803</v>
      </c>
      <c r="M231" s="43">
        <v>302.539409072892</v>
      </c>
      <c r="N231" s="43">
        <v>0</v>
      </c>
      <c r="O231" s="43">
        <v>302.539409072892</v>
      </c>
      <c r="P231" s="43" t="s">
        <v>65</v>
      </c>
      <c r="Q231" s="43" t="s">
        <v>161</v>
      </c>
      <c r="R231" s="43" t="s">
        <v>65</v>
      </c>
      <c r="S231" s="43">
        <v>0</v>
      </c>
      <c r="T231" s="43" t="s">
        <v>65</v>
      </c>
    </row>
    <row r="232" spans="1:20" x14ac:dyDescent="0.2">
      <c r="A232" s="65">
        <v>100074</v>
      </c>
      <c r="B232" s="43" t="s">
        <v>66</v>
      </c>
      <c r="C232" s="43" t="s">
        <v>139</v>
      </c>
      <c r="D232" s="43">
        <v>43961</v>
      </c>
      <c r="E232" s="43">
        <v>15</v>
      </c>
      <c r="F232" s="43">
        <v>217.06846807920601</v>
      </c>
      <c r="G232" s="43">
        <v>4.7001593584699197</v>
      </c>
      <c r="H232" s="43">
        <v>42.508899999999997</v>
      </c>
      <c r="I232" s="43">
        <v>0.39361782487553798</v>
      </c>
      <c r="J232" s="43">
        <v>25.029</v>
      </c>
      <c r="K232" s="43">
        <v>6.9396025797455101</v>
      </c>
      <c r="L232" s="43">
        <v>5.8996612305951803</v>
      </c>
      <c r="M232" s="43">
        <v>302.539409072892</v>
      </c>
      <c r="N232" s="43">
        <v>0</v>
      </c>
      <c r="O232" s="43">
        <v>302.539409072892</v>
      </c>
      <c r="P232" s="43" t="s">
        <v>65</v>
      </c>
      <c r="Q232" s="43" t="s">
        <v>161</v>
      </c>
      <c r="R232" s="43" t="s">
        <v>65</v>
      </c>
      <c r="S232" s="43">
        <v>0</v>
      </c>
      <c r="T232" s="43" t="s">
        <v>65</v>
      </c>
    </row>
    <row r="233" spans="1:20" x14ac:dyDescent="0.2">
      <c r="A233" s="65">
        <v>100074</v>
      </c>
      <c r="B233" s="43" t="s">
        <v>66</v>
      </c>
      <c r="C233" s="43" t="s">
        <v>139</v>
      </c>
      <c r="D233" s="43">
        <v>43961</v>
      </c>
      <c r="E233" s="43">
        <v>16</v>
      </c>
      <c r="F233" s="43">
        <v>217.06846807920601</v>
      </c>
      <c r="G233" s="43">
        <v>4.7001593584699197</v>
      </c>
      <c r="H233" s="43">
        <v>42.508899999999997</v>
      </c>
      <c r="I233" s="43">
        <v>0.39361782487553798</v>
      </c>
      <c r="J233" s="43">
        <v>25.029</v>
      </c>
      <c r="K233" s="43">
        <v>6.9396025797455101</v>
      </c>
      <c r="L233" s="43">
        <v>5.8996612305951803</v>
      </c>
      <c r="M233" s="43">
        <v>302.539409072892</v>
      </c>
      <c r="N233" s="43">
        <v>0</v>
      </c>
      <c r="O233" s="43">
        <v>302.539409072892</v>
      </c>
      <c r="P233" s="43" t="s">
        <v>65</v>
      </c>
      <c r="Q233" s="43" t="s">
        <v>161</v>
      </c>
      <c r="R233" s="43" t="s">
        <v>65</v>
      </c>
      <c r="S233" s="43">
        <v>0</v>
      </c>
      <c r="T233" s="43" t="s">
        <v>65</v>
      </c>
    </row>
    <row r="234" spans="1:20" x14ac:dyDescent="0.2">
      <c r="A234" s="65">
        <v>100074</v>
      </c>
      <c r="B234" s="43" t="s">
        <v>66</v>
      </c>
      <c r="C234" s="43" t="s">
        <v>139</v>
      </c>
      <c r="D234" s="43">
        <v>43961</v>
      </c>
      <c r="E234" s="43">
        <v>17</v>
      </c>
      <c r="F234" s="43">
        <v>217.06846807920601</v>
      </c>
      <c r="G234" s="43">
        <v>4.7001593584699197</v>
      </c>
      <c r="H234" s="43">
        <v>42.508899999999997</v>
      </c>
      <c r="I234" s="43">
        <v>0.39361782487553798</v>
      </c>
      <c r="J234" s="43">
        <v>25.029</v>
      </c>
      <c r="K234" s="43">
        <v>6.9396025797455101</v>
      </c>
      <c r="L234" s="43">
        <v>5.8996612305951803</v>
      </c>
      <c r="M234" s="43">
        <v>302.539409072892</v>
      </c>
      <c r="N234" s="43">
        <v>0</v>
      </c>
      <c r="O234" s="43">
        <v>302.539409072892</v>
      </c>
      <c r="P234" s="43" t="s">
        <v>65</v>
      </c>
      <c r="Q234" s="43" t="s">
        <v>161</v>
      </c>
      <c r="R234" s="43" t="s">
        <v>65</v>
      </c>
      <c r="S234" s="43">
        <v>0</v>
      </c>
      <c r="T234" s="43" t="s">
        <v>65</v>
      </c>
    </row>
    <row r="235" spans="1:20" x14ac:dyDescent="0.2">
      <c r="A235" s="65">
        <v>100074</v>
      </c>
      <c r="B235" s="43" t="s">
        <v>66</v>
      </c>
      <c r="C235" s="43" t="s">
        <v>139</v>
      </c>
      <c r="D235" s="43">
        <v>43961</v>
      </c>
      <c r="E235" s="43">
        <v>18</v>
      </c>
      <c r="F235" s="43">
        <v>217.06846807920601</v>
      </c>
      <c r="G235" s="43">
        <v>4.7001593584699197</v>
      </c>
      <c r="H235" s="43">
        <v>42.508899999999997</v>
      </c>
      <c r="I235" s="43">
        <v>0.39361782487553798</v>
      </c>
      <c r="J235" s="43">
        <v>25.029</v>
      </c>
      <c r="K235" s="43">
        <v>6.9396025797455101</v>
      </c>
      <c r="L235" s="43">
        <v>5.8996612305951803</v>
      </c>
      <c r="M235" s="43">
        <v>302.539409072892</v>
      </c>
      <c r="N235" s="43">
        <v>0</v>
      </c>
      <c r="O235" s="43">
        <v>302.539409072892</v>
      </c>
      <c r="P235" s="43" t="s">
        <v>65</v>
      </c>
      <c r="Q235" s="43" t="s">
        <v>161</v>
      </c>
      <c r="R235" s="43" t="s">
        <v>65</v>
      </c>
      <c r="S235" s="43">
        <v>0</v>
      </c>
      <c r="T235" s="43" t="s">
        <v>65</v>
      </c>
    </row>
    <row r="236" spans="1:20" x14ac:dyDescent="0.2">
      <c r="A236" s="65">
        <v>100074</v>
      </c>
      <c r="B236" s="43" t="s">
        <v>66</v>
      </c>
      <c r="C236" s="43" t="s">
        <v>139</v>
      </c>
      <c r="D236" s="43">
        <v>43961</v>
      </c>
      <c r="E236" s="43">
        <v>19</v>
      </c>
      <c r="F236" s="43">
        <v>217.06846807920601</v>
      </c>
      <c r="G236" s="43">
        <v>4.7001593584699197</v>
      </c>
      <c r="H236" s="43">
        <v>47.067700000000002</v>
      </c>
      <c r="I236" s="43">
        <v>0.43583074828787299</v>
      </c>
      <c r="J236" s="43">
        <v>25.029</v>
      </c>
      <c r="K236" s="43">
        <v>6.9396025797455101</v>
      </c>
      <c r="L236" s="43">
        <v>5.8996612305951803</v>
      </c>
      <c r="M236" s="43">
        <v>307.14042199630501</v>
      </c>
      <c r="N236" s="43">
        <v>0</v>
      </c>
      <c r="O236" s="43">
        <v>307.14042199630501</v>
      </c>
      <c r="P236" s="43" t="s">
        <v>65</v>
      </c>
      <c r="Q236" s="43" t="s">
        <v>161</v>
      </c>
      <c r="R236" s="43" t="s">
        <v>65</v>
      </c>
      <c r="S236" s="43">
        <v>0</v>
      </c>
      <c r="T236" s="43" t="s">
        <v>65</v>
      </c>
    </row>
    <row r="237" spans="1:20" x14ac:dyDescent="0.2">
      <c r="A237" s="65">
        <v>100074</v>
      </c>
      <c r="B237" s="43" t="s">
        <v>66</v>
      </c>
      <c r="C237" s="43" t="s">
        <v>139</v>
      </c>
      <c r="D237" s="43">
        <v>43961</v>
      </c>
      <c r="E237" s="43">
        <v>20</v>
      </c>
      <c r="F237" s="43">
        <v>217.06846807920601</v>
      </c>
      <c r="G237" s="43">
        <v>4.7001593584699197</v>
      </c>
      <c r="H237" s="43">
        <v>47.067700000000002</v>
      </c>
      <c r="I237" s="43">
        <v>0.43583074828787299</v>
      </c>
      <c r="J237" s="43">
        <v>25.029</v>
      </c>
      <c r="K237" s="43">
        <v>6.9396025797455101</v>
      </c>
      <c r="L237" s="43">
        <v>5.8996612305951803</v>
      </c>
      <c r="M237" s="43">
        <v>307.14042199630501</v>
      </c>
      <c r="N237" s="43">
        <v>0</v>
      </c>
      <c r="O237" s="43">
        <v>307.14042199630501</v>
      </c>
      <c r="P237" s="43" t="s">
        <v>65</v>
      </c>
      <c r="Q237" s="43" t="s">
        <v>161</v>
      </c>
      <c r="R237" s="43" t="s">
        <v>65</v>
      </c>
      <c r="S237" s="43">
        <v>0</v>
      </c>
      <c r="T237" s="43" t="s">
        <v>65</v>
      </c>
    </row>
    <row r="238" spans="1:20" x14ac:dyDescent="0.2">
      <c r="A238" s="65">
        <v>100074</v>
      </c>
      <c r="B238" s="43" t="s">
        <v>66</v>
      </c>
      <c r="C238" s="43" t="s">
        <v>139</v>
      </c>
      <c r="D238" s="43">
        <v>43961</v>
      </c>
      <c r="E238" s="43">
        <v>21</v>
      </c>
      <c r="F238" s="43">
        <v>217.06846807920601</v>
      </c>
      <c r="G238" s="43">
        <v>4.7001593584699197</v>
      </c>
      <c r="H238" s="43">
        <v>47.067700000000002</v>
      </c>
      <c r="I238" s="43">
        <v>0.43583074828787299</v>
      </c>
      <c r="J238" s="43">
        <v>25.029</v>
      </c>
      <c r="K238" s="43">
        <v>6.9396025797455101</v>
      </c>
      <c r="L238" s="43">
        <v>5.8996612305951803</v>
      </c>
      <c r="M238" s="43">
        <v>307.14042199630501</v>
      </c>
      <c r="N238" s="43">
        <v>0</v>
      </c>
      <c r="O238" s="43">
        <v>307.14042199630501</v>
      </c>
      <c r="P238" s="43" t="s">
        <v>65</v>
      </c>
      <c r="Q238" s="43" t="s">
        <v>161</v>
      </c>
      <c r="R238" s="43" t="s">
        <v>65</v>
      </c>
      <c r="S238" s="43">
        <v>0</v>
      </c>
      <c r="T238" s="43" t="s">
        <v>65</v>
      </c>
    </row>
    <row r="239" spans="1:20" x14ac:dyDescent="0.2">
      <c r="A239" s="65">
        <v>100074</v>
      </c>
      <c r="B239" s="43" t="s">
        <v>66</v>
      </c>
      <c r="C239" s="43" t="s">
        <v>139</v>
      </c>
      <c r="D239" s="43">
        <v>43961</v>
      </c>
      <c r="E239" s="43">
        <v>22</v>
      </c>
      <c r="F239" s="43">
        <v>217.06846807920601</v>
      </c>
      <c r="G239" s="43">
        <v>4.7001593584699197</v>
      </c>
      <c r="H239" s="43">
        <v>42.508899999999997</v>
      </c>
      <c r="I239" s="43">
        <v>0.39361782487553798</v>
      </c>
      <c r="J239" s="43">
        <v>25.029</v>
      </c>
      <c r="K239" s="43">
        <v>6.9396025797455101</v>
      </c>
      <c r="L239" s="43">
        <v>5.8996612305951803</v>
      </c>
      <c r="M239" s="43">
        <v>302.539409072892</v>
      </c>
      <c r="N239" s="43">
        <v>0</v>
      </c>
      <c r="O239" s="43">
        <v>302.539409072892</v>
      </c>
      <c r="P239" s="43" t="s">
        <v>65</v>
      </c>
      <c r="Q239" s="43" t="s">
        <v>161</v>
      </c>
      <c r="R239" s="43" t="s">
        <v>65</v>
      </c>
      <c r="S239" s="43">
        <v>0</v>
      </c>
      <c r="T239" s="43" t="s">
        <v>65</v>
      </c>
    </row>
    <row r="240" spans="1:20" x14ac:dyDescent="0.2">
      <c r="A240" s="65">
        <v>100074</v>
      </c>
      <c r="B240" s="43" t="s">
        <v>66</v>
      </c>
      <c r="C240" s="43" t="s">
        <v>139</v>
      </c>
      <c r="D240" s="43">
        <v>43961</v>
      </c>
      <c r="E240" s="43">
        <v>23</v>
      </c>
      <c r="F240" s="43">
        <v>217.06846807920601</v>
      </c>
      <c r="G240" s="43">
        <v>4.7001593584699197</v>
      </c>
      <c r="H240" s="43">
        <v>42.508899999999997</v>
      </c>
      <c r="I240" s="43">
        <v>0.39361782487553798</v>
      </c>
      <c r="J240" s="43">
        <v>25.029</v>
      </c>
      <c r="K240" s="43">
        <v>6.9396025797455101</v>
      </c>
      <c r="L240" s="43">
        <v>5.8996612305951803</v>
      </c>
      <c r="M240" s="43">
        <v>302.539409072892</v>
      </c>
      <c r="N240" s="43">
        <v>0</v>
      </c>
      <c r="O240" s="43">
        <v>302.539409072892</v>
      </c>
      <c r="P240" s="43" t="s">
        <v>65</v>
      </c>
      <c r="Q240" s="43" t="s">
        <v>161</v>
      </c>
      <c r="R240" s="43" t="s">
        <v>65</v>
      </c>
      <c r="S240" s="43">
        <v>0</v>
      </c>
      <c r="T240" s="43" t="s">
        <v>65</v>
      </c>
    </row>
    <row r="241" spans="1:20" x14ac:dyDescent="0.2">
      <c r="A241" s="65">
        <v>100074</v>
      </c>
      <c r="B241" s="43" t="s">
        <v>66</v>
      </c>
      <c r="C241" s="43" t="s">
        <v>139</v>
      </c>
      <c r="D241" s="43">
        <v>43961</v>
      </c>
      <c r="E241" s="43">
        <v>24</v>
      </c>
      <c r="F241" s="43">
        <v>217.06846807920601</v>
      </c>
      <c r="G241" s="43">
        <v>4.7001593584699197</v>
      </c>
      <c r="H241" s="43">
        <v>39.089700000000001</v>
      </c>
      <c r="I241" s="43">
        <v>0.36195720635060702</v>
      </c>
      <c r="J241" s="43">
        <v>25.029</v>
      </c>
      <c r="K241" s="43">
        <v>6.9396025797455101</v>
      </c>
      <c r="L241" s="43">
        <v>5.8996612305951803</v>
      </c>
      <c r="M241" s="43">
        <v>299.08854845436701</v>
      </c>
      <c r="N241" s="43">
        <v>0</v>
      </c>
      <c r="O241" s="43">
        <v>299.08854845436701</v>
      </c>
      <c r="P241" s="43" t="s">
        <v>65</v>
      </c>
      <c r="Q241" s="43" t="s">
        <v>161</v>
      </c>
      <c r="R241" s="43" t="s">
        <v>65</v>
      </c>
      <c r="S241" s="43">
        <v>0</v>
      </c>
      <c r="T241" s="43" t="s">
        <v>65</v>
      </c>
    </row>
    <row r="242" spans="1:20" x14ac:dyDescent="0.2">
      <c r="A242" s="65">
        <v>100074</v>
      </c>
      <c r="B242" s="43" t="s">
        <v>66</v>
      </c>
      <c r="C242" s="43" t="s">
        <v>139</v>
      </c>
      <c r="D242" s="43">
        <v>43962</v>
      </c>
      <c r="E242" s="43">
        <v>1</v>
      </c>
      <c r="F242" s="43">
        <v>217.06846807920601</v>
      </c>
      <c r="G242" s="43">
        <v>4.7001593584699197</v>
      </c>
      <c r="H242" s="43">
        <v>39.089700000000001</v>
      </c>
      <c r="I242" s="43">
        <v>0.36195720635060702</v>
      </c>
      <c r="J242" s="43">
        <v>25.029</v>
      </c>
      <c r="K242" s="43">
        <v>6.9396025797455101</v>
      </c>
      <c r="L242" s="43">
        <v>5.8996612305951803</v>
      </c>
      <c r="M242" s="43">
        <v>299.08854845436701</v>
      </c>
      <c r="N242" s="43">
        <v>0</v>
      </c>
      <c r="O242" s="43">
        <v>299.08854845436701</v>
      </c>
      <c r="P242" s="43" t="s">
        <v>65</v>
      </c>
      <c r="Q242" s="43" t="s">
        <v>161</v>
      </c>
      <c r="R242" s="43" t="s">
        <v>65</v>
      </c>
      <c r="S242" s="43">
        <v>0</v>
      </c>
      <c r="T242" s="43" t="s">
        <v>65</v>
      </c>
    </row>
    <row r="243" spans="1:20" x14ac:dyDescent="0.2">
      <c r="A243" s="65">
        <v>100074</v>
      </c>
      <c r="B243" s="43" t="s">
        <v>66</v>
      </c>
      <c r="C243" s="43" t="s">
        <v>139</v>
      </c>
      <c r="D243" s="43">
        <v>43962</v>
      </c>
      <c r="E243" s="43">
        <v>2</v>
      </c>
      <c r="F243" s="43">
        <v>217.06846807920601</v>
      </c>
      <c r="G243" s="43">
        <v>4.7001593584699197</v>
      </c>
      <c r="H243" s="43">
        <v>39.089700000000001</v>
      </c>
      <c r="I243" s="43">
        <v>0.36195720635060702</v>
      </c>
      <c r="J243" s="43">
        <v>25.029</v>
      </c>
      <c r="K243" s="43">
        <v>6.9396025797455101</v>
      </c>
      <c r="L243" s="43">
        <v>5.8996612305951803</v>
      </c>
      <c r="M243" s="43">
        <v>299.08854845436701</v>
      </c>
      <c r="N243" s="43">
        <v>0</v>
      </c>
      <c r="O243" s="43">
        <v>299.08854845436701</v>
      </c>
      <c r="P243" s="43" t="s">
        <v>65</v>
      </c>
      <c r="Q243" s="43" t="s">
        <v>161</v>
      </c>
      <c r="R243" s="43" t="s">
        <v>65</v>
      </c>
      <c r="S243" s="43">
        <v>0</v>
      </c>
      <c r="T243" s="43" t="s">
        <v>65</v>
      </c>
    </row>
    <row r="244" spans="1:20" x14ac:dyDescent="0.2">
      <c r="A244" s="65">
        <v>100074</v>
      </c>
      <c r="B244" s="43" t="s">
        <v>66</v>
      </c>
      <c r="C244" s="43" t="s">
        <v>139</v>
      </c>
      <c r="D244" s="43">
        <v>43962</v>
      </c>
      <c r="E244" s="43">
        <v>3</v>
      </c>
      <c r="F244" s="43">
        <v>217.06846807920601</v>
      </c>
      <c r="G244" s="43">
        <v>4.7001593584699197</v>
      </c>
      <c r="H244" s="43">
        <v>39.089700000000001</v>
      </c>
      <c r="I244" s="43">
        <v>0.36195720635060702</v>
      </c>
      <c r="J244" s="43">
        <v>25.029</v>
      </c>
      <c r="K244" s="43">
        <v>6.9396025797455101</v>
      </c>
      <c r="L244" s="43">
        <v>5.8996612305951803</v>
      </c>
      <c r="M244" s="43">
        <v>299.08854845436701</v>
      </c>
      <c r="N244" s="43">
        <v>0</v>
      </c>
      <c r="O244" s="43">
        <v>299.08854845436701</v>
      </c>
      <c r="P244" s="43" t="s">
        <v>65</v>
      </c>
      <c r="Q244" s="43" t="s">
        <v>161</v>
      </c>
      <c r="R244" s="43" t="s">
        <v>65</v>
      </c>
      <c r="S244" s="43">
        <v>0</v>
      </c>
      <c r="T244" s="43" t="s">
        <v>65</v>
      </c>
    </row>
    <row r="245" spans="1:20" x14ac:dyDescent="0.2">
      <c r="A245" s="65">
        <v>100074</v>
      </c>
      <c r="B245" s="43" t="s">
        <v>66</v>
      </c>
      <c r="C245" s="43" t="s">
        <v>139</v>
      </c>
      <c r="D245" s="43">
        <v>43962</v>
      </c>
      <c r="E245" s="43">
        <v>4</v>
      </c>
      <c r="F245" s="43">
        <v>217.06846807920601</v>
      </c>
      <c r="G245" s="43">
        <v>4.7001593584699197</v>
      </c>
      <c r="H245" s="43">
        <v>39.089700000000001</v>
      </c>
      <c r="I245" s="43">
        <v>0.36195720635060702</v>
      </c>
      <c r="J245" s="43">
        <v>25.029</v>
      </c>
      <c r="K245" s="43">
        <v>6.9396025797455101</v>
      </c>
      <c r="L245" s="43">
        <v>5.8996612305951803</v>
      </c>
      <c r="M245" s="43">
        <v>299.08854845436701</v>
      </c>
      <c r="N245" s="43">
        <v>0</v>
      </c>
      <c r="O245" s="43">
        <v>299.08854845436701</v>
      </c>
      <c r="P245" s="43" t="s">
        <v>65</v>
      </c>
      <c r="Q245" s="43" t="s">
        <v>161</v>
      </c>
      <c r="R245" s="43" t="s">
        <v>65</v>
      </c>
      <c r="S245" s="43">
        <v>0</v>
      </c>
      <c r="T245" s="43" t="s">
        <v>65</v>
      </c>
    </row>
    <row r="246" spans="1:20" x14ac:dyDescent="0.2">
      <c r="A246" s="65">
        <v>100074</v>
      </c>
      <c r="B246" s="43" t="s">
        <v>66</v>
      </c>
      <c r="C246" s="43" t="s">
        <v>139</v>
      </c>
      <c r="D246" s="43">
        <v>43962</v>
      </c>
      <c r="E246" s="43">
        <v>5</v>
      </c>
      <c r="F246" s="43">
        <v>217.06846807920601</v>
      </c>
      <c r="G246" s="43">
        <v>4.7001593584699197</v>
      </c>
      <c r="H246" s="43">
        <v>42.508899999999997</v>
      </c>
      <c r="I246" s="43">
        <v>0.39361782487553798</v>
      </c>
      <c r="J246" s="43">
        <v>25.029</v>
      </c>
      <c r="K246" s="43">
        <v>6.9396025797455101</v>
      </c>
      <c r="L246" s="43">
        <v>5.8996612305951803</v>
      </c>
      <c r="M246" s="43">
        <v>302.539409072892</v>
      </c>
      <c r="N246" s="43">
        <v>0</v>
      </c>
      <c r="O246" s="43">
        <v>302.539409072892</v>
      </c>
      <c r="P246" s="43" t="s">
        <v>65</v>
      </c>
      <c r="Q246" s="43" t="s">
        <v>161</v>
      </c>
      <c r="R246" s="43" t="s">
        <v>65</v>
      </c>
      <c r="S246" s="43">
        <v>0</v>
      </c>
      <c r="T246" s="43" t="s">
        <v>65</v>
      </c>
    </row>
    <row r="247" spans="1:20" x14ac:dyDescent="0.2">
      <c r="A247" s="65">
        <v>100074</v>
      </c>
      <c r="B247" s="43" t="s">
        <v>66</v>
      </c>
      <c r="C247" s="43" t="s">
        <v>139</v>
      </c>
      <c r="D247" s="43">
        <v>43962</v>
      </c>
      <c r="E247" s="43">
        <v>6</v>
      </c>
      <c r="F247" s="43">
        <v>217.06846807920601</v>
      </c>
      <c r="G247" s="43">
        <v>4.7001593584699197</v>
      </c>
      <c r="H247" s="43">
        <v>42.508899999999997</v>
      </c>
      <c r="I247" s="43">
        <v>0.39361782487553798</v>
      </c>
      <c r="J247" s="43">
        <v>25.029</v>
      </c>
      <c r="K247" s="43">
        <v>6.9396025797455101</v>
      </c>
      <c r="L247" s="43">
        <v>5.8996612305951803</v>
      </c>
      <c r="M247" s="43">
        <v>302.539409072892</v>
      </c>
      <c r="N247" s="43">
        <v>0</v>
      </c>
      <c r="O247" s="43">
        <v>302.539409072892</v>
      </c>
      <c r="P247" s="43" t="s">
        <v>65</v>
      </c>
      <c r="Q247" s="43" t="s">
        <v>161</v>
      </c>
      <c r="R247" s="43" t="s">
        <v>65</v>
      </c>
      <c r="S247" s="43">
        <v>0</v>
      </c>
      <c r="T247" s="43" t="s">
        <v>65</v>
      </c>
    </row>
    <row r="248" spans="1:20" x14ac:dyDescent="0.2">
      <c r="A248" s="65">
        <v>100074</v>
      </c>
      <c r="B248" s="43" t="s">
        <v>66</v>
      </c>
      <c r="C248" s="43" t="s">
        <v>139</v>
      </c>
      <c r="D248" s="43">
        <v>43962</v>
      </c>
      <c r="E248" s="43">
        <v>7</v>
      </c>
      <c r="F248" s="43">
        <v>217.06846807920601</v>
      </c>
      <c r="G248" s="43">
        <v>4.7001593584699197</v>
      </c>
      <c r="H248" s="43">
        <v>42.508899999999997</v>
      </c>
      <c r="I248" s="43">
        <v>0.39361782487553798</v>
      </c>
      <c r="J248" s="43">
        <v>25.029</v>
      </c>
      <c r="K248" s="43">
        <v>6.9396025797455101</v>
      </c>
      <c r="L248" s="43">
        <v>5.8996612305951803</v>
      </c>
      <c r="M248" s="43">
        <v>302.539409072892</v>
      </c>
      <c r="N248" s="43">
        <v>0</v>
      </c>
      <c r="O248" s="43">
        <v>302.539409072892</v>
      </c>
      <c r="P248" s="43" t="s">
        <v>65</v>
      </c>
      <c r="Q248" s="43" t="s">
        <v>161</v>
      </c>
      <c r="R248" s="43" t="s">
        <v>65</v>
      </c>
      <c r="S248" s="43">
        <v>0</v>
      </c>
      <c r="T248" s="43" t="s">
        <v>65</v>
      </c>
    </row>
    <row r="249" spans="1:20" x14ac:dyDescent="0.2">
      <c r="A249" s="65">
        <v>100074</v>
      </c>
      <c r="B249" s="43" t="s">
        <v>66</v>
      </c>
      <c r="C249" s="43" t="s">
        <v>139</v>
      </c>
      <c r="D249" s="43">
        <v>43962</v>
      </c>
      <c r="E249" s="43">
        <v>8</v>
      </c>
      <c r="F249" s="43">
        <v>217.06846807920601</v>
      </c>
      <c r="G249" s="43">
        <v>4.7001593584699197</v>
      </c>
      <c r="H249" s="43">
        <v>42.508899999999997</v>
      </c>
      <c r="I249" s="43">
        <v>0.39361782487553798</v>
      </c>
      <c r="J249" s="43">
        <v>25.029</v>
      </c>
      <c r="K249" s="43">
        <v>6.9396025797455101</v>
      </c>
      <c r="L249" s="43">
        <v>5.8996612305951803</v>
      </c>
      <c r="M249" s="43">
        <v>302.539409072892</v>
      </c>
      <c r="N249" s="43">
        <v>0</v>
      </c>
      <c r="O249" s="43">
        <v>302.539409072892</v>
      </c>
      <c r="P249" s="43" t="s">
        <v>65</v>
      </c>
      <c r="Q249" s="43" t="s">
        <v>161</v>
      </c>
      <c r="R249" s="43" t="s">
        <v>65</v>
      </c>
      <c r="S249" s="43">
        <v>0</v>
      </c>
      <c r="T249" s="43" t="s">
        <v>65</v>
      </c>
    </row>
    <row r="250" spans="1:20" x14ac:dyDescent="0.2">
      <c r="A250" s="65">
        <v>100074</v>
      </c>
      <c r="B250" s="43" t="s">
        <v>66</v>
      </c>
      <c r="C250" s="43" t="s">
        <v>139</v>
      </c>
      <c r="D250" s="43">
        <v>43962</v>
      </c>
      <c r="E250" s="43">
        <v>9</v>
      </c>
      <c r="F250" s="43">
        <v>217.06846807920601</v>
      </c>
      <c r="G250" s="43">
        <v>4.7001593584699197</v>
      </c>
      <c r="H250" s="43">
        <v>42.508899999999997</v>
      </c>
      <c r="I250" s="43">
        <v>0.39361782487553798</v>
      </c>
      <c r="J250" s="43">
        <v>25.029</v>
      </c>
      <c r="K250" s="43">
        <v>6.9396025797455101</v>
      </c>
      <c r="L250" s="43">
        <v>5.8996612305951803</v>
      </c>
      <c r="M250" s="43">
        <v>302.539409072892</v>
      </c>
      <c r="N250" s="43">
        <v>0</v>
      </c>
      <c r="O250" s="43">
        <v>302.539409072892</v>
      </c>
      <c r="P250" s="43" t="s">
        <v>65</v>
      </c>
      <c r="Q250" s="43" t="s">
        <v>161</v>
      </c>
      <c r="R250" s="43" t="s">
        <v>65</v>
      </c>
      <c r="S250" s="43">
        <v>0</v>
      </c>
      <c r="T250" s="43" t="s">
        <v>65</v>
      </c>
    </row>
    <row r="251" spans="1:20" x14ac:dyDescent="0.2">
      <c r="A251" s="65">
        <v>100074</v>
      </c>
      <c r="B251" s="43" t="s">
        <v>66</v>
      </c>
      <c r="C251" s="43" t="s">
        <v>139</v>
      </c>
      <c r="D251" s="43">
        <v>43962</v>
      </c>
      <c r="E251" s="43">
        <v>10</v>
      </c>
      <c r="F251" s="43">
        <v>217.06846807920601</v>
      </c>
      <c r="G251" s="43">
        <v>4.7001593584699197</v>
      </c>
      <c r="H251" s="43">
        <v>47.067700000000002</v>
      </c>
      <c r="I251" s="43">
        <v>0.43583074828787299</v>
      </c>
      <c r="J251" s="43">
        <v>25.029</v>
      </c>
      <c r="K251" s="43">
        <v>6.9396025797455101</v>
      </c>
      <c r="L251" s="43">
        <v>5.8996612305951803</v>
      </c>
      <c r="M251" s="43">
        <v>307.14042199630501</v>
      </c>
      <c r="N251" s="43">
        <v>0</v>
      </c>
      <c r="O251" s="43">
        <v>307.14042199630501</v>
      </c>
      <c r="P251" s="43" t="s">
        <v>65</v>
      </c>
      <c r="Q251" s="43" t="s">
        <v>161</v>
      </c>
      <c r="R251" s="43" t="s">
        <v>65</v>
      </c>
      <c r="S251" s="43">
        <v>0</v>
      </c>
      <c r="T251" s="43" t="s">
        <v>65</v>
      </c>
    </row>
    <row r="252" spans="1:20" x14ac:dyDescent="0.2">
      <c r="A252" s="65">
        <v>100074</v>
      </c>
      <c r="B252" s="43" t="s">
        <v>66</v>
      </c>
      <c r="C252" s="43" t="s">
        <v>139</v>
      </c>
      <c r="D252" s="43">
        <v>43962</v>
      </c>
      <c r="E252" s="43">
        <v>11</v>
      </c>
      <c r="F252" s="43">
        <v>217.06846807920601</v>
      </c>
      <c r="G252" s="43">
        <v>4.7001593584699197</v>
      </c>
      <c r="H252" s="43">
        <v>47.067700000000002</v>
      </c>
      <c r="I252" s="43">
        <v>0.43583074828787299</v>
      </c>
      <c r="J252" s="43">
        <v>25.029</v>
      </c>
      <c r="K252" s="43">
        <v>6.9396025797455101</v>
      </c>
      <c r="L252" s="43">
        <v>5.8996612305951803</v>
      </c>
      <c r="M252" s="43">
        <v>307.14042199630501</v>
      </c>
      <c r="N252" s="43">
        <v>0</v>
      </c>
      <c r="O252" s="43">
        <v>307.14042199630501</v>
      </c>
      <c r="P252" s="43" t="s">
        <v>65</v>
      </c>
      <c r="Q252" s="43" t="s">
        <v>161</v>
      </c>
      <c r="R252" s="43" t="s">
        <v>65</v>
      </c>
      <c r="S252" s="43">
        <v>0</v>
      </c>
      <c r="T252" s="43" t="s">
        <v>65</v>
      </c>
    </row>
    <row r="253" spans="1:20" x14ac:dyDescent="0.2">
      <c r="A253" s="65">
        <v>100074</v>
      </c>
      <c r="B253" s="43" t="s">
        <v>66</v>
      </c>
      <c r="C253" s="43" t="s">
        <v>139</v>
      </c>
      <c r="D253" s="43">
        <v>43962</v>
      </c>
      <c r="E253" s="43">
        <v>12</v>
      </c>
      <c r="F253" s="43">
        <v>217.06846807920601</v>
      </c>
      <c r="G253" s="43">
        <v>4.7001593584699197</v>
      </c>
      <c r="H253" s="43">
        <v>47.067700000000002</v>
      </c>
      <c r="I253" s="43">
        <v>0.43583074828787299</v>
      </c>
      <c r="J253" s="43">
        <v>25.029</v>
      </c>
      <c r="K253" s="43">
        <v>6.9396025797455101</v>
      </c>
      <c r="L253" s="43">
        <v>5.8996612305951803</v>
      </c>
      <c r="M253" s="43">
        <v>307.14042199630501</v>
      </c>
      <c r="N253" s="43">
        <v>0</v>
      </c>
      <c r="O253" s="43">
        <v>307.14042199630501</v>
      </c>
      <c r="P253" s="43" t="s">
        <v>65</v>
      </c>
      <c r="Q253" s="43" t="s">
        <v>161</v>
      </c>
      <c r="R253" s="43" t="s">
        <v>65</v>
      </c>
      <c r="S253" s="43">
        <v>0</v>
      </c>
      <c r="T253" s="43" t="s">
        <v>65</v>
      </c>
    </row>
    <row r="254" spans="1:20" x14ac:dyDescent="0.2">
      <c r="A254" s="65">
        <v>100074</v>
      </c>
      <c r="B254" s="43" t="s">
        <v>66</v>
      </c>
      <c r="C254" s="43" t="s">
        <v>139</v>
      </c>
      <c r="D254" s="43">
        <v>43962</v>
      </c>
      <c r="E254" s="43">
        <v>13</v>
      </c>
      <c r="F254" s="43">
        <v>217.06846807920601</v>
      </c>
      <c r="G254" s="43">
        <v>4.7001593584699197</v>
      </c>
      <c r="H254" s="43">
        <v>42.508899999999997</v>
      </c>
      <c r="I254" s="43">
        <v>0.39361782487553798</v>
      </c>
      <c r="J254" s="43">
        <v>25.029</v>
      </c>
      <c r="K254" s="43">
        <v>6.9396025797455101</v>
      </c>
      <c r="L254" s="43">
        <v>5.8996612305951803</v>
      </c>
      <c r="M254" s="43">
        <v>302.539409072892</v>
      </c>
      <c r="N254" s="43">
        <v>0</v>
      </c>
      <c r="O254" s="43">
        <v>302.539409072892</v>
      </c>
      <c r="P254" s="43" t="s">
        <v>65</v>
      </c>
      <c r="Q254" s="43" t="s">
        <v>161</v>
      </c>
      <c r="R254" s="43" t="s">
        <v>65</v>
      </c>
      <c r="S254" s="43">
        <v>0</v>
      </c>
      <c r="T254" s="43" t="s">
        <v>65</v>
      </c>
    </row>
    <row r="255" spans="1:20" x14ac:dyDescent="0.2">
      <c r="A255" s="65">
        <v>100074</v>
      </c>
      <c r="B255" s="43" t="s">
        <v>66</v>
      </c>
      <c r="C255" s="43" t="s">
        <v>139</v>
      </c>
      <c r="D255" s="43">
        <v>43962</v>
      </c>
      <c r="E255" s="43">
        <v>14</v>
      </c>
      <c r="F255" s="43">
        <v>217.06846807920601</v>
      </c>
      <c r="G255" s="43">
        <v>4.7001593584699197</v>
      </c>
      <c r="H255" s="43">
        <v>42.508899999999997</v>
      </c>
      <c r="I255" s="43">
        <v>0.39361782487553798</v>
      </c>
      <c r="J255" s="43">
        <v>25.029</v>
      </c>
      <c r="K255" s="43">
        <v>6.9396025797455101</v>
      </c>
      <c r="L255" s="43">
        <v>5.8996612305951803</v>
      </c>
      <c r="M255" s="43">
        <v>302.539409072892</v>
      </c>
      <c r="N255" s="43">
        <v>0</v>
      </c>
      <c r="O255" s="43">
        <v>302.539409072892</v>
      </c>
      <c r="P255" s="43" t="s">
        <v>65</v>
      </c>
      <c r="Q255" s="43" t="s">
        <v>161</v>
      </c>
      <c r="R255" s="43" t="s">
        <v>65</v>
      </c>
      <c r="S255" s="43">
        <v>0</v>
      </c>
      <c r="T255" s="43" t="s">
        <v>65</v>
      </c>
    </row>
    <row r="256" spans="1:20" x14ac:dyDescent="0.2">
      <c r="A256" s="65">
        <v>100074</v>
      </c>
      <c r="B256" s="43" t="s">
        <v>66</v>
      </c>
      <c r="C256" s="43" t="s">
        <v>139</v>
      </c>
      <c r="D256" s="43">
        <v>43962</v>
      </c>
      <c r="E256" s="43">
        <v>15</v>
      </c>
      <c r="F256" s="43">
        <v>217.06846807920601</v>
      </c>
      <c r="G256" s="43">
        <v>4.7001593584699197</v>
      </c>
      <c r="H256" s="43">
        <v>42.508899999999997</v>
      </c>
      <c r="I256" s="43">
        <v>0.39361782487553798</v>
      </c>
      <c r="J256" s="43">
        <v>25.029</v>
      </c>
      <c r="K256" s="43">
        <v>6.9396025797455101</v>
      </c>
      <c r="L256" s="43">
        <v>5.8996612305951803</v>
      </c>
      <c r="M256" s="43">
        <v>302.539409072892</v>
      </c>
      <c r="N256" s="43">
        <v>0</v>
      </c>
      <c r="O256" s="43">
        <v>302.539409072892</v>
      </c>
      <c r="P256" s="43" t="s">
        <v>65</v>
      </c>
      <c r="Q256" s="43" t="s">
        <v>161</v>
      </c>
      <c r="R256" s="43" t="s">
        <v>65</v>
      </c>
      <c r="S256" s="43">
        <v>0</v>
      </c>
      <c r="T256" s="43" t="s">
        <v>65</v>
      </c>
    </row>
    <row r="257" spans="1:20" x14ac:dyDescent="0.2">
      <c r="A257" s="65">
        <v>100074</v>
      </c>
      <c r="B257" s="43" t="s">
        <v>66</v>
      </c>
      <c r="C257" s="43" t="s">
        <v>139</v>
      </c>
      <c r="D257" s="43">
        <v>43962</v>
      </c>
      <c r="E257" s="43">
        <v>16</v>
      </c>
      <c r="F257" s="43">
        <v>217.06846807920601</v>
      </c>
      <c r="G257" s="43">
        <v>4.7001593584699197</v>
      </c>
      <c r="H257" s="43">
        <v>42.508899999999997</v>
      </c>
      <c r="I257" s="43">
        <v>0.39361782487553798</v>
      </c>
      <c r="J257" s="43">
        <v>25.029</v>
      </c>
      <c r="K257" s="43">
        <v>6.9396025797455101</v>
      </c>
      <c r="L257" s="43">
        <v>5.8996612305951803</v>
      </c>
      <c r="M257" s="43">
        <v>302.539409072892</v>
      </c>
      <c r="N257" s="43">
        <v>0</v>
      </c>
      <c r="O257" s="43">
        <v>302.539409072892</v>
      </c>
      <c r="P257" s="43" t="s">
        <v>65</v>
      </c>
      <c r="Q257" s="43" t="s">
        <v>161</v>
      </c>
      <c r="R257" s="43" t="s">
        <v>65</v>
      </c>
      <c r="S257" s="43">
        <v>0</v>
      </c>
      <c r="T257" s="43" t="s">
        <v>65</v>
      </c>
    </row>
    <row r="258" spans="1:20" x14ac:dyDescent="0.2">
      <c r="A258" s="65">
        <v>100074</v>
      </c>
      <c r="B258" s="43" t="s">
        <v>66</v>
      </c>
      <c r="C258" s="43" t="s">
        <v>139</v>
      </c>
      <c r="D258" s="43">
        <v>43962</v>
      </c>
      <c r="E258" s="43">
        <v>17</v>
      </c>
      <c r="F258" s="43">
        <v>217.06846807920601</v>
      </c>
      <c r="G258" s="43">
        <v>4.7001593584699197</v>
      </c>
      <c r="H258" s="43">
        <v>42.508899999999997</v>
      </c>
      <c r="I258" s="43">
        <v>0.39361782487553798</v>
      </c>
      <c r="J258" s="43">
        <v>25.029</v>
      </c>
      <c r="K258" s="43">
        <v>6.9396025797455101</v>
      </c>
      <c r="L258" s="43">
        <v>5.8996612305951803</v>
      </c>
      <c r="M258" s="43">
        <v>302.539409072892</v>
      </c>
      <c r="N258" s="43">
        <v>0</v>
      </c>
      <c r="O258" s="43">
        <v>302.539409072892</v>
      </c>
      <c r="P258" s="43" t="s">
        <v>65</v>
      </c>
      <c r="Q258" s="43" t="s">
        <v>161</v>
      </c>
      <c r="R258" s="43" t="s">
        <v>65</v>
      </c>
      <c r="S258" s="43">
        <v>0</v>
      </c>
      <c r="T258" s="43" t="s">
        <v>65</v>
      </c>
    </row>
    <row r="259" spans="1:20" x14ac:dyDescent="0.2">
      <c r="A259" s="65">
        <v>100074</v>
      </c>
      <c r="B259" s="43" t="s">
        <v>66</v>
      </c>
      <c r="C259" s="43" t="s">
        <v>139</v>
      </c>
      <c r="D259" s="43">
        <v>43962</v>
      </c>
      <c r="E259" s="43">
        <v>18</v>
      </c>
      <c r="F259" s="43">
        <v>217.06846807920601</v>
      </c>
      <c r="G259" s="43">
        <v>4.7001593584699197</v>
      </c>
      <c r="H259" s="43">
        <v>42.508899999999997</v>
      </c>
      <c r="I259" s="43">
        <v>0.39361782487553798</v>
      </c>
      <c r="J259" s="43">
        <v>25.029</v>
      </c>
      <c r="K259" s="43">
        <v>6.9396025797455101</v>
      </c>
      <c r="L259" s="43">
        <v>5.8996612305951803</v>
      </c>
      <c r="M259" s="43">
        <v>302.539409072892</v>
      </c>
      <c r="N259" s="43">
        <v>0</v>
      </c>
      <c r="O259" s="43">
        <v>302.539409072892</v>
      </c>
      <c r="P259" s="43" t="s">
        <v>65</v>
      </c>
      <c r="Q259" s="43" t="s">
        <v>161</v>
      </c>
      <c r="R259" s="43" t="s">
        <v>65</v>
      </c>
      <c r="S259" s="43">
        <v>0</v>
      </c>
      <c r="T259" s="43" t="s">
        <v>65</v>
      </c>
    </row>
    <row r="260" spans="1:20" x14ac:dyDescent="0.2">
      <c r="A260" s="65">
        <v>100074</v>
      </c>
      <c r="B260" s="43" t="s">
        <v>66</v>
      </c>
      <c r="C260" s="43" t="s">
        <v>139</v>
      </c>
      <c r="D260" s="43">
        <v>43962</v>
      </c>
      <c r="E260" s="43">
        <v>19</v>
      </c>
      <c r="F260" s="43">
        <v>217.06846807920601</v>
      </c>
      <c r="G260" s="43">
        <v>4.7001593584699197</v>
      </c>
      <c r="H260" s="43">
        <v>47.067700000000002</v>
      </c>
      <c r="I260" s="43">
        <v>0.43583074828787299</v>
      </c>
      <c r="J260" s="43">
        <v>25.029</v>
      </c>
      <c r="K260" s="43">
        <v>6.9396025797455101</v>
      </c>
      <c r="L260" s="43">
        <v>5.8996612305951803</v>
      </c>
      <c r="M260" s="43">
        <v>307.14042199630501</v>
      </c>
      <c r="N260" s="43">
        <v>0</v>
      </c>
      <c r="O260" s="43">
        <v>307.14042199630501</v>
      </c>
      <c r="P260" s="43" t="s">
        <v>65</v>
      </c>
      <c r="Q260" s="43" t="s">
        <v>161</v>
      </c>
      <c r="R260" s="43" t="s">
        <v>65</v>
      </c>
      <c r="S260" s="43">
        <v>0</v>
      </c>
      <c r="T260" s="43" t="s">
        <v>65</v>
      </c>
    </row>
    <row r="261" spans="1:20" x14ac:dyDescent="0.2">
      <c r="A261" s="65">
        <v>100074</v>
      </c>
      <c r="B261" s="43" t="s">
        <v>66</v>
      </c>
      <c r="C261" s="43" t="s">
        <v>139</v>
      </c>
      <c r="D261" s="43">
        <v>43962</v>
      </c>
      <c r="E261" s="43">
        <v>20</v>
      </c>
      <c r="F261" s="43">
        <v>217.06846807920601</v>
      </c>
      <c r="G261" s="43">
        <v>4.7001593584699197</v>
      </c>
      <c r="H261" s="43">
        <v>47.067700000000002</v>
      </c>
      <c r="I261" s="43">
        <v>0.43583074828787299</v>
      </c>
      <c r="J261" s="43">
        <v>25.029</v>
      </c>
      <c r="K261" s="43">
        <v>6.9396025797455101</v>
      </c>
      <c r="L261" s="43">
        <v>5.8996612305951803</v>
      </c>
      <c r="M261" s="43">
        <v>307.14042199630501</v>
      </c>
      <c r="N261" s="43">
        <v>0</v>
      </c>
      <c r="O261" s="43">
        <v>307.14042199630501</v>
      </c>
      <c r="P261" s="43" t="s">
        <v>65</v>
      </c>
      <c r="Q261" s="43" t="s">
        <v>161</v>
      </c>
      <c r="R261" s="43" t="s">
        <v>65</v>
      </c>
      <c r="S261" s="43">
        <v>0</v>
      </c>
      <c r="T261" s="43" t="s">
        <v>65</v>
      </c>
    </row>
    <row r="262" spans="1:20" x14ac:dyDescent="0.2">
      <c r="A262" s="65">
        <v>100074</v>
      </c>
      <c r="B262" s="43" t="s">
        <v>66</v>
      </c>
      <c r="C262" s="43" t="s">
        <v>139</v>
      </c>
      <c r="D262" s="43">
        <v>43962</v>
      </c>
      <c r="E262" s="43">
        <v>21</v>
      </c>
      <c r="F262" s="43">
        <v>217.06846807920601</v>
      </c>
      <c r="G262" s="43">
        <v>4.7001593584699197</v>
      </c>
      <c r="H262" s="43">
        <v>47.067700000000002</v>
      </c>
      <c r="I262" s="43">
        <v>0.43583074828787299</v>
      </c>
      <c r="J262" s="43">
        <v>25.029</v>
      </c>
      <c r="K262" s="43">
        <v>6.9396025797455101</v>
      </c>
      <c r="L262" s="43">
        <v>5.8996612305951803</v>
      </c>
      <c r="M262" s="43">
        <v>307.14042199630501</v>
      </c>
      <c r="N262" s="43">
        <v>0</v>
      </c>
      <c r="O262" s="43">
        <v>307.14042199630501</v>
      </c>
      <c r="P262" s="43" t="s">
        <v>65</v>
      </c>
      <c r="Q262" s="43" t="s">
        <v>161</v>
      </c>
      <c r="R262" s="43" t="s">
        <v>65</v>
      </c>
      <c r="S262" s="43">
        <v>0</v>
      </c>
      <c r="T262" s="43" t="s">
        <v>65</v>
      </c>
    </row>
    <row r="263" spans="1:20" x14ac:dyDescent="0.2">
      <c r="A263" s="65">
        <v>100074</v>
      </c>
      <c r="B263" s="43" t="s">
        <v>66</v>
      </c>
      <c r="C263" s="43" t="s">
        <v>139</v>
      </c>
      <c r="D263" s="43">
        <v>43962</v>
      </c>
      <c r="E263" s="43">
        <v>22</v>
      </c>
      <c r="F263" s="43">
        <v>217.06846807920601</v>
      </c>
      <c r="G263" s="43">
        <v>4.7001593584699197</v>
      </c>
      <c r="H263" s="43">
        <v>42.508899999999997</v>
      </c>
      <c r="I263" s="43">
        <v>0.39361782487553798</v>
      </c>
      <c r="J263" s="43">
        <v>25.029</v>
      </c>
      <c r="K263" s="43">
        <v>6.9396025797455101</v>
      </c>
      <c r="L263" s="43">
        <v>5.8996612305951803</v>
      </c>
      <c r="M263" s="43">
        <v>302.539409072892</v>
      </c>
      <c r="N263" s="43">
        <v>0</v>
      </c>
      <c r="O263" s="43">
        <v>302.539409072892</v>
      </c>
      <c r="P263" s="43" t="s">
        <v>65</v>
      </c>
      <c r="Q263" s="43" t="s">
        <v>161</v>
      </c>
      <c r="R263" s="43" t="s">
        <v>65</v>
      </c>
      <c r="S263" s="43">
        <v>0</v>
      </c>
      <c r="T263" s="43" t="s">
        <v>65</v>
      </c>
    </row>
    <row r="264" spans="1:20" x14ac:dyDescent="0.2">
      <c r="A264" s="65">
        <v>100074</v>
      </c>
      <c r="B264" s="43" t="s">
        <v>66</v>
      </c>
      <c r="C264" s="43" t="s">
        <v>139</v>
      </c>
      <c r="D264" s="43">
        <v>43962</v>
      </c>
      <c r="E264" s="43">
        <v>23</v>
      </c>
      <c r="F264" s="43">
        <v>217.06846807920601</v>
      </c>
      <c r="G264" s="43">
        <v>4.7001593584699197</v>
      </c>
      <c r="H264" s="43">
        <v>42.508899999999997</v>
      </c>
      <c r="I264" s="43">
        <v>0.39361782487553798</v>
      </c>
      <c r="J264" s="43">
        <v>25.029</v>
      </c>
      <c r="K264" s="43">
        <v>6.9396025797455101</v>
      </c>
      <c r="L264" s="43">
        <v>5.8996612305951803</v>
      </c>
      <c r="M264" s="43">
        <v>302.539409072892</v>
      </c>
      <c r="N264" s="43">
        <v>0</v>
      </c>
      <c r="O264" s="43">
        <v>302.539409072892</v>
      </c>
      <c r="P264" s="43" t="s">
        <v>65</v>
      </c>
      <c r="Q264" s="43" t="s">
        <v>161</v>
      </c>
      <c r="R264" s="43" t="s">
        <v>65</v>
      </c>
      <c r="S264" s="43">
        <v>0</v>
      </c>
      <c r="T264" s="43" t="s">
        <v>65</v>
      </c>
    </row>
    <row r="265" spans="1:20" x14ac:dyDescent="0.2">
      <c r="A265" s="65">
        <v>100074</v>
      </c>
      <c r="B265" s="43" t="s">
        <v>66</v>
      </c>
      <c r="C265" s="43" t="s">
        <v>139</v>
      </c>
      <c r="D265" s="43">
        <v>43962</v>
      </c>
      <c r="E265" s="43">
        <v>24</v>
      </c>
      <c r="F265" s="43">
        <v>217.06846807920601</v>
      </c>
      <c r="G265" s="43">
        <v>4.7001593584699197</v>
      </c>
      <c r="H265" s="43">
        <v>39.089700000000001</v>
      </c>
      <c r="I265" s="43">
        <v>0.36195720635060702</v>
      </c>
      <c r="J265" s="43">
        <v>25.029</v>
      </c>
      <c r="K265" s="43">
        <v>6.9396025797455101</v>
      </c>
      <c r="L265" s="43">
        <v>5.8996612305951803</v>
      </c>
      <c r="M265" s="43">
        <v>299.08854845436701</v>
      </c>
      <c r="N265" s="43">
        <v>0</v>
      </c>
      <c r="O265" s="43">
        <v>299.08854845436701</v>
      </c>
      <c r="P265" s="43" t="s">
        <v>65</v>
      </c>
      <c r="Q265" s="43" t="s">
        <v>161</v>
      </c>
      <c r="R265" s="43" t="s">
        <v>65</v>
      </c>
      <c r="S265" s="43">
        <v>0</v>
      </c>
      <c r="T265" s="43" t="s">
        <v>65</v>
      </c>
    </row>
    <row r="266" spans="1:20" x14ac:dyDescent="0.2">
      <c r="A266" s="65">
        <v>100074</v>
      </c>
      <c r="B266" s="43" t="s">
        <v>66</v>
      </c>
      <c r="C266" s="43" t="s">
        <v>139</v>
      </c>
      <c r="D266" s="43">
        <v>43963</v>
      </c>
      <c r="E266" s="43">
        <v>1</v>
      </c>
      <c r="F266" s="43">
        <v>217.06846807920601</v>
      </c>
      <c r="G266" s="43">
        <v>4.7001593584699197</v>
      </c>
      <c r="H266" s="43">
        <v>39.089700000000001</v>
      </c>
      <c r="I266" s="43">
        <v>0.36195720635060702</v>
      </c>
      <c r="J266" s="43">
        <v>25.029</v>
      </c>
      <c r="K266" s="43">
        <v>6.9396025797455101</v>
      </c>
      <c r="L266" s="43">
        <v>5.8996612305951803</v>
      </c>
      <c r="M266" s="43">
        <v>299.08854845436701</v>
      </c>
      <c r="N266" s="43">
        <v>0</v>
      </c>
      <c r="O266" s="43">
        <v>299.08854845436701</v>
      </c>
      <c r="P266" s="43" t="s">
        <v>65</v>
      </c>
      <c r="Q266" s="43" t="s">
        <v>161</v>
      </c>
      <c r="R266" s="43" t="s">
        <v>65</v>
      </c>
      <c r="S266" s="43">
        <v>0</v>
      </c>
      <c r="T266" s="43" t="s">
        <v>65</v>
      </c>
    </row>
    <row r="267" spans="1:20" x14ac:dyDescent="0.2">
      <c r="A267" s="65">
        <v>100074</v>
      </c>
      <c r="B267" s="43" t="s">
        <v>66</v>
      </c>
      <c r="C267" s="43" t="s">
        <v>139</v>
      </c>
      <c r="D267" s="43">
        <v>43963</v>
      </c>
      <c r="E267" s="43">
        <v>2</v>
      </c>
      <c r="F267" s="43">
        <v>217.06846807920601</v>
      </c>
      <c r="G267" s="43">
        <v>4.7001593584699197</v>
      </c>
      <c r="H267" s="43">
        <v>39.089700000000001</v>
      </c>
      <c r="I267" s="43">
        <v>0.36195720635060702</v>
      </c>
      <c r="J267" s="43">
        <v>25.029</v>
      </c>
      <c r="K267" s="43">
        <v>6.9396025797455101</v>
      </c>
      <c r="L267" s="43">
        <v>5.8996612305951803</v>
      </c>
      <c r="M267" s="43">
        <v>299.08854845436701</v>
      </c>
      <c r="N267" s="43">
        <v>0</v>
      </c>
      <c r="O267" s="43">
        <v>299.08854845436701</v>
      </c>
      <c r="P267" s="43" t="s">
        <v>65</v>
      </c>
      <c r="Q267" s="43" t="s">
        <v>161</v>
      </c>
      <c r="R267" s="43" t="s">
        <v>65</v>
      </c>
      <c r="S267" s="43">
        <v>0</v>
      </c>
      <c r="T267" s="43" t="s">
        <v>65</v>
      </c>
    </row>
    <row r="268" spans="1:20" x14ac:dyDescent="0.2">
      <c r="A268" s="65">
        <v>100074</v>
      </c>
      <c r="B268" s="43" t="s">
        <v>66</v>
      </c>
      <c r="C268" s="43" t="s">
        <v>139</v>
      </c>
      <c r="D268" s="43">
        <v>43963</v>
      </c>
      <c r="E268" s="43">
        <v>3</v>
      </c>
      <c r="F268" s="43">
        <v>217.06846807920601</v>
      </c>
      <c r="G268" s="43">
        <v>4.7001593584699197</v>
      </c>
      <c r="H268" s="43">
        <v>39.089700000000001</v>
      </c>
      <c r="I268" s="43">
        <v>0.36195720635060702</v>
      </c>
      <c r="J268" s="43">
        <v>25.029</v>
      </c>
      <c r="K268" s="43">
        <v>6.9396025797455101</v>
      </c>
      <c r="L268" s="43">
        <v>5.8996612305951803</v>
      </c>
      <c r="M268" s="43">
        <v>299.08854845436701</v>
      </c>
      <c r="N268" s="43">
        <v>0</v>
      </c>
      <c r="O268" s="43">
        <v>299.08854845436701</v>
      </c>
      <c r="P268" s="43" t="s">
        <v>65</v>
      </c>
      <c r="Q268" s="43" t="s">
        <v>161</v>
      </c>
      <c r="R268" s="43" t="s">
        <v>65</v>
      </c>
      <c r="S268" s="43">
        <v>0</v>
      </c>
      <c r="T268" s="43" t="s">
        <v>65</v>
      </c>
    </row>
    <row r="269" spans="1:20" x14ac:dyDescent="0.2">
      <c r="A269" s="65">
        <v>100074</v>
      </c>
      <c r="B269" s="43" t="s">
        <v>66</v>
      </c>
      <c r="C269" s="43" t="s">
        <v>139</v>
      </c>
      <c r="D269" s="43">
        <v>43963</v>
      </c>
      <c r="E269" s="43">
        <v>4</v>
      </c>
      <c r="F269" s="43">
        <v>217.06846807920601</v>
      </c>
      <c r="G269" s="43">
        <v>4.7001593584699197</v>
      </c>
      <c r="H269" s="43">
        <v>39.089700000000001</v>
      </c>
      <c r="I269" s="43">
        <v>0.36195720635060702</v>
      </c>
      <c r="J269" s="43">
        <v>25.029</v>
      </c>
      <c r="K269" s="43">
        <v>6.9396025797455101</v>
      </c>
      <c r="L269" s="43">
        <v>5.8996612305951803</v>
      </c>
      <c r="M269" s="43">
        <v>299.08854845436701</v>
      </c>
      <c r="N269" s="43">
        <v>0</v>
      </c>
      <c r="O269" s="43">
        <v>299.08854845436701</v>
      </c>
      <c r="P269" s="43" t="s">
        <v>65</v>
      </c>
      <c r="Q269" s="43" t="s">
        <v>161</v>
      </c>
      <c r="R269" s="43" t="s">
        <v>65</v>
      </c>
      <c r="S269" s="43">
        <v>0</v>
      </c>
      <c r="T269" s="43" t="s">
        <v>65</v>
      </c>
    </row>
    <row r="270" spans="1:20" x14ac:dyDescent="0.2">
      <c r="A270" s="65">
        <v>100074</v>
      </c>
      <c r="B270" s="43" t="s">
        <v>66</v>
      </c>
      <c r="C270" s="43" t="s">
        <v>139</v>
      </c>
      <c r="D270" s="43">
        <v>43963</v>
      </c>
      <c r="E270" s="43">
        <v>5</v>
      </c>
      <c r="F270" s="43">
        <v>217.06846807920601</v>
      </c>
      <c r="G270" s="43">
        <v>4.7001593584699197</v>
      </c>
      <c r="H270" s="43">
        <v>42.508899999999997</v>
      </c>
      <c r="I270" s="43">
        <v>0.39361782487553798</v>
      </c>
      <c r="J270" s="43">
        <v>25.029</v>
      </c>
      <c r="K270" s="43">
        <v>6.9396025797455101</v>
      </c>
      <c r="L270" s="43">
        <v>5.8996612305951803</v>
      </c>
      <c r="M270" s="43">
        <v>302.539409072892</v>
      </c>
      <c r="N270" s="43">
        <v>0</v>
      </c>
      <c r="O270" s="43">
        <v>302.539409072892</v>
      </c>
      <c r="P270" s="43" t="s">
        <v>65</v>
      </c>
      <c r="Q270" s="43" t="s">
        <v>161</v>
      </c>
      <c r="R270" s="43" t="s">
        <v>65</v>
      </c>
      <c r="S270" s="43">
        <v>0</v>
      </c>
      <c r="T270" s="43" t="s">
        <v>65</v>
      </c>
    </row>
    <row r="271" spans="1:20" x14ac:dyDescent="0.2">
      <c r="A271" s="65">
        <v>100074</v>
      </c>
      <c r="B271" s="43" t="s">
        <v>66</v>
      </c>
      <c r="C271" s="43" t="s">
        <v>139</v>
      </c>
      <c r="D271" s="43">
        <v>43963</v>
      </c>
      <c r="E271" s="43">
        <v>6</v>
      </c>
      <c r="F271" s="43">
        <v>217.06846807920601</v>
      </c>
      <c r="G271" s="43">
        <v>4.7001593584699197</v>
      </c>
      <c r="H271" s="43">
        <v>42.508899999999997</v>
      </c>
      <c r="I271" s="43">
        <v>0.39361782487553798</v>
      </c>
      <c r="J271" s="43">
        <v>25.029</v>
      </c>
      <c r="K271" s="43">
        <v>6.9396025797455101</v>
      </c>
      <c r="L271" s="43">
        <v>5.8996612305951803</v>
      </c>
      <c r="M271" s="43">
        <v>302.539409072892</v>
      </c>
      <c r="N271" s="43">
        <v>0</v>
      </c>
      <c r="O271" s="43">
        <v>302.539409072892</v>
      </c>
      <c r="P271" s="43" t="s">
        <v>65</v>
      </c>
      <c r="Q271" s="43" t="s">
        <v>161</v>
      </c>
      <c r="R271" s="43" t="s">
        <v>65</v>
      </c>
      <c r="S271" s="43">
        <v>0</v>
      </c>
      <c r="T271" s="43" t="s">
        <v>65</v>
      </c>
    </row>
    <row r="272" spans="1:20" x14ac:dyDescent="0.2">
      <c r="A272" s="65">
        <v>100074</v>
      </c>
      <c r="B272" s="43" t="s">
        <v>66</v>
      </c>
      <c r="C272" s="43" t="s">
        <v>139</v>
      </c>
      <c r="D272" s="43">
        <v>43963</v>
      </c>
      <c r="E272" s="43">
        <v>7</v>
      </c>
      <c r="F272" s="43">
        <v>217.06846807920601</v>
      </c>
      <c r="G272" s="43">
        <v>4.7001593584699197</v>
      </c>
      <c r="H272" s="43">
        <v>42.508899999999997</v>
      </c>
      <c r="I272" s="43">
        <v>0.39361782487553798</v>
      </c>
      <c r="J272" s="43">
        <v>25.029</v>
      </c>
      <c r="K272" s="43">
        <v>6.9396025797455101</v>
      </c>
      <c r="L272" s="43">
        <v>5.8996612305951803</v>
      </c>
      <c r="M272" s="43">
        <v>302.539409072892</v>
      </c>
      <c r="N272" s="43">
        <v>0</v>
      </c>
      <c r="O272" s="43">
        <v>302.539409072892</v>
      </c>
      <c r="P272" s="43" t="s">
        <v>65</v>
      </c>
      <c r="Q272" s="43" t="s">
        <v>161</v>
      </c>
      <c r="R272" s="43" t="s">
        <v>65</v>
      </c>
      <c r="S272" s="43">
        <v>0</v>
      </c>
      <c r="T272" s="43" t="s">
        <v>65</v>
      </c>
    </row>
    <row r="273" spans="1:20" x14ac:dyDescent="0.2">
      <c r="A273" s="65">
        <v>100074</v>
      </c>
      <c r="B273" s="43" t="s">
        <v>66</v>
      </c>
      <c r="C273" s="43" t="s">
        <v>139</v>
      </c>
      <c r="D273" s="43">
        <v>43963</v>
      </c>
      <c r="E273" s="43">
        <v>8</v>
      </c>
      <c r="F273" s="43">
        <v>217.06846807920601</v>
      </c>
      <c r="G273" s="43">
        <v>4.7001593584699197</v>
      </c>
      <c r="H273" s="43">
        <v>42.508899999999997</v>
      </c>
      <c r="I273" s="43">
        <v>0.39361782487553798</v>
      </c>
      <c r="J273" s="43">
        <v>25.029</v>
      </c>
      <c r="K273" s="43">
        <v>6.9396025797455101</v>
      </c>
      <c r="L273" s="43">
        <v>5.8996612305951803</v>
      </c>
      <c r="M273" s="43">
        <v>302.539409072892</v>
      </c>
      <c r="N273" s="43">
        <v>0</v>
      </c>
      <c r="O273" s="43">
        <v>302.539409072892</v>
      </c>
      <c r="P273" s="43" t="s">
        <v>65</v>
      </c>
      <c r="Q273" s="43" t="s">
        <v>161</v>
      </c>
      <c r="R273" s="43" t="s">
        <v>65</v>
      </c>
      <c r="S273" s="43">
        <v>0</v>
      </c>
      <c r="T273" s="43" t="s">
        <v>65</v>
      </c>
    </row>
    <row r="274" spans="1:20" x14ac:dyDescent="0.2">
      <c r="A274" s="65">
        <v>100074</v>
      </c>
      <c r="B274" s="43" t="s">
        <v>66</v>
      </c>
      <c r="C274" s="43" t="s">
        <v>139</v>
      </c>
      <c r="D274" s="43">
        <v>43963</v>
      </c>
      <c r="E274" s="43">
        <v>9</v>
      </c>
      <c r="F274" s="43">
        <v>217.06846807920601</v>
      </c>
      <c r="G274" s="43">
        <v>4.7001593584699197</v>
      </c>
      <c r="H274" s="43">
        <v>42.508899999999997</v>
      </c>
      <c r="I274" s="43">
        <v>0.39361782487553798</v>
      </c>
      <c r="J274" s="43">
        <v>25.029</v>
      </c>
      <c r="K274" s="43">
        <v>6.9396025797455101</v>
      </c>
      <c r="L274" s="43">
        <v>5.8996612305951803</v>
      </c>
      <c r="M274" s="43">
        <v>302.539409072892</v>
      </c>
      <c r="N274" s="43">
        <v>0</v>
      </c>
      <c r="O274" s="43">
        <v>302.539409072892</v>
      </c>
      <c r="P274" s="43" t="s">
        <v>65</v>
      </c>
      <c r="Q274" s="43" t="s">
        <v>161</v>
      </c>
      <c r="R274" s="43" t="s">
        <v>65</v>
      </c>
      <c r="S274" s="43">
        <v>0</v>
      </c>
      <c r="T274" s="43" t="s">
        <v>65</v>
      </c>
    </row>
    <row r="275" spans="1:20" x14ac:dyDescent="0.2">
      <c r="A275" s="65">
        <v>100074</v>
      </c>
      <c r="B275" s="43" t="s">
        <v>66</v>
      </c>
      <c r="C275" s="43" t="s">
        <v>139</v>
      </c>
      <c r="D275" s="43">
        <v>43963</v>
      </c>
      <c r="E275" s="43">
        <v>10</v>
      </c>
      <c r="F275" s="43">
        <v>217.06846807920601</v>
      </c>
      <c r="G275" s="43">
        <v>4.7001593584699197</v>
      </c>
      <c r="H275" s="43">
        <v>47.067700000000002</v>
      </c>
      <c r="I275" s="43">
        <v>0.43583074828787299</v>
      </c>
      <c r="J275" s="43">
        <v>25.029</v>
      </c>
      <c r="K275" s="43">
        <v>6.9396025797455101</v>
      </c>
      <c r="L275" s="43">
        <v>5.8996612305951803</v>
      </c>
      <c r="M275" s="43">
        <v>307.14042199630501</v>
      </c>
      <c r="N275" s="43">
        <v>0</v>
      </c>
      <c r="O275" s="43">
        <v>307.14042199630501</v>
      </c>
      <c r="P275" s="43" t="s">
        <v>65</v>
      </c>
      <c r="Q275" s="43" t="s">
        <v>161</v>
      </c>
      <c r="R275" s="43" t="s">
        <v>65</v>
      </c>
      <c r="S275" s="43">
        <v>0</v>
      </c>
      <c r="T275" s="43" t="s">
        <v>65</v>
      </c>
    </row>
    <row r="276" spans="1:20" x14ac:dyDescent="0.2">
      <c r="A276" s="65">
        <v>100074</v>
      </c>
      <c r="B276" s="43" t="s">
        <v>66</v>
      </c>
      <c r="C276" s="43" t="s">
        <v>139</v>
      </c>
      <c r="D276" s="43">
        <v>43963</v>
      </c>
      <c r="E276" s="43">
        <v>11</v>
      </c>
      <c r="F276" s="43">
        <v>217.06846807920601</v>
      </c>
      <c r="G276" s="43">
        <v>4.7001593584699197</v>
      </c>
      <c r="H276" s="43">
        <v>47.067700000000002</v>
      </c>
      <c r="I276" s="43">
        <v>0.43583074828787299</v>
      </c>
      <c r="J276" s="43">
        <v>25.029</v>
      </c>
      <c r="K276" s="43">
        <v>6.9396025797455101</v>
      </c>
      <c r="L276" s="43">
        <v>5.8996612305951803</v>
      </c>
      <c r="M276" s="43">
        <v>307.14042199630501</v>
      </c>
      <c r="N276" s="43">
        <v>0</v>
      </c>
      <c r="O276" s="43">
        <v>307.14042199630501</v>
      </c>
      <c r="P276" s="43" t="s">
        <v>65</v>
      </c>
      <c r="Q276" s="43" t="s">
        <v>161</v>
      </c>
      <c r="R276" s="43" t="s">
        <v>65</v>
      </c>
      <c r="S276" s="43">
        <v>0</v>
      </c>
      <c r="T276" s="43" t="s">
        <v>65</v>
      </c>
    </row>
    <row r="277" spans="1:20" x14ac:dyDescent="0.2">
      <c r="A277" s="65">
        <v>100074</v>
      </c>
      <c r="B277" s="43" t="s">
        <v>66</v>
      </c>
      <c r="C277" s="43" t="s">
        <v>139</v>
      </c>
      <c r="D277" s="43">
        <v>43963</v>
      </c>
      <c r="E277" s="43">
        <v>12</v>
      </c>
      <c r="F277" s="43">
        <v>217.06846807920601</v>
      </c>
      <c r="G277" s="43">
        <v>4.7001593584699197</v>
      </c>
      <c r="H277" s="43">
        <v>47.067700000000002</v>
      </c>
      <c r="I277" s="43">
        <v>0.43583074828787299</v>
      </c>
      <c r="J277" s="43">
        <v>25.029</v>
      </c>
      <c r="K277" s="43">
        <v>6.9396025797455101</v>
      </c>
      <c r="L277" s="43">
        <v>5.8996612305951803</v>
      </c>
      <c r="M277" s="43">
        <v>307.14042199630501</v>
      </c>
      <c r="N277" s="43">
        <v>0</v>
      </c>
      <c r="O277" s="43">
        <v>307.14042199630501</v>
      </c>
      <c r="P277" s="43" t="s">
        <v>65</v>
      </c>
      <c r="Q277" s="43" t="s">
        <v>161</v>
      </c>
      <c r="R277" s="43" t="s">
        <v>65</v>
      </c>
      <c r="S277" s="43">
        <v>0</v>
      </c>
      <c r="T277" s="43" t="s">
        <v>65</v>
      </c>
    </row>
    <row r="278" spans="1:20" x14ac:dyDescent="0.2">
      <c r="A278" s="65">
        <v>100074</v>
      </c>
      <c r="B278" s="43" t="s">
        <v>66</v>
      </c>
      <c r="C278" s="43" t="s">
        <v>139</v>
      </c>
      <c r="D278" s="43">
        <v>43963</v>
      </c>
      <c r="E278" s="43">
        <v>13</v>
      </c>
      <c r="F278" s="43">
        <v>217.06846807920601</v>
      </c>
      <c r="G278" s="43">
        <v>4.7001593584699197</v>
      </c>
      <c r="H278" s="43">
        <v>42.508899999999997</v>
      </c>
      <c r="I278" s="43">
        <v>0.39361782487553798</v>
      </c>
      <c r="J278" s="43">
        <v>25.029</v>
      </c>
      <c r="K278" s="43">
        <v>6.9396025797455101</v>
      </c>
      <c r="L278" s="43">
        <v>5.8996612305951803</v>
      </c>
      <c r="M278" s="43">
        <v>302.539409072892</v>
      </c>
      <c r="N278" s="43">
        <v>0</v>
      </c>
      <c r="O278" s="43">
        <v>302.539409072892</v>
      </c>
      <c r="P278" s="43" t="s">
        <v>65</v>
      </c>
      <c r="Q278" s="43" t="s">
        <v>161</v>
      </c>
      <c r="R278" s="43" t="s">
        <v>65</v>
      </c>
      <c r="S278" s="43">
        <v>0</v>
      </c>
      <c r="T278" s="43" t="s">
        <v>65</v>
      </c>
    </row>
    <row r="279" spans="1:20" x14ac:dyDescent="0.2">
      <c r="A279" s="65">
        <v>100074</v>
      </c>
      <c r="B279" s="43" t="s">
        <v>66</v>
      </c>
      <c r="C279" s="43" t="s">
        <v>139</v>
      </c>
      <c r="D279" s="43">
        <v>43963</v>
      </c>
      <c r="E279" s="43">
        <v>14</v>
      </c>
      <c r="F279" s="43">
        <v>217.06846807920601</v>
      </c>
      <c r="G279" s="43">
        <v>4.7001593584699197</v>
      </c>
      <c r="H279" s="43">
        <v>42.508899999999997</v>
      </c>
      <c r="I279" s="43">
        <v>0.39361782487553798</v>
      </c>
      <c r="J279" s="43">
        <v>25.029</v>
      </c>
      <c r="K279" s="43">
        <v>6.9396025797455101</v>
      </c>
      <c r="L279" s="43">
        <v>5.8996612305951803</v>
      </c>
      <c r="M279" s="43">
        <v>302.539409072892</v>
      </c>
      <c r="N279" s="43">
        <v>0</v>
      </c>
      <c r="O279" s="43">
        <v>302.539409072892</v>
      </c>
      <c r="P279" s="43" t="s">
        <v>65</v>
      </c>
      <c r="Q279" s="43" t="s">
        <v>161</v>
      </c>
      <c r="R279" s="43" t="s">
        <v>65</v>
      </c>
      <c r="S279" s="43">
        <v>0</v>
      </c>
      <c r="T279" s="43" t="s">
        <v>65</v>
      </c>
    </row>
    <row r="280" spans="1:20" x14ac:dyDescent="0.2">
      <c r="A280" s="65">
        <v>100074</v>
      </c>
      <c r="B280" s="43" t="s">
        <v>66</v>
      </c>
      <c r="C280" s="43" t="s">
        <v>139</v>
      </c>
      <c r="D280" s="43">
        <v>43963</v>
      </c>
      <c r="E280" s="43">
        <v>15</v>
      </c>
      <c r="F280" s="43">
        <v>217.06846807920601</v>
      </c>
      <c r="G280" s="43">
        <v>4.7001593584699197</v>
      </c>
      <c r="H280" s="43">
        <v>42.508899999999997</v>
      </c>
      <c r="I280" s="43">
        <v>0.39361782487553798</v>
      </c>
      <c r="J280" s="43">
        <v>25.029</v>
      </c>
      <c r="K280" s="43">
        <v>6.9396025797455101</v>
      </c>
      <c r="L280" s="43">
        <v>5.8996612305951803</v>
      </c>
      <c r="M280" s="43">
        <v>302.539409072892</v>
      </c>
      <c r="N280" s="43">
        <v>0</v>
      </c>
      <c r="O280" s="43">
        <v>302.539409072892</v>
      </c>
      <c r="P280" s="43" t="s">
        <v>65</v>
      </c>
      <c r="Q280" s="43" t="s">
        <v>161</v>
      </c>
      <c r="R280" s="43" t="s">
        <v>65</v>
      </c>
      <c r="S280" s="43">
        <v>0</v>
      </c>
      <c r="T280" s="43" t="s">
        <v>65</v>
      </c>
    </row>
    <row r="281" spans="1:20" x14ac:dyDescent="0.2">
      <c r="A281" s="65">
        <v>100074</v>
      </c>
      <c r="B281" s="43" t="s">
        <v>66</v>
      </c>
      <c r="C281" s="43" t="s">
        <v>139</v>
      </c>
      <c r="D281" s="43">
        <v>43963</v>
      </c>
      <c r="E281" s="43">
        <v>16</v>
      </c>
      <c r="F281" s="43">
        <v>217.06846807920601</v>
      </c>
      <c r="G281" s="43">
        <v>4.7001593584699197</v>
      </c>
      <c r="H281" s="43">
        <v>42.508899999999997</v>
      </c>
      <c r="I281" s="43">
        <v>0.39361782487553798</v>
      </c>
      <c r="J281" s="43">
        <v>25.029</v>
      </c>
      <c r="K281" s="43">
        <v>6.9396025797455101</v>
      </c>
      <c r="L281" s="43">
        <v>5.8996612305951803</v>
      </c>
      <c r="M281" s="43">
        <v>302.539409072892</v>
      </c>
      <c r="N281" s="43">
        <v>0</v>
      </c>
      <c r="O281" s="43">
        <v>302.539409072892</v>
      </c>
      <c r="P281" s="43" t="s">
        <v>65</v>
      </c>
      <c r="Q281" s="43" t="s">
        <v>161</v>
      </c>
      <c r="R281" s="43" t="s">
        <v>65</v>
      </c>
      <c r="S281" s="43">
        <v>0</v>
      </c>
      <c r="T281" s="43" t="s">
        <v>65</v>
      </c>
    </row>
    <row r="282" spans="1:20" x14ac:dyDescent="0.2">
      <c r="A282" s="65">
        <v>100074</v>
      </c>
      <c r="B282" s="43" t="s">
        <v>66</v>
      </c>
      <c r="C282" s="43" t="s">
        <v>139</v>
      </c>
      <c r="D282" s="43">
        <v>43963</v>
      </c>
      <c r="E282" s="43">
        <v>17</v>
      </c>
      <c r="F282" s="43">
        <v>217.06846807920601</v>
      </c>
      <c r="G282" s="43">
        <v>4.7001593584699197</v>
      </c>
      <c r="H282" s="43">
        <v>42.508899999999997</v>
      </c>
      <c r="I282" s="43">
        <v>0.39361782487553798</v>
      </c>
      <c r="J282" s="43">
        <v>25.029</v>
      </c>
      <c r="K282" s="43">
        <v>6.9396025797455101</v>
      </c>
      <c r="L282" s="43">
        <v>5.8996612305951803</v>
      </c>
      <c r="M282" s="43">
        <v>302.539409072892</v>
      </c>
      <c r="N282" s="43">
        <v>0</v>
      </c>
      <c r="O282" s="43">
        <v>302.539409072892</v>
      </c>
      <c r="P282" s="43" t="s">
        <v>65</v>
      </c>
      <c r="Q282" s="43" t="s">
        <v>161</v>
      </c>
      <c r="R282" s="43" t="s">
        <v>65</v>
      </c>
      <c r="S282" s="43">
        <v>0</v>
      </c>
      <c r="T282" s="43" t="s">
        <v>65</v>
      </c>
    </row>
    <row r="283" spans="1:20" x14ac:dyDescent="0.2">
      <c r="A283" s="65">
        <v>100074</v>
      </c>
      <c r="B283" s="43" t="s">
        <v>66</v>
      </c>
      <c r="C283" s="43" t="s">
        <v>139</v>
      </c>
      <c r="D283" s="43">
        <v>43963</v>
      </c>
      <c r="E283" s="43">
        <v>18</v>
      </c>
      <c r="F283" s="43">
        <v>217.06846807920601</v>
      </c>
      <c r="G283" s="43">
        <v>4.7001593584699197</v>
      </c>
      <c r="H283" s="43">
        <v>42.508899999999997</v>
      </c>
      <c r="I283" s="43">
        <v>0.39361782487553798</v>
      </c>
      <c r="J283" s="43">
        <v>25.029</v>
      </c>
      <c r="K283" s="43">
        <v>6.9396025797455101</v>
      </c>
      <c r="L283" s="43">
        <v>5.8996612305951803</v>
      </c>
      <c r="M283" s="43">
        <v>302.539409072892</v>
      </c>
      <c r="N283" s="43">
        <v>0</v>
      </c>
      <c r="O283" s="43">
        <v>302.539409072892</v>
      </c>
      <c r="P283" s="43" t="s">
        <v>65</v>
      </c>
      <c r="Q283" s="43" t="s">
        <v>161</v>
      </c>
      <c r="R283" s="43" t="s">
        <v>65</v>
      </c>
      <c r="S283" s="43">
        <v>0</v>
      </c>
      <c r="T283" s="43" t="s">
        <v>65</v>
      </c>
    </row>
    <row r="284" spans="1:20" x14ac:dyDescent="0.2">
      <c r="A284" s="65">
        <v>100074</v>
      </c>
      <c r="B284" s="43" t="s">
        <v>66</v>
      </c>
      <c r="C284" s="43" t="s">
        <v>139</v>
      </c>
      <c r="D284" s="43">
        <v>43963</v>
      </c>
      <c r="E284" s="43">
        <v>19</v>
      </c>
      <c r="F284" s="43">
        <v>217.06846807920601</v>
      </c>
      <c r="G284" s="43">
        <v>4.7001593584699197</v>
      </c>
      <c r="H284" s="43">
        <v>47.067700000000002</v>
      </c>
      <c r="I284" s="43">
        <v>0.43583074828787299</v>
      </c>
      <c r="J284" s="43">
        <v>25.029</v>
      </c>
      <c r="K284" s="43">
        <v>6.9396025797455101</v>
      </c>
      <c r="L284" s="43">
        <v>5.8996612305951803</v>
      </c>
      <c r="M284" s="43">
        <v>307.14042199630501</v>
      </c>
      <c r="N284" s="43">
        <v>0</v>
      </c>
      <c r="O284" s="43">
        <v>307.14042199630501</v>
      </c>
      <c r="P284" s="43" t="s">
        <v>65</v>
      </c>
      <c r="Q284" s="43" t="s">
        <v>161</v>
      </c>
      <c r="R284" s="43" t="s">
        <v>65</v>
      </c>
      <c r="S284" s="43">
        <v>0</v>
      </c>
      <c r="T284" s="43" t="s">
        <v>65</v>
      </c>
    </row>
    <row r="285" spans="1:20" x14ac:dyDescent="0.2">
      <c r="A285" s="65">
        <v>100074</v>
      </c>
      <c r="B285" s="43" t="s">
        <v>66</v>
      </c>
      <c r="C285" s="43" t="s">
        <v>139</v>
      </c>
      <c r="D285" s="43">
        <v>43963</v>
      </c>
      <c r="E285" s="43">
        <v>20</v>
      </c>
      <c r="F285" s="43">
        <v>217.06846807920601</v>
      </c>
      <c r="G285" s="43">
        <v>4.7001593584699197</v>
      </c>
      <c r="H285" s="43">
        <v>47.067700000000002</v>
      </c>
      <c r="I285" s="43">
        <v>0.43583074828787299</v>
      </c>
      <c r="J285" s="43">
        <v>25.029</v>
      </c>
      <c r="K285" s="43">
        <v>6.9396025797455101</v>
      </c>
      <c r="L285" s="43">
        <v>5.8996612305951803</v>
      </c>
      <c r="M285" s="43">
        <v>307.14042199630501</v>
      </c>
      <c r="N285" s="43">
        <v>0</v>
      </c>
      <c r="O285" s="43">
        <v>307.14042199630501</v>
      </c>
      <c r="P285" s="43" t="s">
        <v>65</v>
      </c>
      <c r="Q285" s="43" t="s">
        <v>161</v>
      </c>
      <c r="R285" s="43" t="s">
        <v>65</v>
      </c>
      <c r="S285" s="43">
        <v>0</v>
      </c>
      <c r="T285" s="43" t="s">
        <v>65</v>
      </c>
    </row>
    <row r="286" spans="1:20" x14ac:dyDescent="0.2">
      <c r="A286" s="65">
        <v>100074</v>
      </c>
      <c r="B286" s="43" t="s">
        <v>66</v>
      </c>
      <c r="C286" s="43" t="s">
        <v>139</v>
      </c>
      <c r="D286" s="43">
        <v>43963</v>
      </c>
      <c r="E286" s="43">
        <v>21</v>
      </c>
      <c r="F286" s="43">
        <v>217.06846807920601</v>
      </c>
      <c r="G286" s="43">
        <v>4.7001593584699197</v>
      </c>
      <c r="H286" s="43">
        <v>47.067700000000002</v>
      </c>
      <c r="I286" s="43">
        <v>0.43583074828787299</v>
      </c>
      <c r="J286" s="43">
        <v>25.029</v>
      </c>
      <c r="K286" s="43">
        <v>6.9396025797455101</v>
      </c>
      <c r="L286" s="43">
        <v>5.8996612305951803</v>
      </c>
      <c r="M286" s="43">
        <v>307.14042199630501</v>
      </c>
      <c r="N286" s="43">
        <v>0</v>
      </c>
      <c r="O286" s="43">
        <v>307.14042199630501</v>
      </c>
      <c r="P286" s="43" t="s">
        <v>65</v>
      </c>
      <c r="Q286" s="43" t="s">
        <v>161</v>
      </c>
      <c r="R286" s="43" t="s">
        <v>65</v>
      </c>
      <c r="S286" s="43">
        <v>0</v>
      </c>
      <c r="T286" s="43" t="s">
        <v>65</v>
      </c>
    </row>
    <row r="287" spans="1:20" x14ac:dyDescent="0.2">
      <c r="A287" s="65">
        <v>100074</v>
      </c>
      <c r="B287" s="43" t="s">
        <v>66</v>
      </c>
      <c r="C287" s="43" t="s">
        <v>139</v>
      </c>
      <c r="D287" s="43">
        <v>43963</v>
      </c>
      <c r="E287" s="43">
        <v>22</v>
      </c>
      <c r="F287" s="43">
        <v>217.06846807920601</v>
      </c>
      <c r="G287" s="43">
        <v>4.7001593584699197</v>
      </c>
      <c r="H287" s="43">
        <v>42.508899999999997</v>
      </c>
      <c r="I287" s="43">
        <v>0.39361782487553798</v>
      </c>
      <c r="J287" s="43">
        <v>25.029</v>
      </c>
      <c r="K287" s="43">
        <v>6.9396025797455101</v>
      </c>
      <c r="L287" s="43">
        <v>5.8996612305951803</v>
      </c>
      <c r="M287" s="43">
        <v>302.539409072892</v>
      </c>
      <c r="N287" s="43">
        <v>0</v>
      </c>
      <c r="O287" s="43">
        <v>302.539409072892</v>
      </c>
      <c r="P287" s="43" t="s">
        <v>65</v>
      </c>
      <c r="Q287" s="43" t="s">
        <v>161</v>
      </c>
      <c r="R287" s="43" t="s">
        <v>65</v>
      </c>
      <c r="S287" s="43">
        <v>0</v>
      </c>
      <c r="T287" s="43" t="s">
        <v>65</v>
      </c>
    </row>
    <row r="288" spans="1:20" x14ac:dyDescent="0.2">
      <c r="A288" s="65">
        <v>100074</v>
      </c>
      <c r="B288" s="43" t="s">
        <v>66</v>
      </c>
      <c r="C288" s="43" t="s">
        <v>139</v>
      </c>
      <c r="D288" s="43">
        <v>43963</v>
      </c>
      <c r="E288" s="43">
        <v>23</v>
      </c>
      <c r="F288" s="43">
        <v>217.06846807920601</v>
      </c>
      <c r="G288" s="43">
        <v>4.7001593584699197</v>
      </c>
      <c r="H288" s="43">
        <v>42.508899999999997</v>
      </c>
      <c r="I288" s="43">
        <v>0.39361782487553798</v>
      </c>
      <c r="J288" s="43">
        <v>25.029</v>
      </c>
      <c r="K288" s="43">
        <v>6.9396025797455101</v>
      </c>
      <c r="L288" s="43">
        <v>5.8996612305951803</v>
      </c>
      <c r="M288" s="43">
        <v>302.539409072892</v>
      </c>
      <c r="N288" s="43">
        <v>0</v>
      </c>
      <c r="O288" s="43">
        <v>302.539409072892</v>
      </c>
      <c r="P288" s="43" t="s">
        <v>65</v>
      </c>
      <c r="Q288" s="43" t="s">
        <v>161</v>
      </c>
      <c r="R288" s="43" t="s">
        <v>65</v>
      </c>
      <c r="S288" s="43">
        <v>0</v>
      </c>
      <c r="T288" s="43" t="s">
        <v>65</v>
      </c>
    </row>
    <row r="289" spans="1:20" x14ac:dyDescent="0.2">
      <c r="A289" s="65">
        <v>100074</v>
      </c>
      <c r="B289" s="43" t="s">
        <v>66</v>
      </c>
      <c r="C289" s="43" t="s">
        <v>139</v>
      </c>
      <c r="D289" s="43">
        <v>43963</v>
      </c>
      <c r="E289" s="43">
        <v>24</v>
      </c>
      <c r="F289" s="43">
        <v>217.06846807920601</v>
      </c>
      <c r="G289" s="43">
        <v>4.7001593584699197</v>
      </c>
      <c r="H289" s="43">
        <v>39.089700000000001</v>
      </c>
      <c r="I289" s="43">
        <v>0.36195720635060702</v>
      </c>
      <c r="J289" s="43">
        <v>25.029</v>
      </c>
      <c r="K289" s="43">
        <v>6.9396025797455101</v>
      </c>
      <c r="L289" s="43">
        <v>5.8996612305951803</v>
      </c>
      <c r="M289" s="43">
        <v>299.08854845436701</v>
      </c>
      <c r="N289" s="43">
        <v>0</v>
      </c>
      <c r="O289" s="43">
        <v>299.08854845436701</v>
      </c>
      <c r="P289" s="43" t="s">
        <v>65</v>
      </c>
      <c r="Q289" s="43" t="s">
        <v>161</v>
      </c>
      <c r="R289" s="43" t="s">
        <v>65</v>
      </c>
      <c r="S289" s="43">
        <v>0</v>
      </c>
      <c r="T289" s="43" t="s">
        <v>65</v>
      </c>
    </row>
    <row r="290" spans="1:20" x14ac:dyDescent="0.2">
      <c r="A290" s="65">
        <v>100074</v>
      </c>
      <c r="B290" s="43" t="s">
        <v>66</v>
      </c>
      <c r="C290" s="43" t="s">
        <v>139</v>
      </c>
      <c r="D290" s="43">
        <v>43964</v>
      </c>
      <c r="E290" s="43">
        <v>1</v>
      </c>
      <c r="F290" s="43">
        <v>217.06846807920601</v>
      </c>
      <c r="G290" s="43">
        <v>4.7001593584699197</v>
      </c>
      <c r="H290" s="43">
        <v>39.089700000000001</v>
      </c>
      <c r="I290" s="43">
        <v>0.36195720635060702</v>
      </c>
      <c r="J290" s="43">
        <v>25.029</v>
      </c>
      <c r="K290" s="43">
        <v>6.9396025797455101</v>
      </c>
      <c r="L290" s="43">
        <v>5.8996612305951803</v>
      </c>
      <c r="M290" s="43">
        <v>299.08854845436701</v>
      </c>
      <c r="N290" s="43">
        <v>0</v>
      </c>
      <c r="O290" s="43">
        <v>299.08854845436701</v>
      </c>
      <c r="P290" s="43" t="s">
        <v>65</v>
      </c>
      <c r="Q290" s="43" t="s">
        <v>161</v>
      </c>
      <c r="R290" s="43" t="s">
        <v>65</v>
      </c>
      <c r="S290" s="43">
        <v>0</v>
      </c>
      <c r="T290" s="43" t="s">
        <v>65</v>
      </c>
    </row>
    <row r="291" spans="1:20" x14ac:dyDescent="0.2">
      <c r="A291" s="65">
        <v>100074</v>
      </c>
      <c r="B291" s="43" t="s">
        <v>66</v>
      </c>
      <c r="C291" s="43" t="s">
        <v>139</v>
      </c>
      <c r="D291" s="43">
        <v>43964</v>
      </c>
      <c r="E291" s="43">
        <v>2</v>
      </c>
      <c r="F291" s="43">
        <v>217.06846807920601</v>
      </c>
      <c r="G291" s="43">
        <v>4.7001593584699197</v>
      </c>
      <c r="H291" s="43">
        <v>39.089700000000001</v>
      </c>
      <c r="I291" s="43">
        <v>0.36195720635060702</v>
      </c>
      <c r="J291" s="43">
        <v>25.029</v>
      </c>
      <c r="K291" s="43">
        <v>6.9396025797455101</v>
      </c>
      <c r="L291" s="43">
        <v>5.8996612305951803</v>
      </c>
      <c r="M291" s="43">
        <v>299.08854845436701</v>
      </c>
      <c r="N291" s="43">
        <v>0</v>
      </c>
      <c r="O291" s="43">
        <v>299.08854845436701</v>
      </c>
      <c r="P291" s="43" t="s">
        <v>65</v>
      </c>
      <c r="Q291" s="43" t="s">
        <v>161</v>
      </c>
      <c r="R291" s="43" t="s">
        <v>65</v>
      </c>
      <c r="S291" s="43">
        <v>0</v>
      </c>
      <c r="T291" s="43" t="s">
        <v>65</v>
      </c>
    </row>
    <row r="292" spans="1:20" x14ac:dyDescent="0.2">
      <c r="A292" s="65">
        <v>100074</v>
      </c>
      <c r="B292" s="43" t="s">
        <v>66</v>
      </c>
      <c r="C292" s="43" t="s">
        <v>139</v>
      </c>
      <c r="D292" s="43">
        <v>43964</v>
      </c>
      <c r="E292" s="43">
        <v>3</v>
      </c>
      <c r="F292" s="43">
        <v>217.06846807920601</v>
      </c>
      <c r="G292" s="43">
        <v>4.7001593584699197</v>
      </c>
      <c r="H292" s="43">
        <v>39.089700000000001</v>
      </c>
      <c r="I292" s="43">
        <v>0.36195720635060702</v>
      </c>
      <c r="J292" s="43">
        <v>25.029</v>
      </c>
      <c r="K292" s="43">
        <v>6.9396025797455101</v>
      </c>
      <c r="L292" s="43">
        <v>5.8996612305951803</v>
      </c>
      <c r="M292" s="43">
        <v>299.08854845436701</v>
      </c>
      <c r="N292" s="43">
        <v>0</v>
      </c>
      <c r="O292" s="43">
        <v>299.08854845436701</v>
      </c>
      <c r="P292" s="43" t="s">
        <v>65</v>
      </c>
      <c r="Q292" s="43" t="s">
        <v>161</v>
      </c>
      <c r="R292" s="43" t="s">
        <v>65</v>
      </c>
      <c r="S292" s="43">
        <v>0</v>
      </c>
      <c r="T292" s="43" t="s">
        <v>65</v>
      </c>
    </row>
    <row r="293" spans="1:20" x14ac:dyDescent="0.2">
      <c r="A293" s="65">
        <v>100074</v>
      </c>
      <c r="B293" s="43" t="s">
        <v>66</v>
      </c>
      <c r="C293" s="43" t="s">
        <v>139</v>
      </c>
      <c r="D293" s="43">
        <v>43964</v>
      </c>
      <c r="E293" s="43">
        <v>4</v>
      </c>
      <c r="F293" s="43">
        <v>217.06846807920601</v>
      </c>
      <c r="G293" s="43">
        <v>4.7001593584699197</v>
      </c>
      <c r="H293" s="43">
        <v>39.089700000000001</v>
      </c>
      <c r="I293" s="43">
        <v>0.36195720635060702</v>
      </c>
      <c r="J293" s="43">
        <v>25.029</v>
      </c>
      <c r="K293" s="43">
        <v>6.9396025797455101</v>
      </c>
      <c r="L293" s="43">
        <v>5.8996612305951803</v>
      </c>
      <c r="M293" s="43">
        <v>299.08854845436701</v>
      </c>
      <c r="N293" s="43">
        <v>0</v>
      </c>
      <c r="O293" s="43">
        <v>299.08854845436701</v>
      </c>
      <c r="P293" s="43" t="s">
        <v>65</v>
      </c>
      <c r="Q293" s="43" t="s">
        <v>161</v>
      </c>
      <c r="R293" s="43" t="s">
        <v>65</v>
      </c>
      <c r="S293" s="43">
        <v>0</v>
      </c>
      <c r="T293" s="43" t="s">
        <v>65</v>
      </c>
    </row>
    <row r="294" spans="1:20" x14ac:dyDescent="0.2">
      <c r="A294" s="65">
        <v>100074</v>
      </c>
      <c r="B294" s="43" t="s">
        <v>66</v>
      </c>
      <c r="C294" s="43" t="s">
        <v>139</v>
      </c>
      <c r="D294" s="43">
        <v>43964</v>
      </c>
      <c r="E294" s="43">
        <v>5</v>
      </c>
      <c r="F294" s="43">
        <v>217.06846807920601</v>
      </c>
      <c r="G294" s="43">
        <v>4.7001593584699197</v>
      </c>
      <c r="H294" s="43">
        <v>42.508899999999997</v>
      </c>
      <c r="I294" s="43">
        <v>0.39361782487553798</v>
      </c>
      <c r="J294" s="43">
        <v>25.029</v>
      </c>
      <c r="K294" s="43">
        <v>6.9396025797455101</v>
      </c>
      <c r="L294" s="43">
        <v>5.8996612305951803</v>
      </c>
      <c r="M294" s="43">
        <v>302.539409072892</v>
      </c>
      <c r="N294" s="43">
        <v>0</v>
      </c>
      <c r="O294" s="43">
        <v>302.539409072892</v>
      </c>
      <c r="P294" s="43" t="s">
        <v>65</v>
      </c>
      <c r="Q294" s="43" t="s">
        <v>161</v>
      </c>
      <c r="R294" s="43" t="s">
        <v>65</v>
      </c>
      <c r="S294" s="43">
        <v>0</v>
      </c>
      <c r="T294" s="43" t="s">
        <v>65</v>
      </c>
    </row>
    <row r="295" spans="1:20" x14ac:dyDescent="0.2">
      <c r="A295" s="65">
        <v>100074</v>
      </c>
      <c r="B295" s="43" t="s">
        <v>66</v>
      </c>
      <c r="C295" s="43" t="s">
        <v>139</v>
      </c>
      <c r="D295" s="43">
        <v>43964</v>
      </c>
      <c r="E295" s="43">
        <v>6</v>
      </c>
      <c r="F295" s="43">
        <v>217.06846807920601</v>
      </c>
      <c r="G295" s="43">
        <v>4.7001593584699197</v>
      </c>
      <c r="H295" s="43">
        <v>42.508899999999997</v>
      </c>
      <c r="I295" s="43">
        <v>0.39361782487553798</v>
      </c>
      <c r="J295" s="43">
        <v>25.029</v>
      </c>
      <c r="K295" s="43">
        <v>6.9396025797455101</v>
      </c>
      <c r="L295" s="43">
        <v>5.8996612305951803</v>
      </c>
      <c r="M295" s="43">
        <v>302.539409072892</v>
      </c>
      <c r="N295" s="43">
        <v>0</v>
      </c>
      <c r="O295" s="43">
        <v>302.539409072892</v>
      </c>
      <c r="P295" s="43" t="s">
        <v>65</v>
      </c>
      <c r="Q295" s="43" t="s">
        <v>161</v>
      </c>
      <c r="R295" s="43" t="s">
        <v>65</v>
      </c>
      <c r="S295" s="43">
        <v>0</v>
      </c>
      <c r="T295" s="43" t="s">
        <v>65</v>
      </c>
    </row>
    <row r="296" spans="1:20" x14ac:dyDescent="0.2">
      <c r="A296" s="65">
        <v>100074</v>
      </c>
      <c r="B296" s="43" t="s">
        <v>66</v>
      </c>
      <c r="C296" s="43" t="s">
        <v>139</v>
      </c>
      <c r="D296" s="43">
        <v>43964</v>
      </c>
      <c r="E296" s="43">
        <v>7</v>
      </c>
      <c r="F296" s="43">
        <v>217.06846807920601</v>
      </c>
      <c r="G296" s="43">
        <v>4.7001593584699197</v>
      </c>
      <c r="H296" s="43">
        <v>42.508899999999997</v>
      </c>
      <c r="I296" s="43">
        <v>0.39361782487553798</v>
      </c>
      <c r="J296" s="43">
        <v>25.029</v>
      </c>
      <c r="K296" s="43">
        <v>6.9396025797455101</v>
      </c>
      <c r="L296" s="43">
        <v>5.8996612305951803</v>
      </c>
      <c r="M296" s="43">
        <v>302.539409072892</v>
      </c>
      <c r="N296" s="43">
        <v>0</v>
      </c>
      <c r="O296" s="43">
        <v>302.539409072892</v>
      </c>
      <c r="P296" s="43" t="s">
        <v>65</v>
      </c>
      <c r="Q296" s="43" t="s">
        <v>161</v>
      </c>
      <c r="R296" s="43" t="s">
        <v>65</v>
      </c>
      <c r="S296" s="43">
        <v>0</v>
      </c>
      <c r="T296" s="43" t="s">
        <v>65</v>
      </c>
    </row>
    <row r="297" spans="1:20" x14ac:dyDescent="0.2">
      <c r="A297" s="65">
        <v>100074</v>
      </c>
      <c r="B297" s="43" t="s">
        <v>66</v>
      </c>
      <c r="C297" s="43" t="s">
        <v>139</v>
      </c>
      <c r="D297" s="43">
        <v>43964</v>
      </c>
      <c r="E297" s="43">
        <v>8</v>
      </c>
      <c r="F297" s="43">
        <v>217.06846807920601</v>
      </c>
      <c r="G297" s="43">
        <v>4.7001593584699197</v>
      </c>
      <c r="H297" s="43">
        <v>42.508899999999997</v>
      </c>
      <c r="I297" s="43">
        <v>0.39361782487553798</v>
      </c>
      <c r="J297" s="43">
        <v>25.029</v>
      </c>
      <c r="K297" s="43">
        <v>6.9396025797455101</v>
      </c>
      <c r="L297" s="43">
        <v>5.8996612305951803</v>
      </c>
      <c r="M297" s="43">
        <v>302.539409072892</v>
      </c>
      <c r="N297" s="43">
        <v>0</v>
      </c>
      <c r="O297" s="43">
        <v>302.539409072892</v>
      </c>
      <c r="P297" s="43" t="s">
        <v>65</v>
      </c>
      <c r="Q297" s="43" t="s">
        <v>161</v>
      </c>
      <c r="R297" s="43" t="s">
        <v>65</v>
      </c>
      <c r="S297" s="43">
        <v>0</v>
      </c>
      <c r="T297" s="43" t="s">
        <v>65</v>
      </c>
    </row>
    <row r="298" spans="1:20" x14ac:dyDescent="0.2">
      <c r="A298" s="65">
        <v>100074</v>
      </c>
      <c r="B298" s="43" t="s">
        <v>66</v>
      </c>
      <c r="C298" s="43" t="s">
        <v>139</v>
      </c>
      <c r="D298" s="43">
        <v>43964</v>
      </c>
      <c r="E298" s="43">
        <v>9</v>
      </c>
      <c r="F298" s="43">
        <v>217.06846807920601</v>
      </c>
      <c r="G298" s="43">
        <v>4.7001593584699197</v>
      </c>
      <c r="H298" s="43">
        <v>42.508899999999997</v>
      </c>
      <c r="I298" s="43">
        <v>0.39361782487553798</v>
      </c>
      <c r="J298" s="43">
        <v>25.029</v>
      </c>
      <c r="K298" s="43">
        <v>6.9396025797455101</v>
      </c>
      <c r="L298" s="43">
        <v>5.8996612305951803</v>
      </c>
      <c r="M298" s="43">
        <v>302.539409072892</v>
      </c>
      <c r="N298" s="43">
        <v>0</v>
      </c>
      <c r="O298" s="43">
        <v>302.539409072892</v>
      </c>
      <c r="P298" s="43" t="s">
        <v>65</v>
      </c>
      <c r="Q298" s="43" t="s">
        <v>161</v>
      </c>
      <c r="R298" s="43" t="s">
        <v>65</v>
      </c>
      <c r="S298" s="43">
        <v>0</v>
      </c>
      <c r="T298" s="43" t="s">
        <v>65</v>
      </c>
    </row>
    <row r="299" spans="1:20" x14ac:dyDescent="0.2">
      <c r="A299" s="65">
        <v>100074</v>
      </c>
      <c r="B299" s="43" t="s">
        <v>66</v>
      </c>
      <c r="C299" s="43" t="s">
        <v>139</v>
      </c>
      <c r="D299" s="43">
        <v>43964</v>
      </c>
      <c r="E299" s="43">
        <v>10</v>
      </c>
      <c r="F299" s="43">
        <v>217.06846807920601</v>
      </c>
      <c r="G299" s="43">
        <v>4.7001593584699197</v>
      </c>
      <c r="H299" s="43">
        <v>47.067700000000002</v>
      </c>
      <c r="I299" s="43">
        <v>0.43583074828787299</v>
      </c>
      <c r="J299" s="43">
        <v>25.029</v>
      </c>
      <c r="K299" s="43">
        <v>6.9396025797455101</v>
      </c>
      <c r="L299" s="43">
        <v>5.8996612305951803</v>
      </c>
      <c r="M299" s="43">
        <v>307.14042199630501</v>
      </c>
      <c r="N299" s="43">
        <v>0</v>
      </c>
      <c r="O299" s="43">
        <v>307.14042199630501</v>
      </c>
      <c r="P299" s="43" t="s">
        <v>65</v>
      </c>
      <c r="Q299" s="43" t="s">
        <v>161</v>
      </c>
      <c r="R299" s="43" t="s">
        <v>65</v>
      </c>
      <c r="S299" s="43">
        <v>0</v>
      </c>
      <c r="T299" s="43" t="s">
        <v>65</v>
      </c>
    </row>
    <row r="300" spans="1:20" x14ac:dyDescent="0.2">
      <c r="A300" s="65">
        <v>100074</v>
      </c>
      <c r="B300" s="43" t="s">
        <v>66</v>
      </c>
      <c r="C300" s="43" t="s">
        <v>139</v>
      </c>
      <c r="D300" s="43">
        <v>43964</v>
      </c>
      <c r="E300" s="43">
        <v>11</v>
      </c>
      <c r="F300" s="43">
        <v>217.06846807920601</v>
      </c>
      <c r="G300" s="43">
        <v>4.7001593584699197</v>
      </c>
      <c r="H300" s="43">
        <v>47.067700000000002</v>
      </c>
      <c r="I300" s="43">
        <v>0.43583074828787299</v>
      </c>
      <c r="J300" s="43">
        <v>25.029</v>
      </c>
      <c r="K300" s="43">
        <v>6.9396025797455101</v>
      </c>
      <c r="L300" s="43">
        <v>5.8996612305951803</v>
      </c>
      <c r="M300" s="43">
        <v>307.14042199630501</v>
      </c>
      <c r="N300" s="43">
        <v>0</v>
      </c>
      <c r="O300" s="43">
        <v>307.14042199630501</v>
      </c>
      <c r="P300" s="43" t="s">
        <v>65</v>
      </c>
      <c r="Q300" s="43" t="s">
        <v>161</v>
      </c>
      <c r="R300" s="43" t="s">
        <v>65</v>
      </c>
      <c r="S300" s="43">
        <v>0</v>
      </c>
      <c r="T300" s="43" t="s">
        <v>65</v>
      </c>
    </row>
    <row r="301" spans="1:20" x14ac:dyDescent="0.2">
      <c r="A301" s="65">
        <v>100074</v>
      </c>
      <c r="B301" s="43" t="s">
        <v>66</v>
      </c>
      <c r="C301" s="43" t="s">
        <v>139</v>
      </c>
      <c r="D301" s="43">
        <v>43964</v>
      </c>
      <c r="E301" s="43">
        <v>12</v>
      </c>
      <c r="F301" s="43">
        <v>217.06846807920601</v>
      </c>
      <c r="G301" s="43">
        <v>4.7001593584699197</v>
      </c>
      <c r="H301" s="43">
        <v>47.067700000000002</v>
      </c>
      <c r="I301" s="43">
        <v>0.43583074828787299</v>
      </c>
      <c r="J301" s="43">
        <v>25.029</v>
      </c>
      <c r="K301" s="43">
        <v>6.9396025797455101</v>
      </c>
      <c r="L301" s="43">
        <v>5.8996612305951803</v>
      </c>
      <c r="M301" s="43">
        <v>307.14042199630501</v>
      </c>
      <c r="N301" s="43">
        <v>0</v>
      </c>
      <c r="O301" s="43">
        <v>307.14042199630501</v>
      </c>
      <c r="P301" s="43" t="s">
        <v>65</v>
      </c>
      <c r="Q301" s="43" t="s">
        <v>161</v>
      </c>
      <c r="R301" s="43" t="s">
        <v>65</v>
      </c>
      <c r="S301" s="43">
        <v>0</v>
      </c>
      <c r="T301" s="43" t="s">
        <v>65</v>
      </c>
    </row>
    <row r="302" spans="1:20" x14ac:dyDescent="0.2">
      <c r="A302" s="65">
        <v>100074</v>
      </c>
      <c r="B302" s="43" t="s">
        <v>66</v>
      </c>
      <c r="C302" s="43" t="s">
        <v>139</v>
      </c>
      <c r="D302" s="43">
        <v>43964</v>
      </c>
      <c r="E302" s="43">
        <v>13</v>
      </c>
      <c r="F302" s="43">
        <v>217.06846807920601</v>
      </c>
      <c r="G302" s="43">
        <v>4.7001593584699197</v>
      </c>
      <c r="H302" s="43">
        <v>42.508899999999997</v>
      </c>
      <c r="I302" s="43">
        <v>0.39361782487553798</v>
      </c>
      <c r="J302" s="43">
        <v>25.029</v>
      </c>
      <c r="K302" s="43">
        <v>6.9396025797455101</v>
      </c>
      <c r="L302" s="43">
        <v>5.8996612305951803</v>
      </c>
      <c r="M302" s="43">
        <v>302.539409072892</v>
      </c>
      <c r="N302" s="43">
        <v>0</v>
      </c>
      <c r="O302" s="43">
        <v>302.539409072892</v>
      </c>
      <c r="P302" s="43" t="s">
        <v>65</v>
      </c>
      <c r="Q302" s="43" t="s">
        <v>161</v>
      </c>
      <c r="R302" s="43" t="s">
        <v>65</v>
      </c>
      <c r="S302" s="43">
        <v>0</v>
      </c>
      <c r="T302" s="43" t="s">
        <v>65</v>
      </c>
    </row>
    <row r="303" spans="1:20" x14ac:dyDescent="0.2">
      <c r="A303" s="65">
        <v>100074</v>
      </c>
      <c r="B303" s="43" t="s">
        <v>66</v>
      </c>
      <c r="C303" s="43" t="s">
        <v>139</v>
      </c>
      <c r="D303" s="43">
        <v>43964</v>
      </c>
      <c r="E303" s="43">
        <v>14</v>
      </c>
      <c r="F303" s="43">
        <v>217.06846807920601</v>
      </c>
      <c r="G303" s="43">
        <v>4.7001593584699197</v>
      </c>
      <c r="H303" s="43">
        <v>42.508899999999997</v>
      </c>
      <c r="I303" s="43">
        <v>0.39361782487553798</v>
      </c>
      <c r="J303" s="43">
        <v>25.029</v>
      </c>
      <c r="K303" s="43">
        <v>6.9396025797455101</v>
      </c>
      <c r="L303" s="43">
        <v>5.8996612305951803</v>
      </c>
      <c r="M303" s="43">
        <v>302.539409072892</v>
      </c>
      <c r="N303" s="43">
        <v>0</v>
      </c>
      <c r="O303" s="43">
        <v>302.539409072892</v>
      </c>
      <c r="P303" s="43" t="s">
        <v>65</v>
      </c>
      <c r="Q303" s="43" t="s">
        <v>161</v>
      </c>
      <c r="R303" s="43" t="s">
        <v>65</v>
      </c>
      <c r="S303" s="43">
        <v>0</v>
      </c>
      <c r="T303" s="43" t="s">
        <v>65</v>
      </c>
    </row>
    <row r="304" spans="1:20" x14ac:dyDescent="0.2">
      <c r="A304" s="65">
        <v>100074</v>
      </c>
      <c r="B304" s="43" t="s">
        <v>66</v>
      </c>
      <c r="C304" s="43" t="s">
        <v>139</v>
      </c>
      <c r="D304" s="43">
        <v>43964</v>
      </c>
      <c r="E304" s="43">
        <v>15</v>
      </c>
      <c r="F304" s="43">
        <v>217.06846807920601</v>
      </c>
      <c r="G304" s="43">
        <v>4.7001593584699197</v>
      </c>
      <c r="H304" s="43">
        <v>42.508899999999997</v>
      </c>
      <c r="I304" s="43">
        <v>0.39361782487553798</v>
      </c>
      <c r="J304" s="43">
        <v>25.029</v>
      </c>
      <c r="K304" s="43">
        <v>6.9396025797455101</v>
      </c>
      <c r="L304" s="43">
        <v>5.8996612305951803</v>
      </c>
      <c r="M304" s="43">
        <v>302.539409072892</v>
      </c>
      <c r="N304" s="43">
        <v>0</v>
      </c>
      <c r="O304" s="43">
        <v>302.539409072892</v>
      </c>
      <c r="P304" s="43" t="s">
        <v>65</v>
      </c>
      <c r="Q304" s="43" t="s">
        <v>161</v>
      </c>
      <c r="R304" s="43" t="s">
        <v>65</v>
      </c>
      <c r="S304" s="43">
        <v>0</v>
      </c>
      <c r="T304" s="43" t="s">
        <v>65</v>
      </c>
    </row>
    <row r="305" spans="1:20" x14ac:dyDescent="0.2">
      <c r="A305" s="65">
        <v>100074</v>
      </c>
      <c r="B305" s="43" t="s">
        <v>66</v>
      </c>
      <c r="C305" s="43" t="s">
        <v>139</v>
      </c>
      <c r="D305" s="43">
        <v>43964</v>
      </c>
      <c r="E305" s="43">
        <v>16</v>
      </c>
      <c r="F305" s="43">
        <v>217.06846807920601</v>
      </c>
      <c r="G305" s="43">
        <v>4.7001593584699197</v>
      </c>
      <c r="H305" s="43">
        <v>42.508899999999997</v>
      </c>
      <c r="I305" s="43">
        <v>0.39361782487553798</v>
      </c>
      <c r="J305" s="43">
        <v>25.029</v>
      </c>
      <c r="K305" s="43">
        <v>6.9396025797455101</v>
      </c>
      <c r="L305" s="43">
        <v>5.8996612305951803</v>
      </c>
      <c r="M305" s="43">
        <v>302.539409072892</v>
      </c>
      <c r="N305" s="43">
        <v>0</v>
      </c>
      <c r="O305" s="43">
        <v>302.539409072892</v>
      </c>
      <c r="P305" s="43" t="s">
        <v>65</v>
      </c>
      <c r="Q305" s="43" t="s">
        <v>161</v>
      </c>
      <c r="R305" s="43" t="s">
        <v>65</v>
      </c>
      <c r="S305" s="43">
        <v>0</v>
      </c>
      <c r="T305" s="43" t="s">
        <v>65</v>
      </c>
    </row>
    <row r="306" spans="1:20" x14ac:dyDescent="0.2">
      <c r="A306" s="65">
        <v>100074</v>
      </c>
      <c r="B306" s="43" t="s">
        <v>66</v>
      </c>
      <c r="C306" s="43" t="s">
        <v>139</v>
      </c>
      <c r="D306" s="43">
        <v>43964</v>
      </c>
      <c r="E306" s="43">
        <v>17</v>
      </c>
      <c r="F306" s="43">
        <v>217.06846807920601</v>
      </c>
      <c r="G306" s="43">
        <v>4.7001593584699197</v>
      </c>
      <c r="H306" s="43">
        <v>42.508899999999997</v>
      </c>
      <c r="I306" s="43">
        <v>0.39361782487553798</v>
      </c>
      <c r="J306" s="43">
        <v>25.029</v>
      </c>
      <c r="K306" s="43">
        <v>6.9396025797455101</v>
      </c>
      <c r="L306" s="43">
        <v>5.8996612305951803</v>
      </c>
      <c r="M306" s="43">
        <v>302.539409072892</v>
      </c>
      <c r="N306" s="43">
        <v>0</v>
      </c>
      <c r="O306" s="43">
        <v>302.539409072892</v>
      </c>
      <c r="P306" s="43" t="s">
        <v>65</v>
      </c>
      <c r="Q306" s="43" t="s">
        <v>161</v>
      </c>
      <c r="R306" s="43" t="s">
        <v>65</v>
      </c>
      <c r="S306" s="43">
        <v>0</v>
      </c>
      <c r="T306" s="43" t="s">
        <v>65</v>
      </c>
    </row>
    <row r="307" spans="1:20" x14ac:dyDescent="0.2">
      <c r="A307" s="65">
        <v>100074</v>
      </c>
      <c r="B307" s="43" t="s">
        <v>66</v>
      </c>
      <c r="C307" s="43" t="s">
        <v>139</v>
      </c>
      <c r="D307" s="43">
        <v>43964</v>
      </c>
      <c r="E307" s="43">
        <v>18</v>
      </c>
      <c r="F307" s="43">
        <v>217.06846807920601</v>
      </c>
      <c r="G307" s="43">
        <v>4.7001593584699197</v>
      </c>
      <c r="H307" s="43">
        <v>42.508899999999997</v>
      </c>
      <c r="I307" s="43">
        <v>0.39361782487553798</v>
      </c>
      <c r="J307" s="43">
        <v>25.029</v>
      </c>
      <c r="K307" s="43">
        <v>6.9396025797455101</v>
      </c>
      <c r="L307" s="43">
        <v>5.8996612305951803</v>
      </c>
      <c r="M307" s="43">
        <v>302.539409072892</v>
      </c>
      <c r="N307" s="43">
        <v>0</v>
      </c>
      <c r="O307" s="43">
        <v>302.539409072892</v>
      </c>
      <c r="P307" s="43" t="s">
        <v>65</v>
      </c>
      <c r="Q307" s="43" t="s">
        <v>161</v>
      </c>
      <c r="R307" s="43" t="s">
        <v>65</v>
      </c>
      <c r="S307" s="43">
        <v>0</v>
      </c>
      <c r="T307" s="43" t="s">
        <v>65</v>
      </c>
    </row>
    <row r="308" spans="1:20" x14ac:dyDescent="0.2">
      <c r="A308" s="65">
        <v>100074</v>
      </c>
      <c r="B308" s="43" t="s">
        <v>66</v>
      </c>
      <c r="C308" s="43" t="s">
        <v>139</v>
      </c>
      <c r="D308" s="43">
        <v>43964</v>
      </c>
      <c r="E308" s="43">
        <v>19</v>
      </c>
      <c r="F308" s="43">
        <v>217.06846807920601</v>
      </c>
      <c r="G308" s="43">
        <v>4.7001593584699197</v>
      </c>
      <c r="H308" s="43">
        <v>47.067700000000002</v>
      </c>
      <c r="I308" s="43">
        <v>0.43583074828787299</v>
      </c>
      <c r="J308" s="43">
        <v>25.029</v>
      </c>
      <c r="K308" s="43">
        <v>6.9396025797455101</v>
      </c>
      <c r="L308" s="43">
        <v>5.8996612305951803</v>
      </c>
      <c r="M308" s="43">
        <v>307.14042199630501</v>
      </c>
      <c r="N308" s="43">
        <v>0</v>
      </c>
      <c r="O308" s="43">
        <v>307.14042199630501</v>
      </c>
      <c r="P308" s="43" t="s">
        <v>65</v>
      </c>
      <c r="Q308" s="43" t="s">
        <v>161</v>
      </c>
      <c r="R308" s="43" t="s">
        <v>65</v>
      </c>
      <c r="S308" s="43">
        <v>0</v>
      </c>
      <c r="T308" s="43" t="s">
        <v>65</v>
      </c>
    </row>
    <row r="309" spans="1:20" x14ac:dyDescent="0.2">
      <c r="A309" s="65">
        <v>100074</v>
      </c>
      <c r="B309" s="43" t="s">
        <v>66</v>
      </c>
      <c r="C309" s="43" t="s">
        <v>139</v>
      </c>
      <c r="D309" s="43">
        <v>43964</v>
      </c>
      <c r="E309" s="43">
        <v>20</v>
      </c>
      <c r="F309" s="43">
        <v>217.06846807920601</v>
      </c>
      <c r="G309" s="43">
        <v>4.7001593584699197</v>
      </c>
      <c r="H309" s="43">
        <v>47.067700000000002</v>
      </c>
      <c r="I309" s="43">
        <v>0.43583074828787299</v>
      </c>
      <c r="J309" s="43">
        <v>25.029</v>
      </c>
      <c r="K309" s="43">
        <v>6.9396025797455101</v>
      </c>
      <c r="L309" s="43">
        <v>5.8996612305951803</v>
      </c>
      <c r="M309" s="43">
        <v>307.14042199630501</v>
      </c>
      <c r="N309" s="43">
        <v>0</v>
      </c>
      <c r="O309" s="43">
        <v>307.14042199630501</v>
      </c>
      <c r="P309" s="43" t="s">
        <v>65</v>
      </c>
      <c r="Q309" s="43" t="s">
        <v>161</v>
      </c>
      <c r="R309" s="43" t="s">
        <v>65</v>
      </c>
      <c r="S309" s="43">
        <v>0</v>
      </c>
      <c r="T309" s="43" t="s">
        <v>65</v>
      </c>
    </row>
    <row r="310" spans="1:20" x14ac:dyDescent="0.2">
      <c r="A310" s="65">
        <v>100074</v>
      </c>
      <c r="B310" s="43" t="s">
        <v>66</v>
      </c>
      <c r="C310" s="43" t="s">
        <v>139</v>
      </c>
      <c r="D310" s="43">
        <v>43964</v>
      </c>
      <c r="E310" s="43">
        <v>21</v>
      </c>
      <c r="F310" s="43">
        <v>217.06846807920601</v>
      </c>
      <c r="G310" s="43">
        <v>4.7001593584699197</v>
      </c>
      <c r="H310" s="43">
        <v>47.067700000000002</v>
      </c>
      <c r="I310" s="43">
        <v>0.43583074828787299</v>
      </c>
      <c r="J310" s="43">
        <v>25.029</v>
      </c>
      <c r="K310" s="43">
        <v>6.9396025797455101</v>
      </c>
      <c r="L310" s="43">
        <v>5.8996612305951803</v>
      </c>
      <c r="M310" s="43">
        <v>307.14042199630501</v>
      </c>
      <c r="N310" s="43">
        <v>0</v>
      </c>
      <c r="O310" s="43">
        <v>307.14042199630501</v>
      </c>
      <c r="P310" s="43" t="s">
        <v>65</v>
      </c>
      <c r="Q310" s="43" t="s">
        <v>161</v>
      </c>
      <c r="R310" s="43" t="s">
        <v>65</v>
      </c>
      <c r="S310" s="43">
        <v>0</v>
      </c>
      <c r="T310" s="43" t="s">
        <v>65</v>
      </c>
    </row>
    <row r="311" spans="1:20" x14ac:dyDescent="0.2">
      <c r="A311" s="65">
        <v>100074</v>
      </c>
      <c r="B311" s="43" t="s">
        <v>66</v>
      </c>
      <c r="C311" s="43" t="s">
        <v>139</v>
      </c>
      <c r="D311" s="43">
        <v>43964</v>
      </c>
      <c r="E311" s="43">
        <v>22</v>
      </c>
      <c r="F311" s="43">
        <v>217.06846807920601</v>
      </c>
      <c r="G311" s="43">
        <v>4.7001593584699197</v>
      </c>
      <c r="H311" s="43">
        <v>42.508899999999997</v>
      </c>
      <c r="I311" s="43">
        <v>0.39361782487553798</v>
      </c>
      <c r="J311" s="43">
        <v>25.029</v>
      </c>
      <c r="K311" s="43">
        <v>6.9396025797455101</v>
      </c>
      <c r="L311" s="43">
        <v>5.8996612305951803</v>
      </c>
      <c r="M311" s="43">
        <v>302.539409072892</v>
      </c>
      <c r="N311" s="43">
        <v>0</v>
      </c>
      <c r="O311" s="43">
        <v>302.539409072892</v>
      </c>
      <c r="P311" s="43" t="s">
        <v>65</v>
      </c>
      <c r="Q311" s="43" t="s">
        <v>161</v>
      </c>
      <c r="R311" s="43" t="s">
        <v>65</v>
      </c>
      <c r="S311" s="43">
        <v>0</v>
      </c>
      <c r="T311" s="43" t="s">
        <v>65</v>
      </c>
    </row>
    <row r="312" spans="1:20" x14ac:dyDescent="0.2">
      <c r="A312" s="65">
        <v>100074</v>
      </c>
      <c r="B312" s="43" t="s">
        <v>66</v>
      </c>
      <c r="C312" s="43" t="s">
        <v>139</v>
      </c>
      <c r="D312" s="43">
        <v>43964</v>
      </c>
      <c r="E312" s="43">
        <v>23</v>
      </c>
      <c r="F312" s="43">
        <v>217.06846807920601</v>
      </c>
      <c r="G312" s="43">
        <v>4.7001593584699197</v>
      </c>
      <c r="H312" s="43">
        <v>42.508899999999997</v>
      </c>
      <c r="I312" s="43">
        <v>0.39361782487553798</v>
      </c>
      <c r="J312" s="43">
        <v>25.029</v>
      </c>
      <c r="K312" s="43">
        <v>6.9396025797455101</v>
      </c>
      <c r="L312" s="43">
        <v>5.8996612305951803</v>
      </c>
      <c r="M312" s="43">
        <v>302.539409072892</v>
      </c>
      <c r="N312" s="43">
        <v>0</v>
      </c>
      <c r="O312" s="43">
        <v>302.539409072892</v>
      </c>
      <c r="P312" s="43" t="s">
        <v>65</v>
      </c>
      <c r="Q312" s="43" t="s">
        <v>161</v>
      </c>
      <c r="R312" s="43" t="s">
        <v>65</v>
      </c>
      <c r="S312" s="43">
        <v>0</v>
      </c>
      <c r="T312" s="43" t="s">
        <v>65</v>
      </c>
    </row>
    <row r="313" spans="1:20" x14ac:dyDescent="0.2">
      <c r="A313" s="65">
        <v>100074</v>
      </c>
      <c r="B313" s="43" t="s">
        <v>66</v>
      </c>
      <c r="C313" s="43" t="s">
        <v>139</v>
      </c>
      <c r="D313" s="43">
        <v>43964</v>
      </c>
      <c r="E313" s="43">
        <v>24</v>
      </c>
      <c r="F313" s="43">
        <v>217.06846807920601</v>
      </c>
      <c r="G313" s="43">
        <v>4.7001593584699197</v>
      </c>
      <c r="H313" s="43">
        <v>39.089700000000001</v>
      </c>
      <c r="I313" s="43">
        <v>0.36195720635060702</v>
      </c>
      <c r="J313" s="43">
        <v>25.029</v>
      </c>
      <c r="K313" s="43">
        <v>6.9396025797455101</v>
      </c>
      <c r="L313" s="43">
        <v>5.8996612305951803</v>
      </c>
      <c r="M313" s="43">
        <v>299.08854845436701</v>
      </c>
      <c r="N313" s="43">
        <v>0</v>
      </c>
      <c r="O313" s="43">
        <v>299.08854845436701</v>
      </c>
      <c r="P313" s="43" t="s">
        <v>65</v>
      </c>
      <c r="Q313" s="43" t="s">
        <v>161</v>
      </c>
      <c r="R313" s="43" t="s">
        <v>65</v>
      </c>
      <c r="S313" s="43">
        <v>0</v>
      </c>
      <c r="T313" s="43" t="s">
        <v>65</v>
      </c>
    </row>
    <row r="314" spans="1:20" x14ac:dyDescent="0.2">
      <c r="A314" s="65">
        <v>100074</v>
      </c>
      <c r="B314" s="43" t="s">
        <v>66</v>
      </c>
      <c r="C314" s="43" t="s">
        <v>139</v>
      </c>
      <c r="D314" s="43">
        <v>43965</v>
      </c>
      <c r="E314" s="43">
        <v>1</v>
      </c>
      <c r="F314" s="43">
        <v>217.06846807920601</v>
      </c>
      <c r="G314" s="43">
        <v>4.7001593584699197</v>
      </c>
      <c r="H314" s="43">
        <v>39.089700000000001</v>
      </c>
      <c r="I314" s="43">
        <v>0.36195720635060702</v>
      </c>
      <c r="J314" s="43">
        <v>25.029</v>
      </c>
      <c r="K314" s="43">
        <v>6.9396025797455101</v>
      </c>
      <c r="L314" s="43">
        <v>5.8996612305951803</v>
      </c>
      <c r="M314" s="43">
        <v>299.08854845436701</v>
      </c>
      <c r="N314" s="43">
        <v>0</v>
      </c>
      <c r="O314" s="43">
        <v>299.08854845436701</v>
      </c>
      <c r="P314" s="43" t="s">
        <v>65</v>
      </c>
      <c r="Q314" s="43" t="s">
        <v>161</v>
      </c>
      <c r="R314" s="43" t="s">
        <v>65</v>
      </c>
      <c r="S314" s="43">
        <v>0</v>
      </c>
      <c r="T314" s="43" t="s">
        <v>65</v>
      </c>
    </row>
    <row r="315" spans="1:20" x14ac:dyDescent="0.2">
      <c r="A315" s="65">
        <v>100074</v>
      </c>
      <c r="B315" s="43" t="s">
        <v>66</v>
      </c>
      <c r="C315" s="43" t="s">
        <v>139</v>
      </c>
      <c r="D315" s="43">
        <v>43965</v>
      </c>
      <c r="E315" s="43">
        <v>2</v>
      </c>
      <c r="F315" s="43">
        <v>217.06846807920601</v>
      </c>
      <c r="G315" s="43">
        <v>4.7001593584699197</v>
      </c>
      <c r="H315" s="43">
        <v>39.089700000000001</v>
      </c>
      <c r="I315" s="43">
        <v>0.36195720635060702</v>
      </c>
      <c r="J315" s="43">
        <v>25.029</v>
      </c>
      <c r="K315" s="43">
        <v>6.9396025797455101</v>
      </c>
      <c r="L315" s="43">
        <v>5.8996612305951803</v>
      </c>
      <c r="M315" s="43">
        <v>299.08854845436701</v>
      </c>
      <c r="N315" s="43">
        <v>0</v>
      </c>
      <c r="O315" s="43">
        <v>299.08854845436701</v>
      </c>
      <c r="P315" s="43" t="s">
        <v>65</v>
      </c>
      <c r="Q315" s="43" t="s">
        <v>161</v>
      </c>
      <c r="R315" s="43" t="s">
        <v>65</v>
      </c>
      <c r="S315" s="43">
        <v>0</v>
      </c>
      <c r="T315" s="43" t="s">
        <v>65</v>
      </c>
    </row>
    <row r="316" spans="1:20" x14ac:dyDescent="0.2">
      <c r="A316" s="65">
        <v>100074</v>
      </c>
      <c r="B316" s="43" t="s">
        <v>66</v>
      </c>
      <c r="C316" s="43" t="s">
        <v>139</v>
      </c>
      <c r="D316" s="43">
        <v>43965</v>
      </c>
      <c r="E316" s="43">
        <v>3</v>
      </c>
      <c r="F316" s="43">
        <v>217.06846807920601</v>
      </c>
      <c r="G316" s="43">
        <v>4.7001593584699197</v>
      </c>
      <c r="H316" s="43">
        <v>39.089700000000001</v>
      </c>
      <c r="I316" s="43">
        <v>0.36195720635060702</v>
      </c>
      <c r="J316" s="43">
        <v>25.029</v>
      </c>
      <c r="K316" s="43">
        <v>6.9396025797455101</v>
      </c>
      <c r="L316" s="43">
        <v>5.8996612305951803</v>
      </c>
      <c r="M316" s="43">
        <v>299.08854845436701</v>
      </c>
      <c r="N316" s="43">
        <v>0</v>
      </c>
      <c r="O316" s="43">
        <v>299.08854845436701</v>
      </c>
      <c r="P316" s="43" t="s">
        <v>65</v>
      </c>
      <c r="Q316" s="43" t="s">
        <v>161</v>
      </c>
      <c r="R316" s="43" t="s">
        <v>65</v>
      </c>
      <c r="S316" s="43">
        <v>0</v>
      </c>
      <c r="T316" s="43" t="s">
        <v>65</v>
      </c>
    </row>
    <row r="317" spans="1:20" x14ac:dyDescent="0.2">
      <c r="A317" s="65">
        <v>100074</v>
      </c>
      <c r="B317" s="43" t="s">
        <v>66</v>
      </c>
      <c r="C317" s="43" t="s">
        <v>139</v>
      </c>
      <c r="D317" s="43">
        <v>43965</v>
      </c>
      <c r="E317" s="43">
        <v>4</v>
      </c>
      <c r="F317" s="43">
        <v>217.06846807920601</v>
      </c>
      <c r="G317" s="43">
        <v>4.7001593584699197</v>
      </c>
      <c r="H317" s="43">
        <v>39.089700000000001</v>
      </c>
      <c r="I317" s="43">
        <v>0.36195720635060702</v>
      </c>
      <c r="J317" s="43">
        <v>25.029</v>
      </c>
      <c r="K317" s="43">
        <v>6.9396025797455101</v>
      </c>
      <c r="L317" s="43">
        <v>5.8996612305951803</v>
      </c>
      <c r="M317" s="43">
        <v>299.08854845436701</v>
      </c>
      <c r="N317" s="43">
        <v>0</v>
      </c>
      <c r="O317" s="43">
        <v>299.08854845436701</v>
      </c>
      <c r="P317" s="43" t="s">
        <v>65</v>
      </c>
      <c r="Q317" s="43" t="s">
        <v>161</v>
      </c>
      <c r="R317" s="43" t="s">
        <v>65</v>
      </c>
      <c r="S317" s="43">
        <v>0</v>
      </c>
      <c r="T317" s="43" t="s">
        <v>65</v>
      </c>
    </row>
    <row r="318" spans="1:20" x14ac:dyDescent="0.2">
      <c r="A318" s="65">
        <v>100074</v>
      </c>
      <c r="B318" s="43" t="s">
        <v>66</v>
      </c>
      <c r="C318" s="43" t="s">
        <v>139</v>
      </c>
      <c r="D318" s="43">
        <v>43965</v>
      </c>
      <c r="E318" s="43">
        <v>5</v>
      </c>
      <c r="F318" s="43">
        <v>217.06846807920601</v>
      </c>
      <c r="G318" s="43">
        <v>4.7001593584699197</v>
      </c>
      <c r="H318" s="43">
        <v>42.508899999999997</v>
      </c>
      <c r="I318" s="43">
        <v>0.39361782487553798</v>
      </c>
      <c r="J318" s="43">
        <v>25.029</v>
      </c>
      <c r="K318" s="43">
        <v>6.9396025797455101</v>
      </c>
      <c r="L318" s="43">
        <v>5.8996612305951803</v>
      </c>
      <c r="M318" s="43">
        <v>302.539409072892</v>
      </c>
      <c r="N318" s="43">
        <v>0</v>
      </c>
      <c r="O318" s="43">
        <v>302.539409072892</v>
      </c>
      <c r="P318" s="43" t="s">
        <v>65</v>
      </c>
      <c r="Q318" s="43" t="s">
        <v>161</v>
      </c>
      <c r="R318" s="43" t="s">
        <v>65</v>
      </c>
      <c r="S318" s="43">
        <v>0</v>
      </c>
      <c r="T318" s="43" t="s">
        <v>65</v>
      </c>
    </row>
    <row r="319" spans="1:20" x14ac:dyDescent="0.2">
      <c r="A319" s="65">
        <v>100074</v>
      </c>
      <c r="B319" s="43" t="s">
        <v>66</v>
      </c>
      <c r="C319" s="43" t="s">
        <v>139</v>
      </c>
      <c r="D319" s="43">
        <v>43965</v>
      </c>
      <c r="E319" s="43">
        <v>6</v>
      </c>
      <c r="F319" s="43">
        <v>217.06846807920601</v>
      </c>
      <c r="G319" s="43">
        <v>4.7001593584699197</v>
      </c>
      <c r="H319" s="43">
        <v>42.508899999999997</v>
      </c>
      <c r="I319" s="43">
        <v>0.39361782487553798</v>
      </c>
      <c r="J319" s="43">
        <v>25.029</v>
      </c>
      <c r="K319" s="43">
        <v>6.9396025797455101</v>
      </c>
      <c r="L319" s="43">
        <v>5.8996612305951803</v>
      </c>
      <c r="M319" s="43">
        <v>302.539409072892</v>
      </c>
      <c r="N319" s="43">
        <v>0</v>
      </c>
      <c r="O319" s="43">
        <v>302.539409072892</v>
      </c>
      <c r="P319" s="43" t="s">
        <v>65</v>
      </c>
      <c r="Q319" s="43" t="s">
        <v>161</v>
      </c>
      <c r="R319" s="43" t="s">
        <v>65</v>
      </c>
      <c r="S319" s="43">
        <v>0</v>
      </c>
      <c r="T319" s="43" t="s">
        <v>65</v>
      </c>
    </row>
    <row r="320" spans="1:20" x14ac:dyDescent="0.2">
      <c r="A320" s="65">
        <v>100074</v>
      </c>
      <c r="B320" s="43" t="s">
        <v>66</v>
      </c>
      <c r="C320" s="43" t="s">
        <v>139</v>
      </c>
      <c r="D320" s="43">
        <v>43965</v>
      </c>
      <c r="E320" s="43">
        <v>7</v>
      </c>
      <c r="F320" s="43">
        <v>217.06846807920601</v>
      </c>
      <c r="G320" s="43">
        <v>4.7001593584699197</v>
      </c>
      <c r="H320" s="43">
        <v>42.508899999999997</v>
      </c>
      <c r="I320" s="43">
        <v>0.39361782487553798</v>
      </c>
      <c r="J320" s="43">
        <v>25.029</v>
      </c>
      <c r="K320" s="43">
        <v>6.9396025797455101</v>
      </c>
      <c r="L320" s="43">
        <v>5.8996612305951803</v>
      </c>
      <c r="M320" s="43">
        <v>302.539409072892</v>
      </c>
      <c r="N320" s="43">
        <v>0</v>
      </c>
      <c r="O320" s="43">
        <v>302.539409072892</v>
      </c>
      <c r="P320" s="43" t="s">
        <v>65</v>
      </c>
      <c r="Q320" s="43" t="s">
        <v>161</v>
      </c>
      <c r="R320" s="43" t="s">
        <v>65</v>
      </c>
      <c r="S320" s="43">
        <v>0</v>
      </c>
      <c r="T320" s="43" t="s">
        <v>65</v>
      </c>
    </row>
    <row r="321" spans="1:20" x14ac:dyDescent="0.2">
      <c r="A321" s="65">
        <v>100074</v>
      </c>
      <c r="B321" s="43" t="s">
        <v>66</v>
      </c>
      <c r="C321" s="43" t="s">
        <v>139</v>
      </c>
      <c r="D321" s="43">
        <v>43965</v>
      </c>
      <c r="E321" s="43">
        <v>8</v>
      </c>
      <c r="F321" s="43">
        <v>217.06846807920601</v>
      </c>
      <c r="G321" s="43">
        <v>4.7001593584699197</v>
      </c>
      <c r="H321" s="43">
        <v>42.508899999999997</v>
      </c>
      <c r="I321" s="43">
        <v>0.39361782487553798</v>
      </c>
      <c r="J321" s="43">
        <v>25.029</v>
      </c>
      <c r="K321" s="43">
        <v>6.9396025797455101</v>
      </c>
      <c r="L321" s="43">
        <v>5.8996612305951803</v>
      </c>
      <c r="M321" s="43">
        <v>302.539409072892</v>
      </c>
      <c r="N321" s="43">
        <v>0</v>
      </c>
      <c r="O321" s="43">
        <v>302.539409072892</v>
      </c>
      <c r="P321" s="43" t="s">
        <v>65</v>
      </c>
      <c r="Q321" s="43" t="s">
        <v>161</v>
      </c>
      <c r="R321" s="43" t="s">
        <v>65</v>
      </c>
      <c r="S321" s="43">
        <v>0</v>
      </c>
      <c r="T321" s="43" t="s">
        <v>65</v>
      </c>
    </row>
    <row r="322" spans="1:20" x14ac:dyDescent="0.2">
      <c r="A322" s="65">
        <v>100074</v>
      </c>
      <c r="B322" s="43" t="s">
        <v>66</v>
      </c>
      <c r="C322" s="43" t="s">
        <v>139</v>
      </c>
      <c r="D322" s="43">
        <v>43965</v>
      </c>
      <c r="E322" s="43">
        <v>9</v>
      </c>
      <c r="F322" s="43">
        <v>217.06846807920601</v>
      </c>
      <c r="G322" s="43">
        <v>4.7001593584699197</v>
      </c>
      <c r="H322" s="43">
        <v>42.508899999999997</v>
      </c>
      <c r="I322" s="43">
        <v>0.39361782487553798</v>
      </c>
      <c r="J322" s="43">
        <v>25.029</v>
      </c>
      <c r="K322" s="43">
        <v>6.9396025797455101</v>
      </c>
      <c r="L322" s="43">
        <v>5.8996612305951803</v>
      </c>
      <c r="M322" s="43">
        <v>302.539409072892</v>
      </c>
      <c r="N322" s="43">
        <v>0</v>
      </c>
      <c r="O322" s="43">
        <v>302.539409072892</v>
      </c>
      <c r="P322" s="43" t="s">
        <v>65</v>
      </c>
      <c r="Q322" s="43" t="s">
        <v>161</v>
      </c>
      <c r="R322" s="43" t="s">
        <v>65</v>
      </c>
      <c r="S322" s="43">
        <v>0</v>
      </c>
      <c r="T322" s="43" t="s">
        <v>65</v>
      </c>
    </row>
    <row r="323" spans="1:20" x14ac:dyDescent="0.2">
      <c r="A323" s="65">
        <v>100074</v>
      </c>
      <c r="B323" s="43" t="s">
        <v>66</v>
      </c>
      <c r="C323" s="43" t="s">
        <v>139</v>
      </c>
      <c r="D323" s="43">
        <v>43965</v>
      </c>
      <c r="E323" s="43">
        <v>10</v>
      </c>
      <c r="F323" s="43">
        <v>217.06846807920601</v>
      </c>
      <c r="G323" s="43">
        <v>4.7001593584699197</v>
      </c>
      <c r="H323" s="43">
        <v>47.067700000000002</v>
      </c>
      <c r="I323" s="43">
        <v>0.43583074828787299</v>
      </c>
      <c r="J323" s="43">
        <v>25.029</v>
      </c>
      <c r="K323" s="43">
        <v>6.9396025797455101</v>
      </c>
      <c r="L323" s="43">
        <v>5.8996612305951803</v>
      </c>
      <c r="M323" s="43">
        <v>307.14042199630501</v>
      </c>
      <c r="N323" s="43">
        <v>0</v>
      </c>
      <c r="O323" s="43">
        <v>307.14042199630501</v>
      </c>
      <c r="P323" s="43" t="s">
        <v>65</v>
      </c>
      <c r="Q323" s="43" t="s">
        <v>161</v>
      </c>
      <c r="R323" s="43" t="s">
        <v>65</v>
      </c>
      <c r="S323" s="43">
        <v>0</v>
      </c>
      <c r="T323" s="43" t="s">
        <v>65</v>
      </c>
    </row>
    <row r="324" spans="1:20" x14ac:dyDescent="0.2">
      <c r="A324" s="65">
        <v>100074</v>
      </c>
      <c r="B324" s="43" t="s">
        <v>66</v>
      </c>
      <c r="C324" s="43" t="s">
        <v>139</v>
      </c>
      <c r="D324" s="43">
        <v>43965</v>
      </c>
      <c r="E324" s="43">
        <v>11</v>
      </c>
      <c r="F324" s="43">
        <v>217.06846807920601</v>
      </c>
      <c r="G324" s="43">
        <v>4.7001593584699197</v>
      </c>
      <c r="H324" s="43">
        <v>47.067700000000002</v>
      </c>
      <c r="I324" s="43">
        <v>0.43583074828787299</v>
      </c>
      <c r="J324" s="43">
        <v>25.029</v>
      </c>
      <c r="K324" s="43">
        <v>6.9396025797455101</v>
      </c>
      <c r="L324" s="43">
        <v>5.8996612305951803</v>
      </c>
      <c r="M324" s="43">
        <v>307.14042199630501</v>
      </c>
      <c r="N324" s="43">
        <v>0</v>
      </c>
      <c r="O324" s="43">
        <v>307.14042199630501</v>
      </c>
      <c r="P324" s="43" t="s">
        <v>65</v>
      </c>
      <c r="Q324" s="43" t="s">
        <v>161</v>
      </c>
      <c r="R324" s="43" t="s">
        <v>65</v>
      </c>
      <c r="S324" s="43">
        <v>0</v>
      </c>
      <c r="T324" s="43" t="s">
        <v>65</v>
      </c>
    </row>
    <row r="325" spans="1:20" x14ac:dyDescent="0.2">
      <c r="A325" s="65">
        <v>100074</v>
      </c>
      <c r="B325" s="43" t="s">
        <v>66</v>
      </c>
      <c r="C325" s="43" t="s">
        <v>139</v>
      </c>
      <c r="D325" s="43">
        <v>43965</v>
      </c>
      <c r="E325" s="43">
        <v>12</v>
      </c>
      <c r="F325" s="43">
        <v>217.06846807920601</v>
      </c>
      <c r="G325" s="43">
        <v>4.7001593584699197</v>
      </c>
      <c r="H325" s="43">
        <v>47.067700000000002</v>
      </c>
      <c r="I325" s="43">
        <v>0.43583074828787299</v>
      </c>
      <c r="J325" s="43">
        <v>25.029</v>
      </c>
      <c r="K325" s="43">
        <v>6.9396025797455101</v>
      </c>
      <c r="L325" s="43">
        <v>5.8996612305951803</v>
      </c>
      <c r="M325" s="43">
        <v>307.14042199630501</v>
      </c>
      <c r="N325" s="43">
        <v>0</v>
      </c>
      <c r="O325" s="43">
        <v>307.14042199630501</v>
      </c>
      <c r="P325" s="43" t="s">
        <v>65</v>
      </c>
      <c r="Q325" s="43" t="s">
        <v>161</v>
      </c>
      <c r="R325" s="43" t="s">
        <v>65</v>
      </c>
      <c r="S325" s="43">
        <v>0</v>
      </c>
      <c r="T325" s="43" t="s">
        <v>65</v>
      </c>
    </row>
    <row r="326" spans="1:20" x14ac:dyDescent="0.2">
      <c r="A326" s="65">
        <v>100074</v>
      </c>
      <c r="B326" s="43" t="s">
        <v>66</v>
      </c>
      <c r="C326" s="43" t="s">
        <v>139</v>
      </c>
      <c r="D326" s="43">
        <v>43965</v>
      </c>
      <c r="E326" s="43">
        <v>13</v>
      </c>
      <c r="F326" s="43">
        <v>217.06846807920601</v>
      </c>
      <c r="G326" s="43">
        <v>4.7001593584699197</v>
      </c>
      <c r="H326" s="43">
        <v>42.508899999999997</v>
      </c>
      <c r="I326" s="43">
        <v>0.39361782487553798</v>
      </c>
      <c r="J326" s="43">
        <v>25.029</v>
      </c>
      <c r="K326" s="43">
        <v>6.9396025797455101</v>
      </c>
      <c r="L326" s="43">
        <v>5.8996612305951803</v>
      </c>
      <c r="M326" s="43">
        <v>302.539409072892</v>
      </c>
      <c r="N326" s="43">
        <v>0</v>
      </c>
      <c r="O326" s="43">
        <v>302.539409072892</v>
      </c>
      <c r="P326" s="43" t="s">
        <v>65</v>
      </c>
      <c r="Q326" s="43" t="s">
        <v>161</v>
      </c>
      <c r="R326" s="43" t="s">
        <v>65</v>
      </c>
      <c r="S326" s="43">
        <v>0</v>
      </c>
      <c r="T326" s="43" t="s">
        <v>65</v>
      </c>
    </row>
    <row r="327" spans="1:20" x14ac:dyDescent="0.2">
      <c r="A327" s="65">
        <v>100074</v>
      </c>
      <c r="B327" s="43" t="s">
        <v>66</v>
      </c>
      <c r="C327" s="43" t="s">
        <v>139</v>
      </c>
      <c r="D327" s="43">
        <v>43965</v>
      </c>
      <c r="E327" s="43">
        <v>14</v>
      </c>
      <c r="F327" s="43">
        <v>217.06846807920601</v>
      </c>
      <c r="G327" s="43">
        <v>4.7001593584699197</v>
      </c>
      <c r="H327" s="43">
        <v>42.508899999999997</v>
      </c>
      <c r="I327" s="43">
        <v>0.39361782487553798</v>
      </c>
      <c r="J327" s="43">
        <v>25.029</v>
      </c>
      <c r="K327" s="43">
        <v>6.9396025797455101</v>
      </c>
      <c r="L327" s="43">
        <v>5.8996612305951803</v>
      </c>
      <c r="M327" s="43">
        <v>302.539409072892</v>
      </c>
      <c r="N327" s="43">
        <v>0</v>
      </c>
      <c r="O327" s="43">
        <v>302.539409072892</v>
      </c>
      <c r="P327" s="43" t="s">
        <v>65</v>
      </c>
      <c r="Q327" s="43" t="s">
        <v>161</v>
      </c>
      <c r="R327" s="43" t="s">
        <v>65</v>
      </c>
      <c r="S327" s="43">
        <v>0</v>
      </c>
      <c r="T327" s="43" t="s">
        <v>65</v>
      </c>
    </row>
    <row r="328" spans="1:20" x14ac:dyDescent="0.2">
      <c r="A328" s="65">
        <v>100074</v>
      </c>
      <c r="B328" s="43" t="s">
        <v>66</v>
      </c>
      <c r="C328" s="43" t="s">
        <v>139</v>
      </c>
      <c r="D328" s="43">
        <v>43965</v>
      </c>
      <c r="E328" s="43">
        <v>15</v>
      </c>
      <c r="F328" s="43">
        <v>217.06846807920601</v>
      </c>
      <c r="G328" s="43">
        <v>4.7001593584699197</v>
      </c>
      <c r="H328" s="43">
        <v>42.508899999999997</v>
      </c>
      <c r="I328" s="43">
        <v>0.39361782487553798</v>
      </c>
      <c r="J328" s="43">
        <v>25.029</v>
      </c>
      <c r="K328" s="43">
        <v>6.9396025797455101</v>
      </c>
      <c r="L328" s="43">
        <v>5.8996612305951803</v>
      </c>
      <c r="M328" s="43">
        <v>302.539409072892</v>
      </c>
      <c r="N328" s="43">
        <v>0</v>
      </c>
      <c r="O328" s="43">
        <v>302.539409072892</v>
      </c>
      <c r="P328" s="43" t="s">
        <v>65</v>
      </c>
      <c r="Q328" s="43" t="s">
        <v>161</v>
      </c>
      <c r="R328" s="43" t="s">
        <v>65</v>
      </c>
      <c r="S328" s="43">
        <v>0</v>
      </c>
      <c r="T328" s="43" t="s">
        <v>65</v>
      </c>
    </row>
    <row r="329" spans="1:20" x14ac:dyDescent="0.2">
      <c r="A329" s="65">
        <v>100074</v>
      </c>
      <c r="B329" s="43" t="s">
        <v>66</v>
      </c>
      <c r="C329" s="43" t="s">
        <v>139</v>
      </c>
      <c r="D329" s="43">
        <v>43965</v>
      </c>
      <c r="E329" s="43">
        <v>16</v>
      </c>
      <c r="F329" s="43">
        <v>217.06846807920601</v>
      </c>
      <c r="G329" s="43">
        <v>4.7001593584699197</v>
      </c>
      <c r="H329" s="43">
        <v>42.508899999999997</v>
      </c>
      <c r="I329" s="43">
        <v>0.39361782487553798</v>
      </c>
      <c r="J329" s="43">
        <v>25.029</v>
      </c>
      <c r="K329" s="43">
        <v>6.9396025797455101</v>
      </c>
      <c r="L329" s="43">
        <v>5.8996612305951803</v>
      </c>
      <c r="M329" s="43">
        <v>302.539409072892</v>
      </c>
      <c r="N329" s="43">
        <v>0</v>
      </c>
      <c r="O329" s="43">
        <v>302.539409072892</v>
      </c>
      <c r="P329" s="43" t="s">
        <v>65</v>
      </c>
      <c r="Q329" s="43" t="s">
        <v>161</v>
      </c>
      <c r="R329" s="43" t="s">
        <v>65</v>
      </c>
      <c r="S329" s="43">
        <v>0</v>
      </c>
      <c r="T329" s="43" t="s">
        <v>65</v>
      </c>
    </row>
    <row r="330" spans="1:20" x14ac:dyDescent="0.2">
      <c r="A330" s="65">
        <v>100074</v>
      </c>
      <c r="B330" s="43" t="s">
        <v>66</v>
      </c>
      <c r="C330" s="43" t="s">
        <v>139</v>
      </c>
      <c r="D330" s="43">
        <v>43965</v>
      </c>
      <c r="E330" s="43">
        <v>17</v>
      </c>
      <c r="F330" s="43">
        <v>217.06846807920601</v>
      </c>
      <c r="G330" s="43">
        <v>4.7001593584699197</v>
      </c>
      <c r="H330" s="43">
        <v>42.508899999999997</v>
      </c>
      <c r="I330" s="43">
        <v>0.39361782487553798</v>
      </c>
      <c r="J330" s="43">
        <v>25.029</v>
      </c>
      <c r="K330" s="43">
        <v>6.9396025797455101</v>
      </c>
      <c r="L330" s="43">
        <v>5.8996612305951803</v>
      </c>
      <c r="M330" s="43">
        <v>302.539409072892</v>
      </c>
      <c r="N330" s="43">
        <v>0</v>
      </c>
      <c r="O330" s="43">
        <v>302.539409072892</v>
      </c>
      <c r="P330" s="43" t="s">
        <v>65</v>
      </c>
      <c r="Q330" s="43" t="s">
        <v>161</v>
      </c>
      <c r="R330" s="43" t="s">
        <v>65</v>
      </c>
      <c r="S330" s="43">
        <v>0</v>
      </c>
      <c r="T330" s="43" t="s">
        <v>65</v>
      </c>
    </row>
    <row r="331" spans="1:20" x14ac:dyDescent="0.2">
      <c r="A331" s="65">
        <v>100074</v>
      </c>
      <c r="B331" s="43" t="s">
        <v>66</v>
      </c>
      <c r="C331" s="43" t="s">
        <v>139</v>
      </c>
      <c r="D331" s="43">
        <v>43965</v>
      </c>
      <c r="E331" s="43">
        <v>18</v>
      </c>
      <c r="F331" s="43">
        <v>217.06846807920601</v>
      </c>
      <c r="G331" s="43">
        <v>4.7001593584699197</v>
      </c>
      <c r="H331" s="43">
        <v>42.508899999999997</v>
      </c>
      <c r="I331" s="43">
        <v>0.39361782487553798</v>
      </c>
      <c r="J331" s="43">
        <v>25.029</v>
      </c>
      <c r="K331" s="43">
        <v>6.9396025797455101</v>
      </c>
      <c r="L331" s="43">
        <v>5.8996612305951803</v>
      </c>
      <c r="M331" s="43">
        <v>302.539409072892</v>
      </c>
      <c r="N331" s="43">
        <v>0</v>
      </c>
      <c r="O331" s="43">
        <v>302.539409072892</v>
      </c>
      <c r="P331" s="43" t="s">
        <v>65</v>
      </c>
      <c r="Q331" s="43" t="s">
        <v>161</v>
      </c>
      <c r="R331" s="43" t="s">
        <v>65</v>
      </c>
      <c r="S331" s="43">
        <v>0</v>
      </c>
      <c r="T331" s="43" t="s">
        <v>65</v>
      </c>
    </row>
    <row r="332" spans="1:20" x14ac:dyDescent="0.2">
      <c r="A332" s="65">
        <v>100074</v>
      </c>
      <c r="B332" s="43" t="s">
        <v>66</v>
      </c>
      <c r="C332" s="43" t="s">
        <v>139</v>
      </c>
      <c r="D332" s="43">
        <v>43965</v>
      </c>
      <c r="E332" s="43">
        <v>19</v>
      </c>
      <c r="F332" s="43">
        <v>217.06846807920601</v>
      </c>
      <c r="G332" s="43">
        <v>4.7001593584699197</v>
      </c>
      <c r="H332" s="43">
        <v>47.067700000000002</v>
      </c>
      <c r="I332" s="43">
        <v>0.43583074828787299</v>
      </c>
      <c r="J332" s="43">
        <v>25.029</v>
      </c>
      <c r="K332" s="43">
        <v>6.9396025797455101</v>
      </c>
      <c r="L332" s="43">
        <v>5.8996612305951803</v>
      </c>
      <c r="M332" s="43">
        <v>307.14042199630501</v>
      </c>
      <c r="N332" s="43">
        <v>0</v>
      </c>
      <c r="O332" s="43">
        <v>307.14042199630501</v>
      </c>
      <c r="P332" s="43" t="s">
        <v>65</v>
      </c>
      <c r="Q332" s="43" t="s">
        <v>161</v>
      </c>
      <c r="R332" s="43" t="s">
        <v>65</v>
      </c>
      <c r="S332" s="43">
        <v>0</v>
      </c>
      <c r="T332" s="43" t="s">
        <v>65</v>
      </c>
    </row>
    <row r="333" spans="1:20" x14ac:dyDescent="0.2">
      <c r="A333" s="65">
        <v>100074</v>
      </c>
      <c r="B333" s="43" t="s">
        <v>66</v>
      </c>
      <c r="C333" s="43" t="s">
        <v>139</v>
      </c>
      <c r="D333" s="43">
        <v>43965</v>
      </c>
      <c r="E333" s="43">
        <v>20</v>
      </c>
      <c r="F333" s="43">
        <v>217.06846807920601</v>
      </c>
      <c r="G333" s="43">
        <v>4.7001593584699197</v>
      </c>
      <c r="H333" s="43">
        <v>47.067700000000002</v>
      </c>
      <c r="I333" s="43">
        <v>0.43583074828787299</v>
      </c>
      <c r="J333" s="43">
        <v>25.029</v>
      </c>
      <c r="K333" s="43">
        <v>6.9396025797455101</v>
      </c>
      <c r="L333" s="43">
        <v>5.8996612305951803</v>
      </c>
      <c r="M333" s="43">
        <v>307.14042199630501</v>
      </c>
      <c r="N333" s="43">
        <v>0</v>
      </c>
      <c r="O333" s="43">
        <v>307.14042199630501</v>
      </c>
      <c r="P333" s="43" t="s">
        <v>65</v>
      </c>
      <c r="Q333" s="43" t="s">
        <v>161</v>
      </c>
      <c r="R333" s="43" t="s">
        <v>65</v>
      </c>
      <c r="S333" s="43">
        <v>0</v>
      </c>
      <c r="T333" s="43" t="s">
        <v>65</v>
      </c>
    </row>
    <row r="334" spans="1:20" x14ac:dyDescent="0.2">
      <c r="A334" s="65">
        <v>100074</v>
      </c>
      <c r="B334" s="43" t="s">
        <v>66</v>
      </c>
      <c r="C334" s="43" t="s">
        <v>139</v>
      </c>
      <c r="D334" s="43">
        <v>43965</v>
      </c>
      <c r="E334" s="43">
        <v>21</v>
      </c>
      <c r="F334" s="43">
        <v>217.06846807920601</v>
      </c>
      <c r="G334" s="43">
        <v>4.7001593584699197</v>
      </c>
      <c r="H334" s="43">
        <v>47.067700000000002</v>
      </c>
      <c r="I334" s="43">
        <v>0.43583074828787299</v>
      </c>
      <c r="J334" s="43">
        <v>25.029</v>
      </c>
      <c r="K334" s="43">
        <v>6.9396025797455101</v>
      </c>
      <c r="L334" s="43">
        <v>5.8996612305951803</v>
      </c>
      <c r="M334" s="43">
        <v>307.14042199630501</v>
      </c>
      <c r="N334" s="43">
        <v>0</v>
      </c>
      <c r="O334" s="43">
        <v>307.14042199630501</v>
      </c>
      <c r="P334" s="43" t="s">
        <v>65</v>
      </c>
      <c r="Q334" s="43" t="s">
        <v>161</v>
      </c>
      <c r="R334" s="43" t="s">
        <v>65</v>
      </c>
      <c r="S334" s="43">
        <v>0</v>
      </c>
      <c r="T334" s="43" t="s">
        <v>65</v>
      </c>
    </row>
    <row r="335" spans="1:20" x14ac:dyDescent="0.2">
      <c r="A335" s="65">
        <v>100074</v>
      </c>
      <c r="B335" s="43" t="s">
        <v>66</v>
      </c>
      <c r="C335" s="43" t="s">
        <v>139</v>
      </c>
      <c r="D335" s="43">
        <v>43965</v>
      </c>
      <c r="E335" s="43">
        <v>22</v>
      </c>
      <c r="F335" s="43">
        <v>217.06846807920601</v>
      </c>
      <c r="G335" s="43">
        <v>4.7001593584699197</v>
      </c>
      <c r="H335" s="43">
        <v>42.508899999999997</v>
      </c>
      <c r="I335" s="43">
        <v>0.39361782487553798</v>
      </c>
      <c r="J335" s="43">
        <v>25.029</v>
      </c>
      <c r="K335" s="43">
        <v>6.9396025797455101</v>
      </c>
      <c r="L335" s="43">
        <v>5.8996612305951803</v>
      </c>
      <c r="M335" s="43">
        <v>302.539409072892</v>
      </c>
      <c r="N335" s="43">
        <v>0</v>
      </c>
      <c r="O335" s="43">
        <v>302.539409072892</v>
      </c>
      <c r="P335" s="43" t="s">
        <v>65</v>
      </c>
      <c r="Q335" s="43" t="s">
        <v>161</v>
      </c>
      <c r="R335" s="43" t="s">
        <v>65</v>
      </c>
      <c r="S335" s="43">
        <v>0</v>
      </c>
      <c r="T335" s="43" t="s">
        <v>65</v>
      </c>
    </row>
    <row r="336" spans="1:20" x14ac:dyDescent="0.2">
      <c r="A336" s="65">
        <v>100074</v>
      </c>
      <c r="B336" s="43" t="s">
        <v>66</v>
      </c>
      <c r="C336" s="43" t="s">
        <v>139</v>
      </c>
      <c r="D336" s="43">
        <v>43965</v>
      </c>
      <c r="E336" s="43">
        <v>23</v>
      </c>
      <c r="F336" s="43">
        <v>217.06846807920601</v>
      </c>
      <c r="G336" s="43">
        <v>4.7001593584699197</v>
      </c>
      <c r="H336" s="43">
        <v>42.508899999999997</v>
      </c>
      <c r="I336" s="43">
        <v>0.39361782487553798</v>
      </c>
      <c r="J336" s="43">
        <v>25.029</v>
      </c>
      <c r="K336" s="43">
        <v>6.9396025797455101</v>
      </c>
      <c r="L336" s="43">
        <v>5.8996612305951803</v>
      </c>
      <c r="M336" s="43">
        <v>302.539409072892</v>
      </c>
      <c r="N336" s="43">
        <v>0</v>
      </c>
      <c r="O336" s="43">
        <v>302.539409072892</v>
      </c>
      <c r="P336" s="43" t="s">
        <v>65</v>
      </c>
      <c r="Q336" s="43" t="s">
        <v>161</v>
      </c>
      <c r="R336" s="43" t="s">
        <v>65</v>
      </c>
      <c r="S336" s="43">
        <v>0</v>
      </c>
      <c r="T336" s="43" t="s">
        <v>65</v>
      </c>
    </row>
    <row r="337" spans="1:20" x14ac:dyDescent="0.2">
      <c r="A337" s="65">
        <v>100074</v>
      </c>
      <c r="B337" s="43" t="s">
        <v>66</v>
      </c>
      <c r="C337" s="43" t="s">
        <v>139</v>
      </c>
      <c r="D337" s="43">
        <v>43965</v>
      </c>
      <c r="E337" s="43">
        <v>24</v>
      </c>
      <c r="F337" s="43">
        <v>217.06846807920601</v>
      </c>
      <c r="G337" s="43">
        <v>4.7001593584699197</v>
      </c>
      <c r="H337" s="43">
        <v>39.089700000000001</v>
      </c>
      <c r="I337" s="43">
        <v>0.36195720635060702</v>
      </c>
      <c r="J337" s="43">
        <v>25.029</v>
      </c>
      <c r="K337" s="43">
        <v>6.9396025797455101</v>
      </c>
      <c r="L337" s="43">
        <v>5.8996612305951803</v>
      </c>
      <c r="M337" s="43">
        <v>299.08854845436701</v>
      </c>
      <c r="N337" s="43">
        <v>0</v>
      </c>
      <c r="O337" s="43">
        <v>299.08854845436701</v>
      </c>
      <c r="P337" s="43" t="s">
        <v>65</v>
      </c>
      <c r="Q337" s="43" t="s">
        <v>161</v>
      </c>
      <c r="R337" s="43" t="s">
        <v>65</v>
      </c>
      <c r="S337" s="43">
        <v>0</v>
      </c>
      <c r="T337" s="43" t="s">
        <v>65</v>
      </c>
    </row>
    <row r="338" spans="1:20" x14ac:dyDescent="0.2">
      <c r="A338" s="65">
        <v>100074</v>
      </c>
      <c r="B338" s="43" t="s">
        <v>66</v>
      </c>
      <c r="C338" s="43" t="s">
        <v>139</v>
      </c>
      <c r="D338" s="43">
        <v>43966</v>
      </c>
      <c r="E338" s="43">
        <v>1</v>
      </c>
      <c r="F338" s="43">
        <v>217.06846807920601</v>
      </c>
      <c r="G338" s="43">
        <v>4.7001593584699197</v>
      </c>
      <c r="H338" s="43">
        <v>39.089700000000001</v>
      </c>
      <c r="I338" s="43">
        <v>0.36195720635060702</v>
      </c>
      <c r="J338" s="43">
        <v>25.029</v>
      </c>
      <c r="K338" s="43">
        <v>6.9396025797455101</v>
      </c>
      <c r="L338" s="43">
        <v>5.8996612305951803</v>
      </c>
      <c r="M338" s="43">
        <v>299.08854845436701</v>
      </c>
      <c r="N338" s="43">
        <v>0</v>
      </c>
      <c r="O338" s="43">
        <v>299.08854845436701</v>
      </c>
      <c r="P338" s="43" t="s">
        <v>65</v>
      </c>
      <c r="Q338" s="43" t="s">
        <v>161</v>
      </c>
      <c r="R338" s="43" t="s">
        <v>65</v>
      </c>
      <c r="S338" s="43">
        <v>0</v>
      </c>
      <c r="T338" s="43" t="s">
        <v>65</v>
      </c>
    </row>
    <row r="339" spans="1:20" x14ac:dyDescent="0.2">
      <c r="A339" s="65">
        <v>100074</v>
      </c>
      <c r="B339" s="43" t="s">
        <v>66</v>
      </c>
      <c r="C339" s="43" t="s">
        <v>139</v>
      </c>
      <c r="D339" s="43">
        <v>43966</v>
      </c>
      <c r="E339" s="43">
        <v>2</v>
      </c>
      <c r="F339" s="43">
        <v>217.06846807920601</v>
      </c>
      <c r="G339" s="43">
        <v>4.7001593584699197</v>
      </c>
      <c r="H339" s="43">
        <v>39.089700000000001</v>
      </c>
      <c r="I339" s="43">
        <v>0.36195720635060702</v>
      </c>
      <c r="J339" s="43">
        <v>25.029</v>
      </c>
      <c r="K339" s="43">
        <v>6.9396025797455101</v>
      </c>
      <c r="L339" s="43">
        <v>5.8996612305951803</v>
      </c>
      <c r="M339" s="43">
        <v>299.08854845436701</v>
      </c>
      <c r="N339" s="43">
        <v>0</v>
      </c>
      <c r="O339" s="43">
        <v>299.08854845436701</v>
      </c>
      <c r="P339" s="43" t="s">
        <v>65</v>
      </c>
      <c r="Q339" s="43" t="s">
        <v>161</v>
      </c>
      <c r="R339" s="43" t="s">
        <v>65</v>
      </c>
      <c r="S339" s="43">
        <v>0</v>
      </c>
      <c r="T339" s="43" t="s">
        <v>65</v>
      </c>
    </row>
    <row r="340" spans="1:20" x14ac:dyDescent="0.2">
      <c r="A340" s="65">
        <v>100074</v>
      </c>
      <c r="B340" s="43" t="s">
        <v>66</v>
      </c>
      <c r="C340" s="43" t="s">
        <v>139</v>
      </c>
      <c r="D340" s="43">
        <v>43966</v>
      </c>
      <c r="E340" s="43">
        <v>3</v>
      </c>
      <c r="F340" s="43">
        <v>217.06846807920601</v>
      </c>
      <c r="G340" s="43">
        <v>4.7001593584699197</v>
      </c>
      <c r="H340" s="43">
        <v>39.089700000000001</v>
      </c>
      <c r="I340" s="43">
        <v>0.36195720635060702</v>
      </c>
      <c r="J340" s="43">
        <v>25.029</v>
      </c>
      <c r="K340" s="43">
        <v>6.9396025797455101</v>
      </c>
      <c r="L340" s="43">
        <v>5.8996612305951803</v>
      </c>
      <c r="M340" s="43">
        <v>299.08854845436701</v>
      </c>
      <c r="N340" s="43">
        <v>0</v>
      </c>
      <c r="O340" s="43">
        <v>299.08854845436701</v>
      </c>
      <c r="P340" s="43" t="s">
        <v>65</v>
      </c>
      <c r="Q340" s="43" t="s">
        <v>161</v>
      </c>
      <c r="R340" s="43" t="s">
        <v>65</v>
      </c>
      <c r="S340" s="43">
        <v>0</v>
      </c>
      <c r="T340" s="43" t="s">
        <v>65</v>
      </c>
    </row>
    <row r="341" spans="1:20" x14ac:dyDescent="0.2">
      <c r="A341" s="65">
        <v>100074</v>
      </c>
      <c r="B341" s="43" t="s">
        <v>66</v>
      </c>
      <c r="C341" s="43" t="s">
        <v>139</v>
      </c>
      <c r="D341" s="43">
        <v>43966</v>
      </c>
      <c r="E341" s="43">
        <v>4</v>
      </c>
      <c r="F341" s="43">
        <v>217.06846807920601</v>
      </c>
      <c r="G341" s="43">
        <v>4.7001593584699197</v>
      </c>
      <c r="H341" s="43">
        <v>39.089700000000001</v>
      </c>
      <c r="I341" s="43">
        <v>0.36195720635060702</v>
      </c>
      <c r="J341" s="43">
        <v>25.029</v>
      </c>
      <c r="K341" s="43">
        <v>6.9396025797455101</v>
      </c>
      <c r="L341" s="43">
        <v>5.8996612305951803</v>
      </c>
      <c r="M341" s="43">
        <v>299.08854845436701</v>
      </c>
      <c r="N341" s="43">
        <v>0</v>
      </c>
      <c r="O341" s="43">
        <v>299.08854845436701</v>
      </c>
      <c r="P341" s="43" t="s">
        <v>65</v>
      </c>
      <c r="Q341" s="43" t="s">
        <v>161</v>
      </c>
      <c r="R341" s="43" t="s">
        <v>65</v>
      </c>
      <c r="S341" s="43">
        <v>0</v>
      </c>
      <c r="T341" s="43" t="s">
        <v>65</v>
      </c>
    </row>
    <row r="342" spans="1:20" x14ac:dyDescent="0.2">
      <c r="A342" s="65">
        <v>100074</v>
      </c>
      <c r="B342" s="43" t="s">
        <v>66</v>
      </c>
      <c r="C342" s="43" t="s">
        <v>139</v>
      </c>
      <c r="D342" s="43">
        <v>43966</v>
      </c>
      <c r="E342" s="43">
        <v>5</v>
      </c>
      <c r="F342" s="43">
        <v>217.06846807920601</v>
      </c>
      <c r="G342" s="43">
        <v>4.7001593584699197</v>
      </c>
      <c r="H342" s="43">
        <v>42.508899999999997</v>
      </c>
      <c r="I342" s="43">
        <v>0.39361782487553798</v>
      </c>
      <c r="J342" s="43">
        <v>25.029</v>
      </c>
      <c r="K342" s="43">
        <v>6.9396025797455101</v>
      </c>
      <c r="L342" s="43">
        <v>5.8996612305951803</v>
      </c>
      <c r="M342" s="43">
        <v>302.539409072892</v>
      </c>
      <c r="N342" s="43">
        <v>0</v>
      </c>
      <c r="O342" s="43">
        <v>302.539409072892</v>
      </c>
      <c r="P342" s="43" t="s">
        <v>65</v>
      </c>
      <c r="Q342" s="43" t="s">
        <v>161</v>
      </c>
      <c r="R342" s="43" t="s">
        <v>65</v>
      </c>
      <c r="S342" s="43">
        <v>0</v>
      </c>
      <c r="T342" s="43" t="s">
        <v>65</v>
      </c>
    </row>
    <row r="343" spans="1:20" x14ac:dyDescent="0.2">
      <c r="A343" s="65">
        <v>100074</v>
      </c>
      <c r="B343" s="43" t="s">
        <v>66</v>
      </c>
      <c r="C343" s="43" t="s">
        <v>139</v>
      </c>
      <c r="D343" s="43">
        <v>43966</v>
      </c>
      <c r="E343" s="43">
        <v>6</v>
      </c>
      <c r="F343" s="43">
        <v>217.06846807920601</v>
      </c>
      <c r="G343" s="43">
        <v>4.7001593584699197</v>
      </c>
      <c r="H343" s="43">
        <v>42.508899999999997</v>
      </c>
      <c r="I343" s="43">
        <v>0.39361782487553798</v>
      </c>
      <c r="J343" s="43">
        <v>25.029</v>
      </c>
      <c r="K343" s="43">
        <v>6.9396025797455101</v>
      </c>
      <c r="L343" s="43">
        <v>5.8996612305951803</v>
      </c>
      <c r="M343" s="43">
        <v>302.539409072892</v>
      </c>
      <c r="N343" s="43">
        <v>0</v>
      </c>
      <c r="O343" s="43">
        <v>302.539409072892</v>
      </c>
      <c r="P343" s="43" t="s">
        <v>65</v>
      </c>
      <c r="Q343" s="43" t="s">
        <v>161</v>
      </c>
      <c r="R343" s="43" t="s">
        <v>65</v>
      </c>
      <c r="S343" s="43">
        <v>0</v>
      </c>
      <c r="T343" s="43" t="s">
        <v>65</v>
      </c>
    </row>
    <row r="344" spans="1:20" x14ac:dyDescent="0.2">
      <c r="A344" s="65">
        <v>100074</v>
      </c>
      <c r="B344" s="43" t="s">
        <v>66</v>
      </c>
      <c r="C344" s="43" t="s">
        <v>139</v>
      </c>
      <c r="D344" s="43">
        <v>43966</v>
      </c>
      <c r="E344" s="43">
        <v>7</v>
      </c>
      <c r="F344" s="43">
        <v>217.06846807920601</v>
      </c>
      <c r="G344" s="43">
        <v>4.7001593584699197</v>
      </c>
      <c r="H344" s="43">
        <v>42.508899999999997</v>
      </c>
      <c r="I344" s="43">
        <v>0.39361782487553798</v>
      </c>
      <c r="J344" s="43">
        <v>25.029</v>
      </c>
      <c r="K344" s="43">
        <v>6.9396025797455101</v>
      </c>
      <c r="L344" s="43">
        <v>5.8996612305951803</v>
      </c>
      <c r="M344" s="43">
        <v>302.539409072892</v>
      </c>
      <c r="N344" s="43">
        <v>0</v>
      </c>
      <c r="O344" s="43">
        <v>302.539409072892</v>
      </c>
      <c r="P344" s="43" t="s">
        <v>65</v>
      </c>
      <c r="Q344" s="43" t="s">
        <v>161</v>
      </c>
      <c r="R344" s="43" t="s">
        <v>65</v>
      </c>
      <c r="S344" s="43">
        <v>0</v>
      </c>
      <c r="T344" s="43" t="s">
        <v>65</v>
      </c>
    </row>
    <row r="345" spans="1:20" x14ac:dyDescent="0.2">
      <c r="A345" s="65">
        <v>100074</v>
      </c>
      <c r="B345" s="43" t="s">
        <v>66</v>
      </c>
      <c r="C345" s="43" t="s">
        <v>139</v>
      </c>
      <c r="D345" s="43">
        <v>43966</v>
      </c>
      <c r="E345" s="43">
        <v>8</v>
      </c>
      <c r="F345" s="43">
        <v>217.06846807920601</v>
      </c>
      <c r="G345" s="43">
        <v>4.7001593584699197</v>
      </c>
      <c r="H345" s="43">
        <v>42.508899999999997</v>
      </c>
      <c r="I345" s="43">
        <v>0.39361782487553798</v>
      </c>
      <c r="J345" s="43">
        <v>25.029</v>
      </c>
      <c r="K345" s="43">
        <v>6.9396025797455101</v>
      </c>
      <c r="L345" s="43">
        <v>5.8996612305951803</v>
      </c>
      <c r="M345" s="43">
        <v>302.539409072892</v>
      </c>
      <c r="N345" s="43">
        <v>0</v>
      </c>
      <c r="O345" s="43">
        <v>302.539409072892</v>
      </c>
      <c r="P345" s="43" t="s">
        <v>65</v>
      </c>
      <c r="Q345" s="43" t="s">
        <v>161</v>
      </c>
      <c r="R345" s="43" t="s">
        <v>65</v>
      </c>
      <c r="S345" s="43">
        <v>0</v>
      </c>
      <c r="T345" s="43" t="s">
        <v>65</v>
      </c>
    </row>
    <row r="346" spans="1:20" x14ac:dyDescent="0.2">
      <c r="A346" s="65">
        <v>100074</v>
      </c>
      <c r="B346" s="43" t="s">
        <v>66</v>
      </c>
      <c r="C346" s="43" t="s">
        <v>139</v>
      </c>
      <c r="D346" s="43">
        <v>43966</v>
      </c>
      <c r="E346" s="43">
        <v>9</v>
      </c>
      <c r="F346" s="43">
        <v>217.06846807920601</v>
      </c>
      <c r="G346" s="43">
        <v>4.7001593584699197</v>
      </c>
      <c r="H346" s="43">
        <v>42.508899999999997</v>
      </c>
      <c r="I346" s="43">
        <v>0.39361782487553798</v>
      </c>
      <c r="J346" s="43">
        <v>25.029</v>
      </c>
      <c r="K346" s="43">
        <v>6.9396025797455101</v>
      </c>
      <c r="L346" s="43">
        <v>5.8996612305951803</v>
      </c>
      <c r="M346" s="43">
        <v>302.539409072892</v>
      </c>
      <c r="N346" s="43">
        <v>0</v>
      </c>
      <c r="O346" s="43">
        <v>302.539409072892</v>
      </c>
      <c r="P346" s="43" t="s">
        <v>65</v>
      </c>
      <c r="Q346" s="43" t="s">
        <v>161</v>
      </c>
      <c r="R346" s="43" t="s">
        <v>65</v>
      </c>
      <c r="S346" s="43">
        <v>0</v>
      </c>
      <c r="T346" s="43" t="s">
        <v>65</v>
      </c>
    </row>
    <row r="347" spans="1:20" x14ac:dyDescent="0.2">
      <c r="A347" s="65">
        <v>100074</v>
      </c>
      <c r="B347" s="43" t="s">
        <v>66</v>
      </c>
      <c r="C347" s="43" t="s">
        <v>139</v>
      </c>
      <c r="D347" s="43">
        <v>43966</v>
      </c>
      <c r="E347" s="43">
        <v>10</v>
      </c>
      <c r="F347" s="43">
        <v>217.06846807920601</v>
      </c>
      <c r="G347" s="43">
        <v>4.7001593584699197</v>
      </c>
      <c r="H347" s="43">
        <v>47.067700000000002</v>
      </c>
      <c r="I347" s="43">
        <v>0.43583074828787299</v>
      </c>
      <c r="J347" s="43">
        <v>25.029</v>
      </c>
      <c r="K347" s="43">
        <v>6.9396025797455101</v>
      </c>
      <c r="L347" s="43">
        <v>5.8996612305951803</v>
      </c>
      <c r="M347" s="43">
        <v>307.14042199630501</v>
      </c>
      <c r="N347" s="43">
        <v>0</v>
      </c>
      <c r="O347" s="43">
        <v>307.14042199630501</v>
      </c>
      <c r="P347" s="43" t="s">
        <v>65</v>
      </c>
      <c r="Q347" s="43" t="s">
        <v>161</v>
      </c>
      <c r="R347" s="43" t="s">
        <v>65</v>
      </c>
      <c r="S347" s="43">
        <v>0</v>
      </c>
      <c r="T347" s="43" t="s">
        <v>65</v>
      </c>
    </row>
    <row r="348" spans="1:20" x14ac:dyDescent="0.2">
      <c r="A348" s="65">
        <v>100074</v>
      </c>
      <c r="B348" s="43" t="s">
        <v>66</v>
      </c>
      <c r="C348" s="43" t="s">
        <v>139</v>
      </c>
      <c r="D348" s="43">
        <v>43966</v>
      </c>
      <c r="E348" s="43">
        <v>11</v>
      </c>
      <c r="F348" s="43">
        <v>217.06846807920601</v>
      </c>
      <c r="G348" s="43">
        <v>4.7001593584699197</v>
      </c>
      <c r="H348" s="43">
        <v>47.067700000000002</v>
      </c>
      <c r="I348" s="43">
        <v>0.43583074828787299</v>
      </c>
      <c r="J348" s="43">
        <v>25.029</v>
      </c>
      <c r="K348" s="43">
        <v>6.9396025797455101</v>
      </c>
      <c r="L348" s="43">
        <v>5.8996612305951803</v>
      </c>
      <c r="M348" s="43">
        <v>307.14042199630501</v>
      </c>
      <c r="N348" s="43">
        <v>0</v>
      </c>
      <c r="O348" s="43">
        <v>307.14042199630501</v>
      </c>
      <c r="P348" s="43" t="s">
        <v>65</v>
      </c>
      <c r="Q348" s="43" t="s">
        <v>161</v>
      </c>
      <c r="R348" s="43" t="s">
        <v>65</v>
      </c>
      <c r="S348" s="43">
        <v>0</v>
      </c>
      <c r="T348" s="43" t="s">
        <v>65</v>
      </c>
    </row>
    <row r="349" spans="1:20" x14ac:dyDescent="0.2">
      <c r="A349" s="65">
        <v>100074</v>
      </c>
      <c r="B349" s="43" t="s">
        <v>66</v>
      </c>
      <c r="C349" s="43" t="s">
        <v>139</v>
      </c>
      <c r="D349" s="43">
        <v>43966</v>
      </c>
      <c r="E349" s="43">
        <v>12</v>
      </c>
      <c r="F349" s="43">
        <v>217.06846807920601</v>
      </c>
      <c r="G349" s="43">
        <v>4.7001593584699197</v>
      </c>
      <c r="H349" s="43">
        <v>47.067700000000002</v>
      </c>
      <c r="I349" s="43">
        <v>0.43583074828787299</v>
      </c>
      <c r="J349" s="43">
        <v>25.029</v>
      </c>
      <c r="K349" s="43">
        <v>6.9396025797455101</v>
      </c>
      <c r="L349" s="43">
        <v>5.8996612305951803</v>
      </c>
      <c r="M349" s="43">
        <v>307.14042199630501</v>
      </c>
      <c r="N349" s="43">
        <v>0</v>
      </c>
      <c r="O349" s="43">
        <v>307.14042199630501</v>
      </c>
      <c r="P349" s="43" t="s">
        <v>65</v>
      </c>
      <c r="Q349" s="43" t="s">
        <v>161</v>
      </c>
      <c r="R349" s="43" t="s">
        <v>65</v>
      </c>
      <c r="S349" s="43">
        <v>0</v>
      </c>
      <c r="T349" s="43" t="s">
        <v>65</v>
      </c>
    </row>
    <row r="350" spans="1:20" x14ac:dyDescent="0.2">
      <c r="A350" s="65">
        <v>100074</v>
      </c>
      <c r="B350" s="43" t="s">
        <v>66</v>
      </c>
      <c r="C350" s="43" t="s">
        <v>139</v>
      </c>
      <c r="D350" s="43">
        <v>43966</v>
      </c>
      <c r="E350" s="43">
        <v>13</v>
      </c>
      <c r="F350" s="43">
        <v>217.06846807920601</v>
      </c>
      <c r="G350" s="43">
        <v>4.7001593584699197</v>
      </c>
      <c r="H350" s="43">
        <v>42.508899999999997</v>
      </c>
      <c r="I350" s="43">
        <v>0.39361782487553798</v>
      </c>
      <c r="J350" s="43">
        <v>25.029</v>
      </c>
      <c r="K350" s="43">
        <v>6.9396025797455101</v>
      </c>
      <c r="L350" s="43">
        <v>5.8996612305951803</v>
      </c>
      <c r="M350" s="43">
        <v>302.539409072892</v>
      </c>
      <c r="N350" s="43">
        <v>0</v>
      </c>
      <c r="O350" s="43">
        <v>302.539409072892</v>
      </c>
      <c r="P350" s="43" t="s">
        <v>65</v>
      </c>
      <c r="Q350" s="43" t="s">
        <v>161</v>
      </c>
      <c r="R350" s="43" t="s">
        <v>65</v>
      </c>
      <c r="S350" s="43">
        <v>0</v>
      </c>
      <c r="T350" s="43" t="s">
        <v>65</v>
      </c>
    </row>
    <row r="351" spans="1:20" x14ac:dyDescent="0.2">
      <c r="A351" s="65">
        <v>100074</v>
      </c>
      <c r="B351" s="43" t="s">
        <v>66</v>
      </c>
      <c r="C351" s="43" t="s">
        <v>139</v>
      </c>
      <c r="D351" s="43">
        <v>43966</v>
      </c>
      <c r="E351" s="43">
        <v>14</v>
      </c>
      <c r="F351" s="43">
        <v>217.06846807920601</v>
      </c>
      <c r="G351" s="43">
        <v>4.7001593584699197</v>
      </c>
      <c r="H351" s="43">
        <v>42.508899999999997</v>
      </c>
      <c r="I351" s="43">
        <v>0.39361782487553798</v>
      </c>
      <c r="J351" s="43">
        <v>25.029</v>
      </c>
      <c r="K351" s="43">
        <v>6.9396025797455101</v>
      </c>
      <c r="L351" s="43">
        <v>5.8996612305951803</v>
      </c>
      <c r="M351" s="43">
        <v>302.539409072892</v>
      </c>
      <c r="N351" s="43">
        <v>0</v>
      </c>
      <c r="O351" s="43">
        <v>302.539409072892</v>
      </c>
      <c r="P351" s="43" t="s">
        <v>65</v>
      </c>
      <c r="Q351" s="43" t="s">
        <v>161</v>
      </c>
      <c r="R351" s="43" t="s">
        <v>65</v>
      </c>
      <c r="S351" s="43">
        <v>0</v>
      </c>
      <c r="T351" s="43" t="s">
        <v>65</v>
      </c>
    </row>
    <row r="352" spans="1:20" x14ac:dyDescent="0.2">
      <c r="A352" s="65">
        <v>100074</v>
      </c>
      <c r="B352" s="43" t="s">
        <v>66</v>
      </c>
      <c r="C352" s="43" t="s">
        <v>139</v>
      </c>
      <c r="D352" s="43">
        <v>43966</v>
      </c>
      <c r="E352" s="43">
        <v>15</v>
      </c>
      <c r="F352" s="43">
        <v>217.06846807920601</v>
      </c>
      <c r="G352" s="43">
        <v>4.7001593584699197</v>
      </c>
      <c r="H352" s="43">
        <v>42.508899999999997</v>
      </c>
      <c r="I352" s="43">
        <v>0.39361782487553798</v>
      </c>
      <c r="J352" s="43">
        <v>25.029</v>
      </c>
      <c r="K352" s="43">
        <v>6.9396025797455101</v>
      </c>
      <c r="L352" s="43">
        <v>5.8996612305951803</v>
      </c>
      <c r="M352" s="43">
        <v>302.539409072892</v>
      </c>
      <c r="N352" s="43">
        <v>0</v>
      </c>
      <c r="O352" s="43">
        <v>302.539409072892</v>
      </c>
      <c r="P352" s="43" t="s">
        <v>65</v>
      </c>
      <c r="Q352" s="43" t="s">
        <v>161</v>
      </c>
      <c r="R352" s="43" t="s">
        <v>65</v>
      </c>
      <c r="S352" s="43">
        <v>0</v>
      </c>
      <c r="T352" s="43" t="s">
        <v>65</v>
      </c>
    </row>
    <row r="353" spans="1:20" x14ac:dyDescent="0.2">
      <c r="A353" s="65">
        <v>100074</v>
      </c>
      <c r="B353" s="43" t="s">
        <v>66</v>
      </c>
      <c r="C353" s="43" t="s">
        <v>139</v>
      </c>
      <c r="D353" s="43">
        <v>43966</v>
      </c>
      <c r="E353" s="43">
        <v>16</v>
      </c>
      <c r="F353" s="43">
        <v>217.06846807920601</v>
      </c>
      <c r="G353" s="43">
        <v>4.7001593584699197</v>
      </c>
      <c r="H353" s="43">
        <v>42.508899999999997</v>
      </c>
      <c r="I353" s="43">
        <v>0.39361782487553798</v>
      </c>
      <c r="J353" s="43">
        <v>25.029</v>
      </c>
      <c r="K353" s="43">
        <v>6.9396025797455101</v>
      </c>
      <c r="L353" s="43">
        <v>5.8996612305951803</v>
      </c>
      <c r="M353" s="43">
        <v>302.539409072892</v>
      </c>
      <c r="N353" s="43">
        <v>0</v>
      </c>
      <c r="O353" s="43">
        <v>302.539409072892</v>
      </c>
      <c r="P353" s="43" t="s">
        <v>65</v>
      </c>
      <c r="Q353" s="43" t="s">
        <v>161</v>
      </c>
      <c r="R353" s="43" t="s">
        <v>65</v>
      </c>
      <c r="S353" s="43">
        <v>0</v>
      </c>
      <c r="T353" s="43" t="s">
        <v>65</v>
      </c>
    </row>
    <row r="354" spans="1:20" x14ac:dyDescent="0.2">
      <c r="A354" s="65">
        <v>100074</v>
      </c>
      <c r="B354" s="43" t="s">
        <v>66</v>
      </c>
      <c r="C354" s="43" t="s">
        <v>139</v>
      </c>
      <c r="D354" s="43">
        <v>43966</v>
      </c>
      <c r="E354" s="43">
        <v>17</v>
      </c>
      <c r="F354" s="43">
        <v>217.06846807920601</v>
      </c>
      <c r="G354" s="43">
        <v>4.7001593584699197</v>
      </c>
      <c r="H354" s="43">
        <v>42.508899999999997</v>
      </c>
      <c r="I354" s="43">
        <v>0.39361782487553798</v>
      </c>
      <c r="J354" s="43">
        <v>25.029</v>
      </c>
      <c r="K354" s="43">
        <v>6.9396025797455101</v>
      </c>
      <c r="L354" s="43">
        <v>5.8996612305951803</v>
      </c>
      <c r="M354" s="43">
        <v>302.539409072892</v>
      </c>
      <c r="N354" s="43">
        <v>0</v>
      </c>
      <c r="O354" s="43">
        <v>302.539409072892</v>
      </c>
      <c r="P354" s="43" t="s">
        <v>65</v>
      </c>
      <c r="Q354" s="43" t="s">
        <v>161</v>
      </c>
      <c r="R354" s="43" t="s">
        <v>65</v>
      </c>
      <c r="S354" s="43">
        <v>0</v>
      </c>
      <c r="T354" s="43" t="s">
        <v>65</v>
      </c>
    </row>
    <row r="355" spans="1:20" x14ac:dyDescent="0.2">
      <c r="A355" s="65">
        <v>100074</v>
      </c>
      <c r="B355" s="43" t="s">
        <v>66</v>
      </c>
      <c r="C355" s="43" t="s">
        <v>139</v>
      </c>
      <c r="D355" s="43">
        <v>43966</v>
      </c>
      <c r="E355" s="43">
        <v>18</v>
      </c>
      <c r="F355" s="43">
        <v>217.06846807920601</v>
      </c>
      <c r="G355" s="43">
        <v>4.7001593584699197</v>
      </c>
      <c r="H355" s="43">
        <v>42.508899999999997</v>
      </c>
      <c r="I355" s="43">
        <v>0.39361782487553798</v>
      </c>
      <c r="J355" s="43">
        <v>25.029</v>
      </c>
      <c r="K355" s="43">
        <v>6.9396025797455101</v>
      </c>
      <c r="L355" s="43">
        <v>5.8996612305951803</v>
      </c>
      <c r="M355" s="43">
        <v>302.539409072892</v>
      </c>
      <c r="N355" s="43">
        <v>0</v>
      </c>
      <c r="O355" s="43">
        <v>302.539409072892</v>
      </c>
      <c r="P355" s="43" t="s">
        <v>65</v>
      </c>
      <c r="Q355" s="43" t="s">
        <v>161</v>
      </c>
      <c r="R355" s="43" t="s">
        <v>65</v>
      </c>
      <c r="S355" s="43">
        <v>0</v>
      </c>
      <c r="T355" s="43" t="s">
        <v>65</v>
      </c>
    </row>
    <row r="356" spans="1:20" x14ac:dyDescent="0.2">
      <c r="A356" s="65">
        <v>100074</v>
      </c>
      <c r="B356" s="43" t="s">
        <v>66</v>
      </c>
      <c r="C356" s="43" t="s">
        <v>139</v>
      </c>
      <c r="D356" s="43">
        <v>43966</v>
      </c>
      <c r="E356" s="43">
        <v>19</v>
      </c>
      <c r="F356" s="43">
        <v>217.06846807920601</v>
      </c>
      <c r="G356" s="43">
        <v>4.7001593584699197</v>
      </c>
      <c r="H356" s="43">
        <v>47.067700000000002</v>
      </c>
      <c r="I356" s="43">
        <v>0.43583074828787299</v>
      </c>
      <c r="J356" s="43">
        <v>25.029</v>
      </c>
      <c r="K356" s="43">
        <v>6.9396025797455101</v>
      </c>
      <c r="L356" s="43">
        <v>5.8996612305951803</v>
      </c>
      <c r="M356" s="43">
        <v>307.14042199630501</v>
      </c>
      <c r="N356" s="43">
        <v>0</v>
      </c>
      <c r="O356" s="43">
        <v>307.14042199630501</v>
      </c>
      <c r="P356" s="43" t="s">
        <v>65</v>
      </c>
      <c r="Q356" s="43" t="s">
        <v>161</v>
      </c>
      <c r="R356" s="43" t="s">
        <v>65</v>
      </c>
      <c r="S356" s="43">
        <v>0</v>
      </c>
      <c r="T356" s="43" t="s">
        <v>65</v>
      </c>
    </row>
    <row r="357" spans="1:20" x14ac:dyDescent="0.2">
      <c r="A357" s="65">
        <v>100074</v>
      </c>
      <c r="B357" s="43" t="s">
        <v>66</v>
      </c>
      <c r="C357" s="43" t="s">
        <v>139</v>
      </c>
      <c r="D357" s="43">
        <v>43966</v>
      </c>
      <c r="E357" s="43">
        <v>20</v>
      </c>
      <c r="F357" s="43">
        <v>217.06846807920601</v>
      </c>
      <c r="G357" s="43">
        <v>4.7001593584699197</v>
      </c>
      <c r="H357" s="43">
        <v>47.067700000000002</v>
      </c>
      <c r="I357" s="43">
        <v>0.43583074828787299</v>
      </c>
      <c r="J357" s="43">
        <v>25.029</v>
      </c>
      <c r="K357" s="43">
        <v>6.9396025797455101</v>
      </c>
      <c r="L357" s="43">
        <v>5.8996612305951803</v>
      </c>
      <c r="M357" s="43">
        <v>307.14042199630501</v>
      </c>
      <c r="N357" s="43">
        <v>0</v>
      </c>
      <c r="O357" s="43">
        <v>307.14042199630501</v>
      </c>
      <c r="P357" s="43" t="s">
        <v>65</v>
      </c>
      <c r="Q357" s="43" t="s">
        <v>161</v>
      </c>
      <c r="R357" s="43" t="s">
        <v>65</v>
      </c>
      <c r="S357" s="43">
        <v>0</v>
      </c>
      <c r="T357" s="43" t="s">
        <v>65</v>
      </c>
    </row>
    <row r="358" spans="1:20" x14ac:dyDescent="0.2">
      <c r="A358" s="65">
        <v>100074</v>
      </c>
      <c r="B358" s="43" t="s">
        <v>66</v>
      </c>
      <c r="C358" s="43" t="s">
        <v>139</v>
      </c>
      <c r="D358" s="43">
        <v>43966</v>
      </c>
      <c r="E358" s="43">
        <v>21</v>
      </c>
      <c r="F358" s="43">
        <v>217.06846807920601</v>
      </c>
      <c r="G358" s="43">
        <v>4.7001593584699197</v>
      </c>
      <c r="H358" s="43">
        <v>47.067700000000002</v>
      </c>
      <c r="I358" s="43">
        <v>0.43583074828787299</v>
      </c>
      <c r="J358" s="43">
        <v>25.029</v>
      </c>
      <c r="K358" s="43">
        <v>6.9396025797455101</v>
      </c>
      <c r="L358" s="43">
        <v>5.8996612305951803</v>
      </c>
      <c r="M358" s="43">
        <v>307.14042199630501</v>
      </c>
      <c r="N358" s="43">
        <v>0</v>
      </c>
      <c r="O358" s="43">
        <v>307.14042199630501</v>
      </c>
      <c r="P358" s="43" t="s">
        <v>65</v>
      </c>
      <c r="Q358" s="43" t="s">
        <v>161</v>
      </c>
      <c r="R358" s="43" t="s">
        <v>65</v>
      </c>
      <c r="S358" s="43">
        <v>0</v>
      </c>
      <c r="T358" s="43" t="s">
        <v>65</v>
      </c>
    </row>
    <row r="359" spans="1:20" x14ac:dyDescent="0.2">
      <c r="A359" s="65">
        <v>100074</v>
      </c>
      <c r="B359" s="43" t="s">
        <v>66</v>
      </c>
      <c r="C359" s="43" t="s">
        <v>139</v>
      </c>
      <c r="D359" s="43">
        <v>43966</v>
      </c>
      <c r="E359" s="43">
        <v>22</v>
      </c>
      <c r="F359" s="43">
        <v>217.06846807920601</v>
      </c>
      <c r="G359" s="43">
        <v>4.7001593584699197</v>
      </c>
      <c r="H359" s="43">
        <v>42.508899999999997</v>
      </c>
      <c r="I359" s="43">
        <v>0.39361782487553798</v>
      </c>
      <c r="J359" s="43">
        <v>25.029</v>
      </c>
      <c r="K359" s="43">
        <v>6.9396025797455101</v>
      </c>
      <c r="L359" s="43">
        <v>5.8996612305951803</v>
      </c>
      <c r="M359" s="43">
        <v>302.539409072892</v>
      </c>
      <c r="N359" s="43">
        <v>0</v>
      </c>
      <c r="O359" s="43">
        <v>302.539409072892</v>
      </c>
      <c r="P359" s="43" t="s">
        <v>65</v>
      </c>
      <c r="Q359" s="43" t="s">
        <v>161</v>
      </c>
      <c r="R359" s="43" t="s">
        <v>65</v>
      </c>
      <c r="S359" s="43">
        <v>0</v>
      </c>
      <c r="T359" s="43" t="s">
        <v>65</v>
      </c>
    </row>
    <row r="360" spans="1:20" x14ac:dyDescent="0.2">
      <c r="A360" s="65">
        <v>100074</v>
      </c>
      <c r="B360" s="43" t="s">
        <v>66</v>
      </c>
      <c r="C360" s="43" t="s">
        <v>139</v>
      </c>
      <c r="D360" s="43">
        <v>43966</v>
      </c>
      <c r="E360" s="43">
        <v>23</v>
      </c>
      <c r="F360" s="43">
        <v>217.06846807920601</v>
      </c>
      <c r="G360" s="43">
        <v>4.7001593584699197</v>
      </c>
      <c r="H360" s="43">
        <v>42.508899999999997</v>
      </c>
      <c r="I360" s="43">
        <v>0.39361782487553798</v>
      </c>
      <c r="J360" s="43">
        <v>25.029</v>
      </c>
      <c r="K360" s="43">
        <v>6.9396025797455101</v>
      </c>
      <c r="L360" s="43">
        <v>5.8996612305951803</v>
      </c>
      <c r="M360" s="43">
        <v>302.539409072892</v>
      </c>
      <c r="N360" s="43">
        <v>0</v>
      </c>
      <c r="O360" s="43">
        <v>302.539409072892</v>
      </c>
      <c r="P360" s="43" t="s">
        <v>65</v>
      </c>
      <c r="Q360" s="43" t="s">
        <v>161</v>
      </c>
      <c r="R360" s="43" t="s">
        <v>65</v>
      </c>
      <c r="S360" s="43">
        <v>0</v>
      </c>
      <c r="T360" s="43" t="s">
        <v>65</v>
      </c>
    </row>
    <row r="361" spans="1:20" x14ac:dyDescent="0.2">
      <c r="A361" s="65">
        <v>100074</v>
      </c>
      <c r="B361" s="43" t="s">
        <v>66</v>
      </c>
      <c r="C361" s="43" t="s">
        <v>139</v>
      </c>
      <c r="D361" s="43">
        <v>43966</v>
      </c>
      <c r="E361" s="43">
        <v>24</v>
      </c>
      <c r="F361" s="43">
        <v>217.06846807920601</v>
      </c>
      <c r="G361" s="43">
        <v>4.7001593584699197</v>
      </c>
      <c r="H361" s="43">
        <v>39.089700000000001</v>
      </c>
      <c r="I361" s="43">
        <v>0.36195720635060702</v>
      </c>
      <c r="J361" s="43">
        <v>25.029</v>
      </c>
      <c r="K361" s="43">
        <v>6.9396025797455101</v>
      </c>
      <c r="L361" s="43">
        <v>5.8996612305951803</v>
      </c>
      <c r="M361" s="43">
        <v>299.08854845436701</v>
      </c>
      <c r="N361" s="43">
        <v>0</v>
      </c>
      <c r="O361" s="43">
        <v>299.08854845436701</v>
      </c>
      <c r="P361" s="43" t="s">
        <v>65</v>
      </c>
      <c r="Q361" s="43" t="s">
        <v>161</v>
      </c>
      <c r="R361" s="43" t="s">
        <v>65</v>
      </c>
      <c r="S361" s="43">
        <v>0</v>
      </c>
      <c r="T361" s="43" t="s">
        <v>65</v>
      </c>
    </row>
    <row r="362" spans="1:20" x14ac:dyDescent="0.2">
      <c r="A362" s="65">
        <v>100074</v>
      </c>
      <c r="B362" s="43" t="s">
        <v>66</v>
      </c>
      <c r="C362" s="43" t="s">
        <v>139</v>
      </c>
      <c r="D362" s="43">
        <v>43967</v>
      </c>
      <c r="E362" s="43">
        <v>1</v>
      </c>
      <c r="F362" s="43">
        <v>217.06846807920601</v>
      </c>
      <c r="G362" s="43">
        <v>4.7001593584699197</v>
      </c>
      <c r="H362" s="43">
        <v>39.089700000000001</v>
      </c>
      <c r="I362" s="43">
        <v>0.36195720635060702</v>
      </c>
      <c r="J362" s="43">
        <v>25.029</v>
      </c>
      <c r="K362" s="43">
        <v>6.9396025797455101</v>
      </c>
      <c r="L362" s="43">
        <v>5.8996612305951803</v>
      </c>
      <c r="M362" s="43">
        <v>299.08854845436701</v>
      </c>
      <c r="N362" s="43">
        <v>0</v>
      </c>
      <c r="O362" s="43">
        <v>299.08854845436701</v>
      </c>
      <c r="P362" s="43" t="s">
        <v>65</v>
      </c>
      <c r="Q362" s="43" t="s">
        <v>161</v>
      </c>
      <c r="R362" s="43" t="s">
        <v>65</v>
      </c>
      <c r="S362" s="43">
        <v>0</v>
      </c>
      <c r="T362" s="43" t="s">
        <v>65</v>
      </c>
    </row>
    <row r="363" spans="1:20" x14ac:dyDescent="0.2">
      <c r="A363" s="65">
        <v>100074</v>
      </c>
      <c r="B363" s="43" t="s">
        <v>66</v>
      </c>
      <c r="C363" s="43" t="s">
        <v>139</v>
      </c>
      <c r="D363" s="43">
        <v>43967</v>
      </c>
      <c r="E363" s="43">
        <v>2</v>
      </c>
      <c r="F363" s="43">
        <v>217.06846807920601</v>
      </c>
      <c r="G363" s="43">
        <v>4.7001593584699197</v>
      </c>
      <c r="H363" s="43">
        <v>39.089700000000001</v>
      </c>
      <c r="I363" s="43">
        <v>0.36195720635060702</v>
      </c>
      <c r="J363" s="43">
        <v>25.029</v>
      </c>
      <c r="K363" s="43">
        <v>6.9396025797455101</v>
      </c>
      <c r="L363" s="43">
        <v>5.8996612305951803</v>
      </c>
      <c r="M363" s="43">
        <v>299.08854845436701</v>
      </c>
      <c r="N363" s="43">
        <v>0</v>
      </c>
      <c r="O363" s="43">
        <v>299.08854845436701</v>
      </c>
      <c r="P363" s="43" t="s">
        <v>65</v>
      </c>
      <c r="Q363" s="43" t="s">
        <v>161</v>
      </c>
      <c r="R363" s="43" t="s">
        <v>65</v>
      </c>
      <c r="S363" s="43">
        <v>0</v>
      </c>
      <c r="T363" s="43" t="s">
        <v>65</v>
      </c>
    </row>
    <row r="364" spans="1:20" x14ac:dyDescent="0.2">
      <c r="A364" s="65">
        <v>100074</v>
      </c>
      <c r="B364" s="43" t="s">
        <v>66</v>
      </c>
      <c r="C364" s="43" t="s">
        <v>139</v>
      </c>
      <c r="D364" s="43">
        <v>43967</v>
      </c>
      <c r="E364" s="43">
        <v>3</v>
      </c>
      <c r="F364" s="43">
        <v>217.06846807920601</v>
      </c>
      <c r="G364" s="43">
        <v>4.7001593584699197</v>
      </c>
      <c r="H364" s="43">
        <v>39.089700000000001</v>
      </c>
      <c r="I364" s="43">
        <v>0.36195720635060702</v>
      </c>
      <c r="J364" s="43">
        <v>25.029</v>
      </c>
      <c r="K364" s="43">
        <v>6.9396025797455101</v>
      </c>
      <c r="L364" s="43">
        <v>5.8996612305951803</v>
      </c>
      <c r="M364" s="43">
        <v>299.08854845436701</v>
      </c>
      <c r="N364" s="43">
        <v>0</v>
      </c>
      <c r="O364" s="43">
        <v>299.08854845436701</v>
      </c>
      <c r="P364" s="43" t="s">
        <v>65</v>
      </c>
      <c r="Q364" s="43" t="s">
        <v>161</v>
      </c>
      <c r="R364" s="43" t="s">
        <v>65</v>
      </c>
      <c r="S364" s="43">
        <v>0</v>
      </c>
      <c r="T364" s="43" t="s">
        <v>65</v>
      </c>
    </row>
    <row r="365" spans="1:20" x14ac:dyDescent="0.2">
      <c r="A365" s="65">
        <v>100074</v>
      </c>
      <c r="B365" s="43" t="s">
        <v>66</v>
      </c>
      <c r="C365" s="43" t="s">
        <v>139</v>
      </c>
      <c r="D365" s="43">
        <v>43967</v>
      </c>
      <c r="E365" s="43">
        <v>4</v>
      </c>
      <c r="F365" s="43">
        <v>217.06846807920601</v>
      </c>
      <c r="G365" s="43">
        <v>4.7001593584699197</v>
      </c>
      <c r="H365" s="43">
        <v>39.089700000000001</v>
      </c>
      <c r="I365" s="43">
        <v>0.36195720635060702</v>
      </c>
      <c r="J365" s="43">
        <v>25.029</v>
      </c>
      <c r="K365" s="43">
        <v>6.9396025797455101</v>
      </c>
      <c r="L365" s="43">
        <v>5.8996612305951803</v>
      </c>
      <c r="M365" s="43">
        <v>299.08854845436701</v>
      </c>
      <c r="N365" s="43">
        <v>0</v>
      </c>
      <c r="O365" s="43">
        <v>299.08854845436701</v>
      </c>
      <c r="P365" s="43" t="s">
        <v>65</v>
      </c>
      <c r="Q365" s="43" t="s">
        <v>161</v>
      </c>
      <c r="R365" s="43" t="s">
        <v>65</v>
      </c>
      <c r="S365" s="43">
        <v>0</v>
      </c>
      <c r="T365" s="43" t="s">
        <v>65</v>
      </c>
    </row>
    <row r="366" spans="1:20" x14ac:dyDescent="0.2">
      <c r="A366" s="65">
        <v>100074</v>
      </c>
      <c r="B366" s="43" t="s">
        <v>66</v>
      </c>
      <c r="C366" s="43" t="s">
        <v>139</v>
      </c>
      <c r="D366" s="43">
        <v>43967</v>
      </c>
      <c r="E366" s="43">
        <v>5</v>
      </c>
      <c r="F366" s="43">
        <v>217.06846807920601</v>
      </c>
      <c r="G366" s="43">
        <v>4.7001593584699197</v>
      </c>
      <c r="H366" s="43">
        <v>42.508899999999997</v>
      </c>
      <c r="I366" s="43">
        <v>0.39361782487553798</v>
      </c>
      <c r="J366" s="43">
        <v>25.029</v>
      </c>
      <c r="K366" s="43">
        <v>6.9396025797455101</v>
      </c>
      <c r="L366" s="43">
        <v>5.8996612305951803</v>
      </c>
      <c r="M366" s="43">
        <v>302.539409072892</v>
      </c>
      <c r="N366" s="43">
        <v>0</v>
      </c>
      <c r="O366" s="43">
        <v>302.539409072892</v>
      </c>
      <c r="P366" s="43" t="s">
        <v>65</v>
      </c>
      <c r="Q366" s="43" t="s">
        <v>161</v>
      </c>
      <c r="R366" s="43" t="s">
        <v>65</v>
      </c>
      <c r="S366" s="43">
        <v>0</v>
      </c>
      <c r="T366" s="43" t="s">
        <v>65</v>
      </c>
    </row>
    <row r="367" spans="1:20" x14ac:dyDescent="0.2">
      <c r="A367" s="65">
        <v>100074</v>
      </c>
      <c r="B367" s="43" t="s">
        <v>66</v>
      </c>
      <c r="C367" s="43" t="s">
        <v>139</v>
      </c>
      <c r="D367" s="43">
        <v>43967</v>
      </c>
      <c r="E367" s="43">
        <v>6</v>
      </c>
      <c r="F367" s="43">
        <v>217.06846807920601</v>
      </c>
      <c r="G367" s="43">
        <v>4.7001593584699197</v>
      </c>
      <c r="H367" s="43">
        <v>42.508899999999997</v>
      </c>
      <c r="I367" s="43">
        <v>0.39361782487553798</v>
      </c>
      <c r="J367" s="43">
        <v>25.029</v>
      </c>
      <c r="K367" s="43">
        <v>6.9396025797455101</v>
      </c>
      <c r="L367" s="43">
        <v>5.8996612305951803</v>
      </c>
      <c r="M367" s="43">
        <v>302.539409072892</v>
      </c>
      <c r="N367" s="43">
        <v>0</v>
      </c>
      <c r="O367" s="43">
        <v>302.539409072892</v>
      </c>
      <c r="P367" s="43" t="s">
        <v>65</v>
      </c>
      <c r="Q367" s="43" t="s">
        <v>161</v>
      </c>
      <c r="R367" s="43" t="s">
        <v>65</v>
      </c>
      <c r="S367" s="43">
        <v>0</v>
      </c>
      <c r="T367" s="43" t="s">
        <v>65</v>
      </c>
    </row>
    <row r="368" spans="1:20" x14ac:dyDescent="0.2">
      <c r="A368" s="65">
        <v>100074</v>
      </c>
      <c r="B368" s="43" t="s">
        <v>66</v>
      </c>
      <c r="C368" s="43" t="s">
        <v>139</v>
      </c>
      <c r="D368" s="43">
        <v>43967</v>
      </c>
      <c r="E368" s="43">
        <v>7</v>
      </c>
      <c r="F368" s="43">
        <v>217.06846807920601</v>
      </c>
      <c r="G368" s="43">
        <v>4.7001593584699197</v>
      </c>
      <c r="H368" s="43">
        <v>42.508899999999997</v>
      </c>
      <c r="I368" s="43">
        <v>0.39361782487553798</v>
      </c>
      <c r="J368" s="43">
        <v>25.029</v>
      </c>
      <c r="K368" s="43">
        <v>6.9396025797455101</v>
      </c>
      <c r="L368" s="43">
        <v>5.8996612305951803</v>
      </c>
      <c r="M368" s="43">
        <v>302.539409072892</v>
      </c>
      <c r="N368" s="43">
        <v>0</v>
      </c>
      <c r="O368" s="43">
        <v>302.539409072892</v>
      </c>
      <c r="P368" s="43" t="s">
        <v>65</v>
      </c>
      <c r="Q368" s="43" t="s">
        <v>161</v>
      </c>
      <c r="R368" s="43" t="s">
        <v>65</v>
      </c>
      <c r="S368" s="43">
        <v>0</v>
      </c>
      <c r="T368" s="43" t="s">
        <v>65</v>
      </c>
    </row>
    <row r="369" spans="1:20" x14ac:dyDescent="0.2">
      <c r="A369" s="65">
        <v>100074</v>
      </c>
      <c r="B369" s="43" t="s">
        <v>66</v>
      </c>
      <c r="C369" s="43" t="s">
        <v>139</v>
      </c>
      <c r="D369" s="43">
        <v>43967</v>
      </c>
      <c r="E369" s="43">
        <v>8</v>
      </c>
      <c r="F369" s="43">
        <v>217.06846807920601</v>
      </c>
      <c r="G369" s="43">
        <v>4.7001593584699197</v>
      </c>
      <c r="H369" s="43">
        <v>42.508899999999997</v>
      </c>
      <c r="I369" s="43">
        <v>0.39361782487553798</v>
      </c>
      <c r="J369" s="43">
        <v>25.029</v>
      </c>
      <c r="K369" s="43">
        <v>6.9396025797455101</v>
      </c>
      <c r="L369" s="43">
        <v>5.8996612305951803</v>
      </c>
      <c r="M369" s="43">
        <v>302.539409072892</v>
      </c>
      <c r="N369" s="43">
        <v>0</v>
      </c>
      <c r="O369" s="43">
        <v>302.539409072892</v>
      </c>
      <c r="P369" s="43" t="s">
        <v>65</v>
      </c>
      <c r="Q369" s="43" t="s">
        <v>161</v>
      </c>
      <c r="R369" s="43" t="s">
        <v>65</v>
      </c>
      <c r="S369" s="43">
        <v>0</v>
      </c>
      <c r="T369" s="43" t="s">
        <v>65</v>
      </c>
    </row>
    <row r="370" spans="1:20" x14ac:dyDescent="0.2">
      <c r="A370" s="65">
        <v>100074</v>
      </c>
      <c r="B370" s="43" t="s">
        <v>66</v>
      </c>
      <c r="C370" s="43" t="s">
        <v>139</v>
      </c>
      <c r="D370" s="43">
        <v>43967</v>
      </c>
      <c r="E370" s="43">
        <v>9</v>
      </c>
      <c r="F370" s="43">
        <v>217.06846807920601</v>
      </c>
      <c r="G370" s="43">
        <v>4.7001593584699197</v>
      </c>
      <c r="H370" s="43">
        <v>42.508899999999997</v>
      </c>
      <c r="I370" s="43">
        <v>0.39361782487553798</v>
      </c>
      <c r="J370" s="43">
        <v>25.029</v>
      </c>
      <c r="K370" s="43">
        <v>6.9396025797455101</v>
      </c>
      <c r="L370" s="43">
        <v>5.8996612305951803</v>
      </c>
      <c r="M370" s="43">
        <v>302.539409072892</v>
      </c>
      <c r="N370" s="43">
        <v>0</v>
      </c>
      <c r="O370" s="43">
        <v>302.539409072892</v>
      </c>
      <c r="P370" s="43" t="s">
        <v>65</v>
      </c>
      <c r="Q370" s="43" t="s">
        <v>161</v>
      </c>
      <c r="R370" s="43" t="s">
        <v>65</v>
      </c>
      <c r="S370" s="43">
        <v>0</v>
      </c>
      <c r="T370" s="43" t="s">
        <v>65</v>
      </c>
    </row>
    <row r="371" spans="1:20" x14ac:dyDescent="0.2">
      <c r="A371" s="65">
        <v>100074</v>
      </c>
      <c r="B371" s="43" t="s">
        <v>66</v>
      </c>
      <c r="C371" s="43" t="s">
        <v>139</v>
      </c>
      <c r="D371" s="43">
        <v>43967</v>
      </c>
      <c r="E371" s="43">
        <v>10</v>
      </c>
      <c r="F371" s="43">
        <v>217.06846807920601</v>
      </c>
      <c r="G371" s="43">
        <v>4.7001593584699197</v>
      </c>
      <c r="H371" s="43">
        <v>47.067700000000002</v>
      </c>
      <c r="I371" s="43">
        <v>0.43583074828787299</v>
      </c>
      <c r="J371" s="43">
        <v>25.029</v>
      </c>
      <c r="K371" s="43">
        <v>6.9396025797455101</v>
      </c>
      <c r="L371" s="43">
        <v>5.8996612305951803</v>
      </c>
      <c r="M371" s="43">
        <v>307.14042199630501</v>
      </c>
      <c r="N371" s="43">
        <v>0</v>
      </c>
      <c r="O371" s="43">
        <v>307.14042199630501</v>
      </c>
      <c r="P371" s="43" t="s">
        <v>65</v>
      </c>
      <c r="Q371" s="43" t="s">
        <v>161</v>
      </c>
      <c r="R371" s="43" t="s">
        <v>65</v>
      </c>
      <c r="S371" s="43">
        <v>0</v>
      </c>
      <c r="T371" s="43" t="s">
        <v>65</v>
      </c>
    </row>
    <row r="372" spans="1:20" x14ac:dyDescent="0.2">
      <c r="A372" s="65">
        <v>100074</v>
      </c>
      <c r="B372" s="43" t="s">
        <v>66</v>
      </c>
      <c r="C372" s="43" t="s">
        <v>139</v>
      </c>
      <c r="D372" s="43">
        <v>43967</v>
      </c>
      <c r="E372" s="43">
        <v>11</v>
      </c>
      <c r="F372" s="43">
        <v>217.06846807920601</v>
      </c>
      <c r="G372" s="43">
        <v>4.7001593584699197</v>
      </c>
      <c r="H372" s="43">
        <v>47.067700000000002</v>
      </c>
      <c r="I372" s="43">
        <v>0.43583074828787299</v>
      </c>
      <c r="J372" s="43">
        <v>25.029</v>
      </c>
      <c r="K372" s="43">
        <v>6.9396025797455101</v>
      </c>
      <c r="L372" s="43">
        <v>5.8996612305951803</v>
      </c>
      <c r="M372" s="43">
        <v>307.14042199630501</v>
      </c>
      <c r="N372" s="43">
        <v>0</v>
      </c>
      <c r="O372" s="43">
        <v>307.14042199630501</v>
      </c>
      <c r="P372" s="43" t="s">
        <v>65</v>
      </c>
      <c r="Q372" s="43" t="s">
        <v>161</v>
      </c>
      <c r="R372" s="43" t="s">
        <v>65</v>
      </c>
      <c r="S372" s="43">
        <v>0</v>
      </c>
      <c r="T372" s="43" t="s">
        <v>65</v>
      </c>
    </row>
    <row r="373" spans="1:20" x14ac:dyDescent="0.2">
      <c r="A373" s="65">
        <v>100074</v>
      </c>
      <c r="B373" s="43" t="s">
        <v>66</v>
      </c>
      <c r="C373" s="43" t="s">
        <v>139</v>
      </c>
      <c r="D373" s="43">
        <v>43967</v>
      </c>
      <c r="E373" s="43">
        <v>12</v>
      </c>
      <c r="F373" s="43">
        <v>217.06846807920601</v>
      </c>
      <c r="G373" s="43">
        <v>4.7001593584699197</v>
      </c>
      <c r="H373" s="43">
        <v>47.067700000000002</v>
      </c>
      <c r="I373" s="43">
        <v>0.43583074828787299</v>
      </c>
      <c r="J373" s="43">
        <v>25.029</v>
      </c>
      <c r="K373" s="43">
        <v>6.9396025797455101</v>
      </c>
      <c r="L373" s="43">
        <v>5.8996612305951803</v>
      </c>
      <c r="M373" s="43">
        <v>307.14042199630501</v>
      </c>
      <c r="N373" s="43">
        <v>0</v>
      </c>
      <c r="O373" s="43">
        <v>307.14042199630501</v>
      </c>
      <c r="P373" s="43" t="s">
        <v>65</v>
      </c>
      <c r="Q373" s="43" t="s">
        <v>161</v>
      </c>
      <c r="R373" s="43" t="s">
        <v>65</v>
      </c>
      <c r="S373" s="43">
        <v>0</v>
      </c>
      <c r="T373" s="43" t="s">
        <v>65</v>
      </c>
    </row>
    <row r="374" spans="1:20" x14ac:dyDescent="0.2">
      <c r="A374" s="65">
        <v>100074</v>
      </c>
      <c r="B374" s="43" t="s">
        <v>66</v>
      </c>
      <c r="C374" s="43" t="s">
        <v>139</v>
      </c>
      <c r="D374" s="43">
        <v>43967</v>
      </c>
      <c r="E374" s="43">
        <v>13</v>
      </c>
      <c r="F374" s="43">
        <v>217.06846807920601</v>
      </c>
      <c r="G374" s="43">
        <v>4.7001593584699197</v>
      </c>
      <c r="H374" s="43">
        <v>42.508899999999997</v>
      </c>
      <c r="I374" s="43">
        <v>0.39361782487553798</v>
      </c>
      <c r="J374" s="43">
        <v>25.029</v>
      </c>
      <c r="K374" s="43">
        <v>6.9396025797455101</v>
      </c>
      <c r="L374" s="43">
        <v>5.8996612305951803</v>
      </c>
      <c r="M374" s="43">
        <v>302.539409072892</v>
      </c>
      <c r="N374" s="43">
        <v>0</v>
      </c>
      <c r="O374" s="43">
        <v>302.539409072892</v>
      </c>
      <c r="P374" s="43" t="s">
        <v>65</v>
      </c>
      <c r="Q374" s="43" t="s">
        <v>161</v>
      </c>
      <c r="R374" s="43" t="s">
        <v>65</v>
      </c>
      <c r="S374" s="43">
        <v>0</v>
      </c>
      <c r="T374" s="43" t="s">
        <v>65</v>
      </c>
    </row>
    <row r="375" spans="1:20" x14ac:dyDescent="0.2">
      <c r="A375" s="65">
        <v>100074</v>
      </c>
      <c r="B375" s="43" t="s">
        <v>66</v>
      </c>
      <c r="C375" s="43" t="s">
        <v>139</v>
      </c>
      <c r="D375" s="43">
        <v>43967</v>
      </c>
      <c r="E375" s="43">
        <v>14</v>
      </c>
      <c r="F375" s="43">
        <v>217.06846807920601</v>
      </c>
      <c r="G375" s="43">
        <v>4.7001593584699197</v>
      </c>
      <c r="H375" s="43">
        <v>42.508899999999997</v>
      </c>
      <c r="I375" s="43">
        <v>0.39361782487553798</v>
      </c>
      <c r="J375" s="43">
        <v>25.029</v>
      </c>
      <c r="K375" s="43">
        <v>6.9396025797455101</v>
      </c>
      <c r="L375" s="43">
        <v>5.8996612305951803</v>
      </c>
      <c r="M375" s="43">
        <v>302.539409072892</v>
      </c>
      <c r="N375" s="43">
        <v>0</v>
      </c>
      <c r="O375" s="43">
        <v>302.539409072892</v>
      </c>
      <c r="P375" s="43" t="s">
        <v>65</v>
      </c>
      <c r="Q375" s="43" t="s">
        <v>161</v>
      </c>
      <c r="R375" s="43" t="s">
        <v>65</v>
      </c>
      <c r="S375" s="43">
        <v>0</v>
      </c>
      <c r="T375" s="43" t="s">
        <v>65</v>
      </c>
    </row>
    <row r="376" spans="1:20" x14ac:dyDescent="0.2">
      <c r="A376" s="65">
        <v>100074</v>
      </c>
      <c r="B376" s="43" t="s">
        <v>66</v>
      </c>
      <c r="C376" s="43" t="s">
        <v>139</v>
      </c>
      <c r="D376" s="43">
        <v>43967</v>
      </c>
      <c r="E376" s="43">
        <v>15</v>
      </c>
      <c r="F376" s="43">
        <v>217.06846807920601</v>
      </c>
      <c r="G376" s="43">
        <v>4.7001593584699197</v>
      </c>
      <c r="H376" s="43">
        <v>42.508899999999997</v>
      </c>
      <c r="I376" s="43">
        <v>0.39361782487553798</v>
      </c>
      <c r="J376" s="43">
        <v>25.029</v>
      </c>
      <c r="K376" s="43">
        <v>6.9396025797455101</v>
      </c>
      <c r="L376" s="43">
        <v>5.8996612305951803</v>
      </c>
      <c r="M376" s="43">
        <v>302.539409072892</v>
      </c>
      <c r="N376" s="43">
        <v>0</v>
      </c>
      <c r="O376" s="43">
        <v>302.539409072892</v>
      </c>
      <c r="P376" s="43" t="s">
        <v>65</v>
      </c>
      <c r="Q376" s="43" t="s">
        <v>161</v>
      </c>
      <c r="R376" s="43" t="s">
        <v>65</v>
      </c>
      <c r="S376" s="43">
        <v>0</v>
      </c>
      <c r="T376" s="43" t="s">
        <v>65</v>
      </c>
    </row>
    <row r="377" spans="1:20" x14ac:dyDescent="0.2">
      <c r="A377" s="65">
        <v>100074</v>
      </c>
      <c r="B377" s="43" t="s">
        <v>66</v>
      </c>
      <c r="C377" s="43" t="s">
        <v>139</v>
      </c>
      <c r="D377" s="43">
        <v>43967</v>
      </c>
      <c r="E377" s="43">
        <v>16</v>
      </c>
      <c r="F377" s="43">
        <v>217.06846807920601</v>
      </c>
      <c r="G377" s="43">
        <v>4.7001593584699197</v>
      </c>
      <c r="H377" s="43">
        <v>42.508899999999997</v>
      </c>
      <c r="I377" s="43">
        <v>0.39361782487553798</v>
      </c>
      <c r="J377" s="43">
        <v>25.029</v>
      </c>
      <c r="K377" s="43">
        <v>6.9396025797455101</v>
      </c>
      <c r="L377" s="43">
        <v>5.8996612305951803</v>
      </c>
      <c r="M377" s="43">
        <v>302.539409072892</v>
      </c>
      <c r="N377" s="43">
        <v>0</v>
      </c>
      <c r="O377" s="43">
        <v>302.539409072892</v>
      </c>
      <c r="P377" s="43" t="s">
        <v>65</v>
      </c>
      <c r="Q377" s="43" t="s">
        <v>161</v>
      </c>
      <c r="R377" s="43" t="s">
        <v>65</v>
      </c>
      <c r="S377" s="43">
        <v>0</v>
      </c>
      <c r="T377" s="43" t="s">
        <v>65</v>
      </c>
    </row>
    <row r="378" spans="1:20" x14ac:dyDescent="0.2">
      <c r="A378" s="65">
        <v>100074</v>
      </c>
      <c r="B378" s="43" t="s">
        <v>66</v>
      </c>
      <c r="C378" s="43" t="s">
        <v>139</v>
      </c>
      <c r="D378" s="43">
        <v>43967</v>
      </c>
      <c r="E378" s="43">
        <v>17</v>
      </c>
      <c r="F378" s="43">
        <v>217.06846807920601</v>
      </c>
      <c r="G378" s="43">
        <v>4.7001593584699197</v>
      </c>
      <c r="H378" s="43">
        <v>42.508899999999997</v>
      </c>
      <c r="I378" s="43">
        <v>0.39361782487553798</v>
      </c>
      <c r="J378" s="43">
        <v>25.029</v>
      </c>
      <c r="K378" s="43">
        <v>6.9396025797455101</v>
      </c>
      <c r="L378" s="43">
        <v>5.8996612305951803</v>
      </c>
      <c r="M378" s="43">
        <v>302.539409072892</v>
      </c>
      <c r="N378" s="43">
        <v>0</v>
      </c>
      <c r="O378" s="43">
        <v>302.539409072892</v>
      </c>
      <c r="P378" s="43" t="s">
        <v>65</v>
      </c>
      <c r="Q378" s="43" t="s">
        <v>161</v>
      </c>
      <c r="R378" s="43" t="s">
        <v>65</v>
      </c>
      <c r="S378" s="43">
        <v>0</v>
      </c>
      <c r="T378" s="43" t="s">
        <v>65</v>
      </c>
    </row>
    <row r="379" spans="1:20" x14ac:dyDescent="0.2">
      <c r="A379" s="65">
        <v>100074</v>
      </c>
      <c r="B379" s="43" t="s">
        <v>66</v>
      </c>
      <c r="C379" s="43" t="s">
        <v>139</v>
      </c>
      <c r="D379" s="43">
        <v>43967</v>
      </c>
      <c r="E379" s="43">
        <v>18</v>
      </c>
      <c r="F379" s="43">
        <v>217.06846807920601</v>
      </c>
      <c r="G379" s="43">
        <v>4.7001593584699197</v>
      </c>
      <c r="H379" s="43">
        <v>42.508899999999997</v>
      </c>
      <c r="I379" s="43">
        <v>0.39361782487553798</v>
      </c>
      <c r="J379" s="43">
        <v>25.029</v>
      </c>
      <c r="K379" s="43">
        <v>6.9396025797455101</v>
      </c>
      <c r="L379" s="43">
        <v>5.8996612305951803</v>
      </c>
      <c r="M379" s="43">
        <v>302.539409072892</v>
      </c>
      <c r="N379" s="43">
        <v>0</v>
      </c>
      <c r="O379" s="43">
        <v>302.539409072892</v>
      </c>
      <c r="P379" s="43" t="s">
        <v>65</v>
      </c>
      <c r="Q379" s="43" t="s">
        <v>161</v>
      </c>
      <c r="R379" s="43" t="s">
        <v>65</v>
      </c>
      <c r="S379" s="43">
        <v>0</v>
      </c>
      <c r="T379" s="43" t="s">
        <v>65</v>
      </c>
    </row>
    <row r="380" spans="1:20" x14ac:dyDescent="0.2">
      <c r="A380" s="65">
        <v>100074</v>
      </c>
      <c r="B380" s="43" t="s">
        <v>66</v>
      </c>
      <c r="C380" s="43" t="s">
        <v>139</v>
      </c>
      <c r="D380" s="43">
        <v>43967</v>
      </c>
      <c r="E380" s="43">
        <v>19</v>
      </c>
      <c r="F380" s="43">
        <v>217.06846807920601</v>
      </c>
      <c r="G380" s="43">
        <v>4.7001593584699197</v>
      </c>
      <c r="H380" s="43">
        <v>47.067700000000002</v>
      </c>
      <c r="I380" s="43">
        <v>0.43583074828787299</v>
      </c>
      <c r="J380" s="43">
        <v>25.029</v>
      </c>
      <c r="K380" s="43">
        <v>6.9396025797455101</v>
      </c>
      <c r="L380" s="43">
        <v>5.8996612305951803</v>
      </c>
      <c r="M380" s="43">
        <v>307.14042199630501</v>
      </c>
      <c r="N380" s="43">
        <v>0</v>
      </c>
      <c r="O380" s="43">
        <v>307.14042199630501</v>
      </c>
      <c r="P380" s="43" t="s">
        <v>65</v>
      </c>
      <c r="Q380" s="43" t="s">
        <v>161</v>
      </c>
      <c r="R380" s="43" t="s">
        <v>65</v>
      </c>
      <c r="S380" s="43">
        <v>0</v>
      </c>
      <c r="T380" s="43" t="s">
        <v>65</v>
      </c>
    </row>
    <row r="381" spans="1:20" x14ac:dyDescent="0.2">
      <c r="A381" s="65">
        <v>100074</v>
      </c>
      <c r="B381" s="43" t="s">
        <v>66</v>
      </c>
      <c r="C381" s="43" t="s">
        <v>139</v>
      </c>
      <c r="D381" s="43">
        <v>43967</v>
      </c>
      <c r="E381" s="43">
        <v>20</v>
      </c>
      <c r="F381" s="43">
        <v>217.06846807920601</v>
      </c>
      <c r="G381" s="43">
        <v>4.7001593584699197</v>
      </c>
      <c r="H381" s="43">
        <v>47.067700000000002</v>
      </c>
      <c r="I381" s="43">
        <v>0.43583074828787299</v>
      </c>
      <c r="J381" s="43">
        <v>25.029</v>
      </c>
      <c r="K381" s="43">
        <v>6.9396025797455101</v>
      </c>
      <c r="L381" s="43">
        <v>5.8996612305951803</v>
      </c>
      <c r="M381" s="43">
        <v>307.14042199630501</v>
      </c>
      <c r="N381" s="43">
        <v>0</v>
      </c>
      <c r="O381" s="43">
        <v>307.14042199630501</v>
      </c>
      <c r="P381" s="43" t="s">
        <v>65</v>
      </c>
      <c r="Q381" s="43" t="s">
        <v>161</v>
      </c>
      <c r="R381" s="43" t="s">
        <v>65</v>
      </c>
      <c r="S381" s="43">
        <v>0</v>
      </c>
      <c r="T381" s="43" t="s">
        <v>65</v>
      </c>
    </row>
    <row r="382" spans="1:20" x14ac:dyDescent="0.2">
      <c r="A382" s="65">
        <v>100074</v>
      </c>
      <c r="B382" s="43" t="s">
        <v>66</v>
      </c>
      <c r="C382" s="43" t="s">
        <v>139</v>
      </c>
      <c r="D382" s="43">
        <v>43967</v>
      </c>
      <c r="E382" s="43">
        <v>21</v>
      </c>
      <c r="F382" s="43">
        <v>217.06846807920601</v>
      </c>
      <c r="G382" s="43">
        <v>4.7001593584699197</v>
      </c>
      <c r="H382" s="43">
        <v>47.067700000000002</v>
      </c>
      <c r="I382" s="43">
        <v>0.43583074828787299</v>
      </c>
      <c r="J382" s="43">
        <v>25.029</v>
      </c>
      <c r="K382" s="43">
        <v>6.9396025797455101</v>
      </c>
      <c r="L382" s="43">
        <v>5.8996612305951803</v>
      </c>
      <c r="M382" s="43">
        <v>307.14042199630501</v>
      </c>
      <c r="N382" s="43">
        <v>0</v>
      </c>
      <c r="O382" s="43">
        <v>307.14042199630501</v>
      </c>
      <c r="P382" s="43" t="s">
        <v>65</v>
      </c>
      <c r="Q382" s="43" t="s">
        <v>161</v>
      </c>
      <c r="R382" s="43" t="s">
        <v>65</v>
      </c>
      <c r="S382" s="43">
        <v>0</v>
      </c>
      <c r="T382" s="43" t="s">
        <v>65</v>
      </c>
    </row>
    <row r="383" spans="1:20" x14ac:dyDescent="0.2">
      <c r="A383" s="65">
        <v>100074</v>
      </c>
      <c r="B383" s="43" t="s">
        <v>66</v>
      </c>
      <c r="C383" s="43" t="s">
        <v>139</v>
      </c>
      <c r="D383" s="43">
        <v>43967</v>
      </c>
      <c r="E383" s="43">
        <v>22</v>
      </c>
      <c r="F383" s="43">
        <v>217.06846807920601</v>
      </c>
      <c r="G383" s="43">
        <v>4.7001593584699197</v>
      </c>
      <c r="H383" s="43">
        <v>42.508899999999997</v>
      </c>
      <c r="I383" s="43">
        <v>0.39361782487553798</v>
      </c>
      <c r="J383" s="43">
        <v>25.029</v>
      </c>
      <c r="K383" s="43">
        <v>6.9396025797455101</v>
      </c>
      <c r="L383" s="43">
        <v>5.8996612305951803</v>
      </c>
      <c r="M383" s="43">
        <v>302.539409072892</v>
      </c>
      <c r="N383" s="43">
        <v>0</v>
      </c>
      <c r="O383" s="43">
        <v>302.539409072892</v>
      </c>
      <c r="P383" s="43" t="s">
        <v>65</v>
      </c>
      <c r="Q383" s="43" t="s">
        <v>161</v>
      </c>
      <c r="R383" s="43" t="s">
        <v>65</v>
      </c>
      <c r="S383" s="43">
        <v>0</v>
      </c>
      <c r="T383" s="43" t="s">
        <v>65</v>
      </c>
    </row>
    <row r="384" spans="1:20" x14ac:dyDescent="0.2">
      <c r="A384" s="65">
        <v>100074</v>
      </c>
      <c r="B384" s="43" t="s">
        <v>66</v>
      </c>
      <c r="C384" s="43" t="s">
        <v>139</v>
      </c>
      <c r="D384" s="43">
        <v>43967</v>
      </c>
      <c r="E384" s="43">
        <v>23</v>
      </c>
      <c r="F384" s="43">
        <v>217.06846807920601</v>
      </c>
      <c r="G384" s="43">
        <v>4.7001593584699197</v>
      </c>
      <c r="H384" s="43">
        <v>42.508899999999997</v>
      </c>
      <c r="I384" s="43">
        <v>0.39361782487553798</v>
      </c>
      <c r="J384" s="43">
        <v>25.029</v>
      </c>
      <c r="K384" s="43">
        <v>6.9396025797455101</v>
      </c>
      <c r="L384" s="43">
        <v>5.8996612305951803</v>
      </c>
      <c r="M384" s="43">
        <v>302.539409072892</v>
      </c>
      <c r="N384" s="43">
        <v>0</v>
      </c>
      <c r="O384" s="43">
        <v>302.539409072892</v>
      </c>
      <c r="P384" s="43" t="s">
        <v>65</v>
      </c>
      <c r="Q384" s="43" t="s">
        <v>161</v>
      </c>
      <c r="R384" s="43" t="s">
        <v>65</v>
      </c>
      <c r="S384" s="43">
        <v>0</v>
      </c>
      <c r="T384" s="43" t="s">
        <v>65</v>
      </c>
    </row>
    <row r="385" spans="1:20" x14ac:dyDescent="0.2">
      <c r="A385" s="65">
        <v>100074</v>
      </c>
      <c r="B385" s="43" t="s">
        <v>66</v>
      </c>
      <c r="C385" s="43" t="s">
        <v>139</v>
      </c>
      <c r="D385" s="43">
        <v>43967</v>
      </c>
      <c r="E385" s="43">
        <v>24</v>
      </c>
      <c r="F385" s="43">
        <v>217.06846807920601</v>
      </c>
      <c r="G385" s="43">
        <v>4.7001593584699197</v>
      </c>
      <c r="H385" s="43">
        <v>39.089700000000001</v>
      </c>
      <c r="I385" s="43">
        <v>0.36195720635060702</v>
      </c>
      <c r="J385" s="43">
        <v>25.029</v>
      </c>
      <c r="K385" s="43">
        <v>6.9396025797455101</v>
      </c>
      <c r="L385" s="43">
        <v>5.8996612305951803</v>
      </c>
      <c r="M385" s="43">
        <v>299.08854845436701</v>
      </c>
      <c r="N385" s="43">
        <v>0</v>
      </c>
      <c r="O385" s="43">
        <v>299.08854845436701</v>
      </c>
      <c r="P385" s="43" t="s">
        <v>65</v>
      </c>
      <c r="Q385" s="43" t="s">
        <v>161</v>
      </c>
      <c r="R385" s="43" t="s">
        <v>65</v>
      </c>
      <c r="S385" s="43">
        <v>0</v>
      </c>
      <c r="T385" s="43" t="s">
        <v>65</v>
      </c>
    </row>
    <row r="386" spans="1:20" x14ac:dyDescent="0.2">
      <c r="A386" s="65">
        <v>100074</v>
      </c>
      <c r="B386" s="43" t="s">
        <v>66</v>
      </c>
      <c r="C386" s="43" t="s">
        <v>139</v>
      </c>
      <c r="D386" s="43">
        <v>43968</v>
      </c>
      <c r="E386" s="43">
        <v>1</v>
      </c>
      <c r="F386" s="43">
        <v>217.06846807920601</v>
      </c>
      <c r="G386" s="43">
        <v>4.7001593584699197</v>
      </c>
      <c r="H386" s="43">
        <v>39.089700000000001</v>
      </c>
      <c r="I386" s="43">
        <v>0.36195720635060702</v>
      </c>
      <c r="J386" s="43">
        <v>25.029</v>
      </c>
      <c r="K386" s="43">
        <v>6.9396025797455101</v>
      </c>
      <c r="L386" s="43">
        <v>5.8996612305951803</v>
      </c>
      <c r="M386" s="43">
        <v>299.08854845436701</v>
      </c>
      <c r="N386" s="43">
        <v>0</v>
      </c>
      <c r="O386" s="43">
        <v>299.08854845436701</v>
      </c>
      <c r="P386" s="43" t="s">
        <v>65</v>
      </c>
      <c r="Q386" s="43" t="s">
        <v>161</v>
      </c>
      <c r="R386" s="43" t="s">
        <v>65</v>
      </c>
      <c r="S386" s="43">
        <v>0</v>
      </c>
      <c r="T386" s="43" t="s">
        <v>65</v>
      </c>
    </row>
    <row r="387" spans="1:20" x14ac:dyDescent="0.2">
      <c r="A387" s="65">
        <v>100074</v>
      </c>
      <c r="B387" s="43" t="s">
        <v>66</v>
      </c>
      <c r="C387" s="43" t="s">
        <v>139</v>
      </c>
      <c r="D387" s="43">
        <v>43968</v>
      </c>
      <c r="E387" s="43">
        <v>2</v>
      </c>
      <c r="F387" s="43">
        <v>217.06846807920601</v>
      </c>
      <c r="G387" s="43">
        <v>4.7001593584699197</v>
      </c>
      <c r="H387" s="43">
        <v>39.089700000000001</v>
      </c>
      <c r="I387" s="43">
        <v>0.36195720635060702</v>
      </c>
      <c r="J387" s="43">
        <v>25.029</v>
      </c>
      <c r="K387" s="43">
        <v>6.9396025797455101</v>
      </c>
      <c r="L387" s="43">
        <v>5.8996612305951803</v>
      </c>
      <c r="M387" s="43">
        <v>299.08854845436701</v>
      </c>
      <c r="N387" s="43">
        <v>0</v>
      </c>
      <c r="O387" s="43">
        <v>299.08854845436701</v>
      </c>
      <c r="P387" s="43" t="s">
        <v>65</v>
      </c>
      <c r="Q387" s="43" t="s">
        <v>161</v>
      </c>
      <c r="R387" s="43" t="s">
        <v>65</v>
      </c>
      <c r="S387" s="43">
        <v>0</v>
      </c>
      <c r="T387" s="43" t="s">
        <v>65</v>
      </c>
    </row>
    <row r="388" spans="1:20" x14ac:dyDescent="0.2">
      <c r="A388" s="65">
        <v>100074</v>
      </c>
      <c r="B388" s="43" t="s">
        <v>66</v>
      </c>
      <c r="C388" s="43" t="s">
        <v>139</v>
      </c>
      <c r="D388" s="43">
        <v>43968</v>
      </c>
      <c r="E388" s="43">
        <v>3</v>
      </c>
      <c r="F388" s="43">
        <v>217.06846807920601</v>
      </c>
      <c r="G388" s="43">
        <v>4.7001593584699197</v>
      </c>
      <c r="H388" s="43">
        <v>39.089700000000001</v>
      </c>
      <c r="I388" s="43">
        <v>0.36195720635060702</v>
      </c>
      <c r="J388" s="43">
        <v>25.029</v>
      </c>
      <c r="K388" s="43">
        <v>6.9396025797455101</v>
      </c>
      <c r="L388" s="43">
        <v>5.8996612305951803</v>
      </c>
      <c r="M388" s="43">
        <v>299.08854845436701</v>
      </c>
      <c r="N388" s="43">
        <v>0</v>
      </c>
      <c r="O388" s="43">
        <v>299.08854845436701</v>
      </c>
      <c r="P388" s="43" t="s">
        <v>65</v>
      </c>
      <c r="Q388" s="43" t="s">
        <v>161</v>
      </c>
      <c r="R388" s="43" t="s">
        <v>65</v>
      </c>
      <c r="S388" s="43">
        <v>0</v>
      </c>
      <c r="T388" s="43" t="s">
        <v>65</v>
      </c>
    </row>
    <row r="389" spans="1:20" x14ac:dyDescent="0.2">
      <c r="A389" s="65">
        <v>100074</v>
      </c>
      <c r="B389" s="43" t="s">
        <v>66</v>
      </c>
      <c r="C389" s="43" t="s">
        <v>139</v>
      </c>
      <c r="D389" s="43">
        <v>43968</v>
      </c>
      <c r="E389" s="43">
        <v>4</v>
      </c>
      <c r="F389" s="43">
        <v>217.06846807920601</v>
      </c>
      <c r="G389" s="43">
        <v>4.7001593584699197</v>
      </c>
      <c r="H389" s="43">
        <v>39.089700000000001</v>
      </c>
      <c r="I389" s="43">
        <v>0.36195720635060702</v>
      </c>
      <c r="J389" s="43">
        <v>25.029</v>
      </c>
      <c r="K389" s="43">
        <v>6.9396025797455101</v>
      </c>
      <c r="L389" s="43">
        <v>5.8996612305951803</v>
      </c>
      <c r="M389" s="43">
        <v>299.08854845436701</v>
      </c>
      <c r="N389" s="43">
        <v>0</v>
      </c>
      <c r="O389" s="43">
        <v>299.08854845436701</v>
      </c>
      <c r="P389" s="43" t="s">
        <v>65</v>
      </c>
      <c r="Q389" s="43" t="s">
        <v>161</v>
      </c>
      <c r="R389" s="43" t="s">
        <v>65</v>
      </c>
      <c r="S389" s="43">
        <v>0</v>
      </c>
      <c r="T389" s="43" t="s">
        <v>65</v>
      </c>
    </row>
    <row r="390" spans="1:20" x14ac:dyDescent="0.2">
      <c r="A390" s="65">
        <v>100074</v>
      </c>
      <c r="B390" s="43" t="s">
        <v>66</v>
      </c>
      <c r="C390" s="43" t="s">
        <v>139</v>
      </c>
      <c r="D390" s="43">
        <v>43968</v>
      </c>
      <c r="E390" s="43">
        <v>5</v>
      </c>
      <c r="F390" s="43">
        <v>217.06846807920601</v>
      </c>
      <c r="G390" s="43">
        <v>4.7001593584699197</v>
      </c>
      <c r="H390" s="43">
        <v>42.508899999999997</v>
      </c>
      <c r="I390" s="43">
        <v>0.39361782487553798</v>
      </c>
      <c r="J390" s="43">
        <v>25.029</v>
      </c>
      <c r="K390" s="43">
        <v>6.9396025797455101</v>
      </c>
      <c r="L390" s="43">
        <v>5.8996612305951803</v>
      </c>
      <c r="M390" s="43">
        <v>302.539409072892</v>
      </c>
      <c r="N390" s="43">
        <v>0</v>
      </c>
      <c r="O390" s="43">
        <v>302.539409072892</v>
      </c>
      <c r="P390" s="43" t="s">
        <v>65</v>
      </c>
      <c r="Q390" s="43" t="s">
        <v>161</v>
      </c>
      <c r="R390" s="43" t="s">
        <v>65</v>
      </c>
      <c r="S390" s="43">
        <v>0</v>
      </c>
      <c r="T390" s="43" t="s">
        <v>65</v>
      </c>
    </row>
    <row r="391" spans="1:20" x14ac:dyDescent="0.2">
      <c r="A391" s="65">
        <v>100074</v>
      </c>
      <c r="B391" s="43" t="s">
        <v>66</v>
      </c>
      <c r="C391" s="43" t="s">
        <v>139</v>
      </c>
      <c r="D391" s="43">
        <v>43968</v>
      </c>
      <c r="E391" s="43">
        <v>6</v>
      </c>
      <c r="F391" s="43">
        <v>217.06846807920601</v>
      </c>
      <c r="G391" s="43">
        <v>4.7001593584699197</v>
      </c>
      <c r="H391" s="43">
        <v>42.508899999999997</v>
      </c>
      <c r="I391" s="43">
        <v>0.39361782487553798</v>
      </c>
      <c r="J391" s="43">
        <v>25.029</v>
      </c>
      <c r="K391" s="43">
        <v>6.9396025797455101</v>
      </c>
      <c r="L391" s="43">
        <v>5.8996612305951803</v>
      </c>
      <c r="M391" s="43">
        <v>302.539409072892</v>
      </c>
      <c r="N391" s="43">
        <v>0</v>
      </c>
      <c r="O391" s="43">
        <v>302.539409072892</v>
      </c>
      <c r="P391" s="43" t="s">
        <v>65</v>
      </c>
      <c r="Q391" s="43" t="s">
        <v>161</v>
      </c>
      <c r="R391" s="43" t="s">
        <v>65</v>
      </c>
      <c r="S391" s="43">
        <v>0</v>
      </c>
      <c r="T391" s="43" t="s">
        <v>65</v>
      </c>
    </row>
    <row r="392" spans="1:20" x14ac:dyDescent="0.2">
      <c r="A392" s="65">
        <v>100074</v>
      </c>
      <c r="B392" s="43" t="s">
        <v>66</v>
      </c>
      <c r="C392" s="43" t="s">
        <v>139</v>
      </c>
      <c r="D392" s="43">
        <v>43968</v>
      </c>
      <c r="E392" s="43">
        <v>7</v>
      </c>
      <c r="F392" s="43">
        <v>217.06846807920601</v>
      </c>
      <c r="G392" s="43">
        <v>4.7001593584699197</v>
      </c>
      <c r="H392" s="43">
        <v>42.508899999999997</v>
      </c>
      <c r="I392" s="43">
        <v>0.39361782487553798</v>
      </c>
      <c r="J392" s="43">
        <v>25.029</v>
      </c>
      <c r="K392" s="43">
        <v>6.9396025797455101</v>
      </c>
      <c r="L392" s="43">
        <v>5.8996612305951803</v>
      </c>
      <c r="M392" s="43">
        <v>302.539409072892</v>
      </c>
      <c r="N392" s="43">
        <v>0</v>
      </c>
      <c r="O392" s="43">
        <v>302.539409072892</v>
      </c>
      <c r="P392" s="43" t="s">
        <v>65</v>
      </c>
      <c r="Q392" s="43" t="s">
        <v>161</v>
      </c>
      <c r="R392" s="43" t="s">
        <v>65</v>
      </c>
      <c r="S392" s="43">
        <v>0</v>
      </c>
      <c r="T392" s="43" t="s">
        <v>65</v>
      </c>
    </row>
    <row r="393" spans="1:20" x14ac:dyDescent="0.2">
      <c r="A393" s="65">
        <v>100074</v>
      </c>
      <c r="B393" s="43" t="s">
        <v>66</v>
      </c>
      <c r="C393" s="43" t="s">
        <v>139</v>
      </c>
      <c r="D393" s="43">
        <v>43968</v>
      </c>
      <c r="E393" s="43">
        <v>8</v>
      </c>
      <c r="F393" s="43">
        <v>217.06846807920601</v>
      </c>
      <c r="G393" s="43">
        <v>4.7001593584699197</v>
      </c>
      <c r="H393" s="43">
        <v>42.508899999999997</v>
      </c>
      <c r="I393" s="43">
        <v>0.39361782487553798</v>
      </c>
      <c r="J393" s="43">
        <v>25.029</v>
      </c>
      <c r="K393" s="43">
        <v>6.9396025797455101</v>
      </c>
      <c r="L393" s="43">
        <v>5.8996612305951803</v>
      </c>
      <c r="M393" s="43">
        <v>302.539409072892</v>
      </c>
      <c r="N393" s="43">
        <v>0</v>
      </c>
      <c r="O393" s="43">
        <v>302.539409072892</v>
      </c>
      <c r="P393" s="43" t="s">
        <v>65</v>
      </c>
      <c r="Q393" s="43" t="s">
        <v>161</v>
      </c>
      <c r="R393" s="43" t="s">
        <v>65</v>
      </c>
      <c r="S393" s="43">
        <v>0</v>
      </c>
      <c r="T393" s="43" t="s">
        <v>65</v>
      </c>
    </row>
    <row r="394" spans="1:20" x14ac:dyDescent="0.2">
      <c r="A394" s="65">
        <v>100074</v>
      </c>
      <c r="B394" s="43" t="s">
        <v>66</v>
      </c>
      <c r="C394" s="43" t="s">
        <v>139</v>
      </c>
      <c r="D394" s="43">
        <v>43968</v>
      </c>
      <c r="E394" s="43">
        <v>9</v>
      </c>
      <c r="F394" s="43">
        <v>217.06846807920601</v>
      </c>
      <c r="G394" s="43">
        <v>4.7001593584699197</v>
      </c>
      <c r="H394" s="43">
        <v>42.508899999999997</v>
      </c>
      <c r="I394" s="43">
        <v>0.39361782487553798</v>
      </c>
      <c r="J394" s="43">
        <v>25.029</v>
      </c>
      <c r="K394" s="43">
        <v>6.9396025797455101</v>
      </c>
      <c r="L394" s="43">
        <v>5.8996612305951803</v>
      </c>
      <c r="M394" s="43">
        <v>302.539409072892</v>
      </c>
      <c r="N394" s="43">
        <v>0</v>
      </c>
      <c r="O394" s="43">
        <v>302.539409072892</v>
      </c>
      <c r="P394" s="43" t="s">
        <v>65</v>
      </c>
      <c r="Q394" s="43" t="s">
        <v>161</v>
      </c>
      <c r="R394" s="43" t="s">
        <v>65</v>
      </c>
      <c r="S394" s="43">
        <v>0</v>
      </c>
      <c r="T394" s="43" t="s">
        <v>65</v>
      </c>
    </row>
    <row r="395" spans="1:20" x14ac:dyDescent="0.2">
      <c r="A395" s="65">
        <v>100074</v>
      </c>
      <c r="B395" s="43" t="s">
        <v>66</v>
      </c>
      <c r="C395" s="43" t="s">
        <v>139</v>
      </c>
      <c r="D395" s="43">
        <v>43968</v>
      </c>
      <c r="E395" s="43">
        <v>10</v>
      </c>
      <c r="F395" s="43">
        <v>217.06846807920601</v>
      </c>
      <c r="G395" s="43">
        <v>4.7001593584699197</v>
      </c>
      <c r="H395" s="43">
        <v>47.067700000000002</v>
      </c>
      <c r="I395" s="43">
        <v>0.43583074828787299</v>
      </c>
      <c r="J395" s="43">
        <v>25.029</v>
      </c>
      <c r="K395" s="43">
        <v>6.9396025797455101</v>
      </c>
      <c r="L395" s="43">
        <v>5.8996612305951803</v>
      </c>
      <c r="M395" s="43">
        <v>307.14042199630501</v>
      </c>
      <c r="N395" s="43">
        <v>0</v>
      </c>
      <c r="O395" s="43">
        <v>307.14042199630501</v>
      </c>
      <c r="P395" s="43" t="s">
        <v>65</v>
      </c>
      <c r="Q395" s="43" t="s">
        <v>161</v>
      </c>
      <c r="R395" s="43" t="s">
        <v>65</v>
      </c>
      <c r="S395" s="43">
        <v>0</v>
      </c>
      <c r="T395" s="43" t="s">
        <v>65</v>
      </c>
    </row>
    <row r="396" spans="1:20" x14ac:dyDescent="0.2">
      <c r="A396" s="65">
        <v>100074</v>
      </c>
      <c r="B396" s="43" t="s">
        <v>66</v>
      </c>
      <c r="C396" s="43" t="s">
        <v>139</v>
      </c>
      <c r="D396" s="43">
        <v>43968</v>
      </c>
      <c r="E396" s="43">
        <v>11</v>
      </c>
      <c r="F396" s="43">
        <v>217.06846807920601</v>
      </c>
      <c r="G396" s="43">
        <v>4.7001593584699197</v>
      </c>
      <c r="H396" s="43">
        <v>47.067700000000002</v>
      </c>
      <c r="I396" s="43">
        <v>0.43583074828787299</v>
      </c>
      <c r="J396" s="43">
        <v>25.029</v>
      </c>
      <c r="K396" s="43">
        <v>6.9396025797455101</v>
      </c>
      <c r="L396" s="43">
        <v>5.8996612305951803</v>
      </c>
      <c r="M396" s="43">
        <v>307.14042199630501</v>
      </c>
      <c r="N396" s="43">
        <v>0</v>
      </c>
      <c r="O396" s="43">
        <v>307.14042199630501</v>
      </c>
      <c r="P396" s="43" t="s">
        <v>65</v>
      </c>
      <c r="Q396" s="43" t="s">
        <v>161</v>
      </c>
      <c r="R396" s="43" t="s">
        <v>65</v>
      </c>
      <c r="S396" s="43">
        <v>0</v>
      </c>
      <c r="T396" s="43" t="s">
        <v>65</v>
      </c>
    </row>
    <row r="397" spans="1:20" x14ac:dyDescent="0.2">
      <c r="A397" s="65">
        <v>100074</v>
      </c>
      <c r="B397" s="43" t="s">
        <v>66</v>
      </c>
      <c r="C397" s="43" t="s">
        <v>139</v>
      </c>
      <c r="D397" s="43">
        <v>43968</v>
      </c>
      <c r="E397" s="43">
        <v>12</v>
      </c>
      <c r="F397" s="43">
        <v>217.06846807920601</v>
      </c>
      <c r="G397" s="43">
        <v>4.7001593584699197</v>
      </c>
      <c r="H397" s="43">
        <v>47.067700000000002</v>
      </c>
      <c r="I397" s="43">
        <v>0.43583074828787299</v>
      </c>
      <c r="J397" s="43">
        <v>25.029</v>
      </c>
      <c r="K397" s="43">
        <v>6.9396025797455101</v>
      </c>
      <c r="L397" s="43">
        <v>5.8996612305951803</v>
      </c>
      <c r="M397" s="43">
        <v>307.14042199630501</v>
      </c>
      <c r="N397" s="43">
        <v>0</v>
      </c>
      <c r="O397" s="43">
        <v>307.14042199630501</v>
      </c>
      <c r="P397" s="43" t="s">
        <v>65</v>
      </c>
      <c r="Q397" s="43" t="s">
        <v>161</v>
      </c>
      <c r="R397" s="43" t="s">
        <v>65</v>
      </c>
      <c r="S397" s="43">
        <v>0</v>
      </c>
      <c r="T397" s="43" t="s">
        <v>65</v>
      </c>
    </row>
    <row r="398" spans="1:20" x14ac:dyDescent="0.2">
      <c r="A398" s="65">
        <v>100074</v>
      </c>
      <c r="B398" s="43" t="s">
        <v>66</v>
      </c>
      <c r="C398" s="43" t="s">
        <v>139</v>
      </c>
      <c r="D398" s="43">
        <v>43968</v>
      </c>
      <c r="E398" s="43">
        <v>13</v>
      </c>
      <c r="F398" s="43">
        <v>217.06846807920601</v>
      </c>
      <c r="G398" s="43">
        <v>4.7001593584699197</v>
      </c>
      <c r="H398" s="43">
        <v>42.508899999999997</v>
      </c>
      <c r="I398" s="43">
        <v>0.39361782487553798</v>
      </c>
      <c r="J398" s="43">
        <v>25.029</v>
      </c>
      <c r="K398" s="43">
        <v>6.9396025797455101</v>
      </c>
      <c r="L398" s="43">
        <v>5.8996612305951803</v>
      </c>
      <c r="M398" s="43">
        <v>302.539409072892</v>
      </c>
      <c r="N398" s="43">
        <v>0</v>
      </c>
      <c r="O398" s="43">
        <v>302.539409072892</v>
      </c>
      <c r="P398" s="43" t="s">
        <v>65</v>
      </c>
      <c r="Q398" s="43" t="s">
        <v>161</v>
      </c>
      <c r="R398" s="43" t="s">
        <v>65</v>
      </c>
      <c r="S398" s="43">
        <v>0</v>
      </c>
      <c r="T398" s="43" t="s">
        <v>65</v>
      </c>
    </row>
    <row r="399" spans="1:20" x14ac:dyDescent="0.2">
      <c r="A399" s="65">
        <v>100074</v>
      </c>
      <c r="B399" s="43" t="s">
        <v>66</v>
      </c>
      <c r="C399" s="43" t="s">
        <v>139</v>
      </c>
      <c r="D399" s="43">
        <v>43968</v>
      </c>
      <c r="E399" s="43">
        <v>14</v>
      </c>
      <c r="F399" s="43">
        <v>217.06846807920601</v>
      </c>
      <c r="G399" s="43">
        <v>4.7001593584699197</v>
      </c>
      <c r="H399" s="43">
        <v>42.508899999999997</v>
      </c>
      <c r="I399" s="43">
        <v>0.39361782487553798</v>
      </c>
      <c r="J399" s="43">
        <v>25.029</v>
      </c>
      <c r="K399" s="43">
        <v>6.9396025797455101</v>
      </c>
      <c r="L399" s="43">
        <v>5.8996612305951803</v>
      </c>
      <c r="M399" s="43">
        <v>302.539409072892</v>
      </c>
      <c r="N399" s="43">
        <v>0</v>
      </c>
      <c r="O399" s="43">
        <v>302.539409072892</v>
      </c>
      <c r="P399" s="43" t="s">
        <v>65</v>
      </c>
      <c r="Q399" s="43" t="s">
        <v>161</v>
      </c>
      <c r="R399" s="43" t="s">
        <v>65</v>
      </c>
      <c r="S399" s="43">
        <v>0</v>
      </c>
      <c r="T399" s="43" t="s">
        <v>65</v>
      </c>
    </row>
    <row r="400" spans="1:20" x14ac:dyDescent="0.2">
      <c r="A400" s="65">
        <v>100074</v>
      </c>
      <c r="B400" s="43" t="s">
        <v>66</v>
      </c>
      <c r="C400" s="43" t="s">
        <v>139</v>
      </c>
      <c r="D400" s="43">
        <v>43968</v>
      </c>
      <c r="E400" s="43">
        <v>15</v>
      </c>
      <c r="F400" s="43">
        <v>217.06846807920601</v>
      </c>
      <c r="G400" s="43">
        <v>4.7001593584699197</v>
      </c>
      <c r="H400" s="43">
        <v>42.508899999999997</v>
      </c>
      <c r="I400" s="43">
        <v>0.39361782487553798</v>
      </c>
      <c r="J400" s="43">
        <v>25.029</v>
      </c>
      <c r="K400" s="43">
        <v>6.9396025797455101</v>
      </c>
      <c r="L400" s="43">
        <v>5.8996612305951803</v>
      </c>
      <c r="M400" s="43">
        <v>302.539409072892</v>
      </c>
      <c r="N400" s="43">
        <v>0</v>
      </c>
      <c r="O400" s="43">
        <v>302.539409072892</v>
      </c>
      <c r="P400" s="43" t="s">
        <v>65</v>
      </c>
      <c r="Q400" s="43" t="s">
        <v>161</v>
      </c>
      <c r="R400" s="43" t="s">
        <v>65</v>
      </c>
      <c r="S400" s="43">
        <v>0</v>
      </c>
      <c r="T400" s="43" t="s">
        <v>65</v>
      </c>
    </row>
    <row r="401" spans="1:20" x14ac:dyDescent="0.2">
      <c r="A401" s="65">
        <v>100074</v>
      </c>
      <c r="B401" s="43" t="s">
        <v>66</v>
      </c>
      <c r="C401" s="43" t="s">
        <v>139</v>
      </c>
      <c r="D401" s="43">
        <v>43968</v>
      </c>
      <c r="E401" s="43">
        <v>16</v>
      </c>
      <c r="F401" s="43">
        <v>217.06846807920601</v>
      </c>
      <c r="G401" s="43">
        <v>4.7001593584699197</v>
      </c>
      <c r="H401" s="43">
        <v>42.508899999999997</v>
      </c>
      <c r="I401" s="43">
        <v>0.39361782487553798</v>
      </c>
      <c r="J401" s="43">
        <v>25.029</v>
      </c>
      <c r="K401" s="43">
        <v>6.9396025797455101</v>
      </c>
      <c r="L401" s="43">
        <v>5.8996612305951803</v>
      </c>
      <c r="M401" s="43">
        <v>302.539409072892</v>
      </c>
      <c r="N401" s="43">
        <v>0</v>
      </c>
      <c r="O401" s="43">
        <v>302.539409072892</v>
      </c>
      <c r="P401" s="43" t="s">
        <v>65</v>
      </c>
      <c r="Q401" s="43" t="s">
        <v>161</v>
      </c>
      <c r="R401" s="43" t="s">
        <v>65</v>
      </c>
      <c r="S401" s="43">
        <v>0</v>
      </c>
      <c r="T401" s="43" t="s">
        <v>65</v>
      </c>
    </row>
    <row r="402" spans="1:20" x14ac:dyDescent="0.2">
      <c r="A402" s="65">
        <v>100074</v>
      </c>
      <c r="B402" s="43" t="s">
        <v>66</v>
      </c>
      <c r="C402" s="43" t="s">
        <v>139</v>
      </c>
      <c r="D402" s="43">
        <v>43968</v>
      </c>
      <c r="E402" s="43">
        <v>17</v>
      </c>
      <c r="F402" s="43">
        <v>217.06846807920601</v>
      </c>
      <c r="G402" s="43">
        <v>4.7001593584699197</v>
      </c>
      <c r="H402" s="43">
        <v>42.508899999999997</v>
      </c>
      <c r="I402" s="43">
        <v>0.39361782487553798</v>
      </c>
      <c r="J402" s="43">
        <v>25.029</v>
      </c>
      <c r="K402" s="43">
        <v>6.9396025797455101</v>
      </c>
      <c r="L402" s="43">
        <v>5.8996612305951803</v>
      </c>
      <c r="M402" s="43">
        <v>302.539409072892</v>
      </c>
      <c r="N402" s="43">
        <v>0</v>
      </c>
      <c r="O402" s="43">
        <v>302.539409072892</v>
      </c>
      <c r="P402" s="43" t="s">
        <v>65</v>
      </c>
      <c r="Q402" s="43" t="s">
        <v>161</v>
      </c>
      <c r="R402" s="43" t="s">
        <v>65</v>
      </c>
      <c r="S402" s="43">
        <v>0</v>
      </c>
      <c r="T402" s="43" t="s">
        <v>65</v>
      </c>
    </row>
    <row r="403" spans="1:20" x14ac:dyDescent="0.2">
      <c r="A403" s="65">
        <v>100074</v>
      </c>
      <c r="B403" s="43" t="s">
        <v>66</v>
      </c>
      <c r="C403" s="43" t="s">
        <v>139</v>
      </c>
      <c r="D403" s="43">
        <v>43968</v>
      </c>
      <c r="E403" s="43">
        <v>18</v>
      </c>
      <c r="F403" s="43">
        <v>217.06846807920601</v>
      </c>
      <c r="G403" s="43">
        <v>4.7001593584699197</v>
      </c>
      <c r="H403" s="43">
        <v>42.508899999999997</v>
      </c>
      <c r="I403" s="43">
        <v>0.39361782487553798</v>
      </c>
      <c r="J403" s="43">
        <v>25.029</v>
      </c>
      <c r="K403" s="43">
        <v>6.9396025797455101</v>
      </c>
      <c r="L403" s="43">
        <v>5.8996612305951803</v>
      </c>
      <c r="M403" s="43">
        <v>302.539409072892</v>
      </c>
      <c r="N403" s="43">
        <v>0</v>
      </c>
      <c r="O403" s="43">
        <v>302.539409072892</v>
      </c>
      <c r="P403" s="43" t="s">
        <v>65</v>
      </c>
      <c r="Q403" s="43" t="s">
        <v>161</v>
      </c>
      <c r="R403" s="43" t="s">
        <v>65</v>
      </c>
      <c r="S403" s="43">
        <v>0</v>
      </c>
      <c r="T403" s="43" t="s">
        <v>65</v>
      </c>
    </row>
    <row r="404" spans="1:20" x14ac:dyDescent="0.2">
      <c r="A404" s="65">
        <v>100074</v>
      </c>
      <c r="B404" s="43" t="s">
        <v>66</v>
      </c>
      <c r="C404" s="43" t="s">
        <v>139</v>
      </c>
      <c r="D404" s="43">
        <v>43968</v>
      </c>
      <c r="E404" s="43">
        <v>19</v>
      </c>
      <c r="F404" s="43">
        <v>217.06846807920601</v>
      </c>
      <c r="G404" s="43">
        <v>4.7001593584699197</v>
      </c>
      <c r="H404" s="43">
        <v>47.067700000000002</v>
      </c>
      <c r="I404" s="43">
        <v>0.43583074828787299</v>
      </c>
      <c r="J404" s="43">
        <v>25.029</v>
      </c>
      <c r="K404" s="43">
        <v>6.9396025797455101</v>
      </c>
      <c r="L404" s="43">
        <v>5.8996612305951803</v>
      </c>
      <c r="M404" s="43">
        <v>307.14042199630501</v>
      </c>
      <c r="N404" s="43">
        <v>0</v>
      </c>
      <c r="O404" s="43">
        <v>307.14042199630501</v>
      </c>
      <c r="P404" s="43" t="s">
        <v>65</v>
      </c>
      <c r="Q404" s="43" t="s">
        <v>161</v>
      </c>
      <c r="R404" s="43" t="s">
        <v>65</v>
      </c>
      <c r="S404" s="43">
        <v>0</v>
      </c>
      <c r="T404" s="43" t="s">
        <v>65</v>
      </c>
    </row>
    <row r="405" spans="1:20" x14ac:dyDescent="0.2">
      <c r="A405" s="65">
        <v>100074</v>
      </c>
      <c r="B405" s="43" t="s">
        <v>66</v>
      </c>
      <c r="C405" s="43" t="s">
        <v>139</v>
      </c>
      <c r="D405" s="43">
        <v>43968</v>
      </c>
      <c r="E405" s="43">
        <v>20</v>
      </c>
      <c r="F405" s="43">
        <v>217.06846807920601</v>
      </c>
      <c r="G405" s="43">
        <v>4.7001593584699197</v>
      </c>
      <c r="H405" s="43">
        <v>47.067700000000002</v>
      </c>
      <c r="I405" s="43">
        <v>0.43583074828787299</v>
      </c>
      <c r="J405" s="43">
        <v>25.029</v>
      </c>
      <c r="K405" s="43">
        <v>6.9396025797455101</v>
      </c>
      <c r="L405" s="43">
        <v>5.8996612305951803</v>
      </c>
      <c r="M405" s="43">
        <v>307.14042199630501</v>
      </c>
      <c r="N405" s="43">
        <v>0</v>
      </c>
      <c r="O405" s="43">
        <v>307.14042199630501</v>
      </c>
      <c r="P405" s="43" t="s">
        <v>65</v>
      </c>
      <c r="Q405" s="43" t="s">
        <v>161</v>
      </c>
      <c r="R405" s="43" t="s">
        <v>65</v>
      </c>
      <c r="S405" s="43">
        <v>0</v>
      </c>
      <c r="T405" s="43" t="s">
        <v>65</v>
      </c>
    </row>
    <row r="406" spans="1:20" x14ac:dyDescent="0.2">
      <c r="A406" s="65">
        <v>100074</v>
      </c>
      <c r="B406" s="43" t="s">
        <v>66</v>
      </c>
      <c r="C406" s="43" t="s">
        <v>139</v>
      </c>
      <c r="D406" s="43">
        <v>43968</v>
      </c>
      <c r="E406" s="43">
        <v>21</v>
      </c>
      <c r="F406" s="43">
        <v>217.06846807920601</v>
      </c>
      <c r="G406" s="43">
        <v>4.7001593584699197</v>
      </c>
      <c r="H406" s="43">
        <v>47.067700000000002</v>
      </c>
      <c r="I406" s="43">
        <v>0.43583074828787299</v>
      </c>
      <c r="J406" s="43">
        <v>25.029</v>
      </c>
      <c r="K406" s="43">
        <v>6.9396025797455101</v>
      </c>
      <c r="L406" s="43">
        <v>5.8996612305951803</v>
      </c>
      <c r="M406" s="43">
        <v>307.14042199630501</v>
      </c>
      <c r="N406" s="43">
        <v>0</v>
      </c>
      <c r="O406" s="43">
        <v>307.14042199630501</v>
      </c>
      <c r="P406" s="43" t="s">
        <v>65</v>
      </c>
      <c r="Q406" s="43" t="s">
        <v>161</v>
      </c>
      <c r="R406" s="43" t="s">
        <v>65</v>
      </c>
      <c r="S406" s="43">
        <v>0</v>
      </c>
      <c r="T406" s="43" t="s">
        <v>65</v>
      </c>
    </row>
    <row r="407" spans="1:20" x14ac:dyDescent="0.2">
      <c r="A407" s="65">
        <v>100074</v>
      </c>
      <c r="B407" s="43" t="s">
        <v>66</v>
      </c>
      <c r="C407" s="43" t="s">
        <v>139</v>
      </c>
      <c r="D407" s="43">
        <v>43968</v>
      </c>
      <c r="E407" s="43">
        <v>22</v>
      </c>
      <c r="F407" s="43">
        <v>217.06846807920601</v>
      </c>
      <c r="G407" s="43">
        <v>4.7001593584699197</v>
      </c>
      <c r="H407" s="43">
        <v>42.508899999999997</v>
      </c>
      <c r="I407" s="43">
        <v>0.39361782487553798</v>
      </c>
      <c r="J407" s="43">
        <v>25.029</v>
      </c>
      <c r="K407" s="43">
        <v>6.9396025797455101</v>
      </c>
      <c r="L407" s="43">
        <v>5.8996612305951803</v>
      </c>
      <c r="M407" s="43">
        <v>302.539409072892</v>
      </c>
      <c r="N407" s="43">
        <v>0</v>
      </c>
      <c r="O407" s="43">
        <v>302.539409072892</v>
      </c>
      <c r="P407" s="43" t="s">
        <v>65</v>
      </c>
      <c r="Q407" s="43" t="s">
        <v>161</v>
      </c>
      <c r="R407" s="43" t="s">
        <v>65</v>
      </c>
      <c r="S407" s="43">
        <v>0</v>
      </c>
      <c r="T407" s="43" t="s">
        <v>65</v>
      </c>
    </row>
    <row r="408" spans="1:20" x14ac:dyDescent="0.2">
      <c r="A408" s="65">
        <v>100074</v>
      </c>
      <c r="B408" s="43" t="s">
        <v>66</v>
      </c>
      <c r="C408" s="43" t="s">
        <v>139</v>
      </c>
      <c r="D408" s="43">
        <v>43968</v>
      </c>
      <c r="E408" s="43">
        <v>23</v>
      </c>
      <c r="F408" s="43">
        <v>217.06846807920601</v>
      </c>
      <c r="G408" s="43">
        <v>4.7001593584699197</v>
      </c>
      <c r="H408" s="43">
        <v>42.508899999999997</v>
      </c>
      <c r="I408" s="43">
        <v>0.39361782487553798</v>
      </c>
      <c r="J408" s="43">
        <v>25.029</v>
      </c>
      <c r="K408" s="43">
        <v>6.9396025797455101</v>
      </c>
      <c r="L408" s="43">
        <v>5.8996612305951803</v>
      </c>
      <c r="M408" s="43">
        <v>302.539409072892</v>
      </c>
      <c r="N408" s="43">
        <v>0</v>
      </c>
      <c r="O408" s="43">
        <v>302.539409072892</v>
      </c>
      <c r="P408" s="43" t="s">
        <v>65</v>
      </c>
      <c r="Q408" s="43" t="s">
        <v>161</v>
      </c>
      <c r="R408" s="43" t="s">
        <v>65</v>
      </c>
      <c r="S408" s="43">
        <v>0</v>
      </c>
      <c r="T408" s="43" t="s">
        <v>65</v>
      </c>
    </row>
    <row r="409" spans="1:20" x14ac:dyDescent="0.2">
      <c r="A409" s="65">
        <v>100074</v>
      </c>
      <c r="B409" s="43" t="s">
        <v>66</v>
      </c>
      <c r="C409" s="43" t="s">
        <v>139</v>
      </c>
      <c r="D409" s="43">
        <v>43968</v>
      </c>
      <c r="E409" s="43">
        <v>24</v>
      </c>
      <c r="F409" s="43">
        <v>217.06846807920601</v>
      </c>
      <c r="G409" s="43">
        <v>4.7001593584699197</v>
      </c>
      <c r="H409" s="43">
        <v>39.089700000000001</v>
      </c>
      <c r="I409" s="43">
        <v>0.36195720635060702</v>
      </c>
      <c r="J409" s="43">
        <v>25.029</v>
      </c>
      <c r="K409" s="43">
        <v>6.9396025797455101</v>
      </c>
      <c r="L409" s="43">
        <v>5.8996612305951803</v>
      </c>
      <c r="M409" s="43">
        <v>299.08854845436701</v>
      </c>
      <c r="N409" s="43">
        <v>0</v>
      </c>
      <c r="O409" s="43">
        <v>299.08854845436701</v>
      </c>
      <c r="P409" s="43" t="s">
        <v>65</v>
      </c>
      <c r="Q409" s="43" t="s">
        <v>161</v>
      </c>
      <c r="R409" s="43" t="s">
        <v>65</v>
      </c>
      <c r="S409" s="43">
        <v>0</v>
      </c>
      <c r="T409" s="43" t="s">
        <v>65</v>
      </c>
    </row>
    <row r="410" spans="1:20" x14ac:dyDescent="0.2">
      <c r="A410" s="65">
        <v>100074</v>
      </c>
      <c r="B410" s="43" t="s">
        <v>66</v>
      </c>
      <c r="C410" s="43" t="s">
        <v>139</v>
      </c>
      <c r="D410" s="43">
        <v>43969</v>
      </c>
      <c r="E410" s="43">
        <v>1</v>
      </c>
      <c r="F410" s="43">
        <v>217.06846807920601</v>
      </c>
      <c r="G410" s="43">
        <v>4.7001593584699197</v>
      </c>
      <c r="H410" s="43">
        <v>39.089700000000001</v>
      </c>
      <c r="I410" s="43">
        <v>0.36195720635060702</v>
      </c>
      <c r="J410" s="43">
        <v>25.029</v>
      </c>
      <c r="K410" s="43">
        <v>6.9396025797455101</v>
      </c>
      <c r="L410" s="43">
        <v>5.8996612305951803</v>
      </c>
      <c r="M410" s="43">
        <v>299.08854845436701</v>
      </c>
      <c r="N410" s="43">
        <v>0</v>
      </c>
      <c r="O410" s="43">
        <v>299.08854845436701</v>
      </c>
      <c r="P410" s="43" t="s">
        <v>65</v>
      </c>
      <c r="Q410" s="43" t="s">
        <v>161</v>
      </c>
      <c r="R410" s="43" t="s">
        <v>65</v>
      </c>
      <c r="S410" s="43">
        <v>0</v>
      </c>
      <c r="T410" s="43" t="s">
        <v>65</v>
      </c>
    </row>
    <row r="411" spans="1:20" x14ac:dyDescent="0.2">
      <c r="A411" s="65">
        <v>100074</v>
      </c>
      <c r="B411" s="43" t="s">
        <v>66</v>
      </c>
      <c r="C411" s="43" t="s">
        <v>139</v>
      </c>
      <c r="D411" s="43">
        <v>43969</v>
      </c>
      <c r="E411" s="43">
        <v>2</v>
      </c>
      <c r="F411" s="43">
        <v>217.06846807920601</v>
      </c>
      <c r="G411" s="43">
        <v>4.7001593584699197</v>
      </c>
      <c r="H411" s="43">
        <v>39.089700000000001</v>
      </c>
      <c r="I411" s="43">
        <v>0.36195720635060702</v>
      </c>
      <c r="J411" s="43">
        <v>25.029</v>
      </c>
      <c r="K411" s="43">
        <v>6.9396025797455101</v>
      </c>
      <c r="L411" s="43">
        <v>5.8996612305951803</v>
      </c>
      <c r="M411" s="43">
        <v>299.08854845436701</v>
      </c>
      <c r="N411" s="43">
        <v>0</v>
      </c>
      <c r="O411" s="43">
        <v>299.08854845436701</v>
      </c>
      <c r="P411" s="43" t="s">
        <v>65</v>
      </c>
      <c r="Q411" s="43" t="s">
        <v>161</v>
      </c>
      <c r="R411" s="43" t="s">
        <v>65</v>
      </c>
      <c r="S411" s="43">
        <v>0</v>
      </c>
      <c r="T411" s="43" t="s">
        <v>65</v>
      </c>
    </row>
    <row r="412" spans="1:20" x14ac:dyDescent="0.2">
      <c r="A412" s="65">
        <v>100074</v>
      </c>
      <c r="B412" s="43" t="s">
        <v>66</v>
      </c>
      <c r="C412" s="43" t="s">
        <v>139</v>
      </c>
      <c r="D412" s="43">
        <v>43969</v>
      </c>
      <c r="E412" s="43">
        <v>3</v>
      </c>
      <c r="F412" s="43">
        <v>217.06846807920601</v>
      </c>
      <c r="G412" s="43">
        <v>4.7001593584699197</v>
      </c>
      <c r="H412" s="43">
        <v>39.089700000000001</v>
      </c>
      <c r="I412" s="43">
        <v>0.36195720635060702</v>
      </c>
      <c r="J412" s="43">
        <v>25.029</v>
      </c>
      <c r="K412" s="43">
        <v>6.9396025797455101</v>
      </c>
      <c r="L412" s="43">
        <v>5.8996612305951803</v>
      </c>
      <c r="M412" s="43">
        <v>299.08854845436701</v>
      </c>
      <c r="N412" s="43">
        <v>0</v>
      </c>
      <c r="O412" s="43">
        <v>299.08854845436701</v>
      </c>
      <c r="P412" s="43" t="s">
        <v>65</v>
      </c>
      <c r="Q412" s="43" t="s">
        <v>161</v>
      </c>
      <c r="R412" s="43" t="s">
        <v>65</v>
      </c>
      <c r="S412" s="43">
        <v>0</v>
      </c>
      <c r="T412" s="43" t="s">
        <v>65</v>
      </c>
    </row>
    <row r="413" spans="1:20" x14ac:dyDescent="0.2">
      <c r="A413" s="65">
        <v>100074</v>
      </c>
      <c r="B413" s="43" t="s">
        <v>66</v>
      </c>
      <c r="C413" s="43" t="s">
        <v>139</v>
      </c>
      <c r="D413" s="43">
        <v>43969</v>
      </c>
      <c r="E413" s="43">
        <v>4</v>
      </c>
      <c r="F413" s="43">
        <v>217.06846807920601</v>
      </c>
      <c r="G413" s="43">
        <v>4.7001593584699197</v>
      </c>
      <c r="H413" s="43">
        <v>39.089700000000001</v>
      </c>
      <c r="I413" s="43">
        <v>0.36195720635060702</v>
      </c>
      <c r="J413" s="43">
        <v>25.029</v>
      </c>
      <c r="K413" s="43">
        <v>6.9396025797455101</v>
      </c>
      <c r="L413" s="43">
        <v>5.8996612305951803</v>
      </c>
      <c r="M413" s="43">
        <v>299.08854845436701</v>
      </c>
      <c r="N413" s="43">
        <v>0</v>
      </c>
      <c r="O413" s="43">
        <v>299.08854845436701</v>
      </c>
      <c r="P413" s="43" t="s">
        <v>65</v>
      </c>
      <c r="Q413" s="43" t="s">
        <v>161</v>
      </c>
      <c r="R413" s="43" t="s">
        <v>65</v>
      </c>
      <c r="S413" s="43">
        <v>0</v>
      </c>
      <c r="T413" s="43" t="s">
        <v>65</v>
      </c>
    </row>
    <row r="414" spans="1:20" x14ac:dyDescent="0.2">
      <c r="A414" s="65">
        <v>100074</v>
      </c>
      <c r="B414" s="43" t="s">
        <v>66</v>
      </c>
      <c r="C414" s="43" t="s">
        <v>139</v>
      </c>
      <c r="D414" s="43">
        <v>43969</v>
      </c>
      <c r="E414" s="43">
        <v>5</v>
      </c>
      <c r="F414" s="43">
        <v>217.06846807920601</v>
      </c>
      <c r="G414" s="43">
        <v>4.7001593584699197</v>
      </c>
      <c r="H414" s="43">
        <v>42.508899999999997</v>
      </c>
      <c r="I414" s="43">
        <v>0.39361782487553798</v>
      </c>
      <c r="J414" s="43">
        <v>25.029</v>
      </c>
      <c r="K414" s="43">
        <v>6.9396025797455101</v>
      </c>
      <c r="L414" s="43">
        <v>5.8996612305951803</v>
      </c>
      <c r="M414" s="43">
        <v>302.539409072892</v>
      </c>
      <c r="N414" s="43">
        <v>0</v>
      </c>
      <c r="O414" s="43">
        <v>302.539409072892</v>
      </c>
      <c r="P414" s="43" t="s">
        <v>65</v>
      </c>
      <c r="Q414" s="43" t="s">
        <v>161</v>
      </c>
      <c r="R414" s="43" t="s">
        <v>65</v>
      </c>
      <c r="S414" s="43">
        <v>0</v>
      </c>
      <c r="T414" s="43" t="s">
        <v>65</v>
      </c>
    </row>
    <row r="415" spans="1:20" x14ac:dyDescent="0.2">
      <c r="A415" s="65">
        <v>100074</v>
      </c>
      <c r="B415" s="43" t="s">
        <v>66</v>
      </c>
      <c r="C415" s="43" t="s">
        <v>139</v>
      </c>
      <c r="D415" s="43">
        <v>43969</v>
      </c>
      <c r="E415" s="43">
        <v>6</v>
      </c>
      <c r="F415" s="43">
        <v>217.06846807920601</v>
      </c>
      <c r="G415" s="43">
        <v>4.7001593584699197</v>
      </c>
      <c r="H415" s="43">
        <v>42.508899999999997</v>
      </c>
      <c r="I415" s="43">
        <v>0.39361782487553798</v>
      </c>
      <c r="J415" s="43">
        <v>25.029</v>
      </c>
      <c r="K415" s="43">
        <v>6.9396025797455101</v>
      </c>
      <c r="L415" s="43">
        <v>5.8996612305951803</v>
      </c>
      <c r="M415" s="43">
        <v>302.539409072892</v>
      </c>
      <c r="N415" s="43">
        <v>0</v>
      </c>
      <c r="O415" s="43">
        <v>302.539409072892</v>
      </c>
      <c r="P415" s="43" t="s">
        <v>65</v>
      </c>
      <c r="Q415" s="43" t="s">
        <v>161</v>
      </c>
      <c r="R415" s="43" t="s">
        <v>65</v>
      </c>
      <c r="S415" s="43">
        <v>0</v>
      </c>
      <c r="T415" s="43" t="s">
        <v>65</v>
      </c>
    </row>
    <row r="416" spans="1:20" x14ac:dyDescent="0.2">
      <c r="A416" s="65">
        <v>100074</v>
      </c>
      <c r="B416" s="43" t="s">
        <v>66</v>
      </c>
      <c r="C416" s="43" t="s">
        <v>139</v>
      </c>
      <c r="D416" s="43">
        <v>43969</v>
      </c>
      <c r="E416" s="43">
        <v>7</v>
      </c>
      <c r="F416" s="43">
        <v>217.06846807920601</v>
      </c>
      <c r="G416" s="43">
        <v>4.7001593584699197</v>
      </c>
      <c r="H416" s="43">
        <v>42.508899999999997</v>
      </c>
      <c r="I416" s="43">
        <v>0.39361782487553798</v>
      </c>
      <c r="J416" s="43">
        <v>25.029</v>
      </c>
      <c r="K416" s="43">
        <v>6.9396025797455101</v>
      </c>
      <c r="L416" s="43">
        <v>5.8996612305951803</v>
      </c>
      <c r="M416" s="43">
        <v>302.539409072892</v>
      </c>
      <c r="N416" s="43">
        <v>0</v>
      </c>
      <c r="O416" s="43">
        <v>302.539409072892</v>
      </c>
      <c r="P416" s="43" t="s">
        <v>65</v>
      </c>
      <c r="Q416" s="43" t="s">
        <v>161</v>
      </c>
      <c r="R416" s="43" t="s">
        <v>65</v>
      </c>
      <c r="S416" s="43">
        <v>0</v>
      </c>
      <c r="T416" s="43" t="s">
        <v>65</v>
      </c>
    </row>
    <row r="417" spans="1:20" x14ac:dyDescent="0.2">
      <c r="A417" s="65">
        <v>100074</v>
      </c>
      <c r="B417" s="43" t="s">
        <v>66</v>
      </c>
      <c r="C417" s="43" t="s">
        <v>139</v>
      </c>
      <c r="D417" s="43">
        <v>43969</v>
      </c>
      <c r="E417" s="43">
        <v>8</v>
      </c>
      <c r="F417" s="43">
        <v>217.06846807920601</v>
      </c>
      <c r="G417" s="43">
        <v>4.7001593584699197</v>
      </c>
      <c r="H417" s="43">
        <v>42.508899999999997</v>
      </c>
      <c r="I417" s="43">
        <v>0.39361782487553798</v>
      </c>
      <c r="J417" s="43">
        <v>25.029</v>
      </c>
      <c r="K417" s="43">
        <v>6.9396025797455101</v>
      </c>
      <c r="L417" s="43">
        <v>5.8996612305951803</v>
      </c>
      <c r="M417" s="43">
        <v>302.539409072892</v>
      </c>
      <c r="N417" s="43">
        <v>0</v>
      </c>
      <c r="O417" s="43">
        <v>302.539409072892</v>
      </c>
      <c r="P417" s="43" t="s">
        <v>65</v>
      </c>
      <c r="Q417" s="43" t="s">
        <v>161</v>
      </c>
      <c r="R417" s="43" t="s">
        <v>65</v>
      </c>
      <c r="S417" s="43">
        <v>0</v>
      </c>
      <c r="T417" s="43" t="s">
        <v>65</v>
      </c>
    </row>
    <row r="418" spans="1:20" x14ac:dyDescent="0.2">
      <c r="A418" s="65">
        <v>100074</v>
      </c>
      <c r="B418" s="43" t="s">
        <v>66</v>
      </c>
      <c r="C418" s="43" t="s">
        <v>139</v>
      </c>
      <c r="D418" s="43">
        <v>43969</v>
      </c>
      <c r="E418" s="43">
        <v>9</v>
      </c>
      <c r="F418" s="43">
        <v>217.06846807920601</v>
      </c>
      <c r="G418" s="43">
        <v>4.7001593584699197</v>
      </c>
      <c r="H418" s="43">
        <v>42.508899999999997</v>
      </c>
      <c r="I418" s="43">
        <v>0.39361782487553798</v>
      </c>
      <c r="J418" s="43">
        <v>25.029</v>
      </c>
      <c r="K418" s="43">
        <v>6.9396025797455101</v>
      </c>
      <c r="L418" s="43">
        <v>5.8996612305951803</v>
      </c>
      <c r="M418" s="43">
        <v>302.539409072892</v>
      </c>
      <c r="N418" s="43">
        <v>0</v>
      </c>
      <c r="O418" s="43">
        <v>302.539409072892</v>
      </c>
      <c r="P418" s="43" t="s">
        <v>65</v>
      </c>
      <c r="Q418" s="43" t="s">
        <v>161</v>
      </c>
      <c r="R418" s="43" t="s">
        <v>65</v>
      </c>
      <c r="S418" s="43">
        <v>0</v>
      </c>
      <c r="T418" s="43" t="s">
        <v>65</v>
      </c>
    </row>
    <row r="419" spans="1:20" x14ac:dyDescent="0.2">
      <c r="A419" s="65">
        <v>100074</v>
      </c>
      <c r="B419" s="43" t="s">
        <v>66</v>
      </c>
      <c r="C419" s="43" t="s">
        <v>139</v>
      </c>
      <c r="D419" s="43">
        <v>43969</v>
      </c>
      <c r="E419" s="43">
        <v>10</v>
      </c>
      <c r="F419" s="43">
        <v>217.06846807920601</v>
      </c>
      <c r="G419" s="43">
        <v>4.7001593584699197</v>
      </c>
      <c r="H419" s="43">
        <v>47.067700000000002</v>
      </c>
      <c r="I419" s="43">
        <v>0.43583074828787299</v>
      </c>
      <c r="J419" s="43">
        <v>25.029</v>
      </c>
      <c r="K419" s="43">
        <v>6.9396025797455101</v>
      </c>
      <c r="L419" s="43">
        <v>5.8996612305951803</v>
      </c>
      <c r="M419" s="43">
        <v>307.14042199630501</v>
      </c>
      <c r="N419" s="43">
        <v>0</v>
      </c>
      <c r="O419" s="43">
        <v>307.14042199630501</v>
      </c>
      <c r="P419" s="43" t="s">
        <v>65</v>
      </c>
      <c r="Q419" s="43" t="s">
        <v>161</v>
      </c>
      <c r="R419" s="43" t="s">
        <v>65</v>
      </c>
      <c r="S419" s="43">
        <v>0</v>
      </c>
      <c r="T419" s="43" t="s">
        <v>65</v>
      </c>
    </row>
    <row r="420" spans="1:20" x14ac:dyDescent="0.2">
      <c r="A420" s="65">
        <v>100074</v>
      </c>
      <c r="B420" s="43" t="s">
        <v>66</v>
      </c>
      <c r="C420" s="43" t="s">
        <v>139</v>
      </c>
      <c r="D420" s="43">
        <v>43969</v>
      </c>
      <c r="E420" s="43">
        <v>11</v>
      </c>
      <c r="F420" s="43">
        <v>217.06846807920601</v>
      </c>
      <c r="G420" s="43">
        <v>4.7001593584699197</v>
      </c>
      <c r="H420" s="43">
        <v>47.067700000000002</v>
      </c>
      <c r="I420" s="43">
        <v>0.43583074828787299</v>
      </c>
      <c r="J420" s="43">
        <v>25.029</v>
      </c>
      <c r="K420" s="43">
        <v>6.9396025797455101</v>
      </c>
      <c r="L420" s="43">
        <v>5.8996612305951803</v>
      </c>
      <c r="M420" s="43">
        <v>307.14042199630501</v>
      </c>
      <c r="N420" s="43">
        <v>0</v>
      </c>
      <c r="O420" s="43">
        <v>307.14042199630501</v>
      </c>
      <c r="P420" s="43" t="s">
        <v>65</v>
      </c>
      <c r="Q420" s="43" t="s">
        <v>161</v>
      </c>
      <c r="R420" s="43" t="s">
        <v>65</v>
      </c>
      <c r="S420" s="43">
        <v>0</v>
      </c>
      <c r="T420" s="43" t="s">
        <v>65</v>
      </c>
    </row>
    <row r="421" spans="1:20" x14ac:dyDescent="0.2">
      <c r="A421" s="65">
        <v>100074</v>
      </c>
      <c r="B421" s="43" t="s">
        <v>66</v>
      </c>
      <c r="C421" s="43" t="s">
        <v>139</v>
      </c>
      <c r="D421" s="43">
        <v>43969</v>
      </c>
      <c r="E421" s="43">
        <v>12</v>
      </c>
      <c r="F421" s="43">
        <v>217.06846807920601</v>
      </c>
      <c r="G421" s="43">
        <v>4.7001593584699197</v>
      </c>
      <c r="H421" s="43">
        <v>47.067700000000002</v>
      </c>
      <c r="I421" s="43">
        <v>0.43583074828787299</v>
      </c>
      <c r="J421" s="43">
        <v>25.029</v>
      </c>
      <c r="K421" s="43">
        <v>6.9396025797455101</v>
      </c>
      <c r="L421" s="43">
        <v>5.8996612305951803</v>
      </c>
      <c r="M421" s="43">
        <v>307.14042199630501</v>
      </c>
      <c r="N421" s="43">
        <v>0</v>
      </c>
      <c r="O421" s="43">
        <v>307.14042199630501</v>
      </c>
      <c r="P421" s="43" t="s">
        <v>65</v>
      </c>
      <c r="Q421" s="43" t="s">
        <v>161</v>
      </c>
      <c r="R421" s="43" t="s">
        <v>65</v>
      </c>
      <c r="S421" s="43">
        <v>0</v>
      </c>
      <c r="T421" s="43" t="s">
        <v>65</v>
      </c>
    </row>
    <row r="422" spans="1:20" x14ac:dyDescent="0.2">
      <c r="A422" s="65">
        <v>100074</v>
      </c>
      <c r="B422" s="43" t="s">
        <v>66</v>
      </c>
      <c r="C422" s="43" t="s">
        <v>139</v>
      </c>
      <c r="D422" s="43">
        <v>43969</v>
      </c>
      <c r="E422" s="43">
        <v>13</v>
      </c>
      <c r="F422" s="43">
        <v>217.06846807920601</v>
      </c>
      <c r="G422" s="43">
        <v>4.7001593584699197</v>
      </c>
      <c r="H422" s="43">
        <v>42.508899999999997</v>
      </c>
      <c r="I422" s="43">
        <v>0.39361782487553798</v>
      </c>
      <c r="J422" s="43">
        <v>25.029</v>
      </c>
      <c r="K422" s="43">
        <v>6.9396025797455101</v>
      </c>
      <c r="L422" s="43">
        <v>5.8996612305951803</v>
      </c>
      <c r="M422" s="43">
        <v>302.539409072892</v>
      </c>
      <c r="N422" s="43">
        <v>0</v>
      </c>
      <c r="O422" s="43">
        <v>302.539409072892</v>
      </c>
      <c r="P422" s="43" t="s">
        <v>65</v>
      </c>
      <c r="Q422" s="43" t="s">
        <v>161</v>
      </c>
      <c r="R422" s="43" t="s">
        <v>65</v>
      </c>
      <c r="S422" s="43">
        <v>0</v>
      </c>
      <c r="T422" s="43" t="s">
        <v>65</v>
      </c>
    </row>
    <row r="423" spans="1:20" x14ac:dyDescent="0.2">
      <c r="A423" s="65">
        <v>100074</v>
      </c>
      <c r="B423" s="43" t="s">
        <v>66</v>
      </c>
      <c r="C423" s="43" t="s">
        <v>139</v>
      </c>
      <c r="D423" s="43">
        <v>43969</v>
      </c>
      <c r="E423" s="43">
        <v>14</v>
      </c>
      <c r="F423" s="43">
        <v>217.06846807920601</v>
      </c>
      <c r="G423" s="43">
        <v>4.7001593584699197</v>
      </c>
      <c r="H423" s="43">
        <v>42.508899999999997</v>
      </c>
      <c r="I423" s="43">
        <v>0.39361782487553798</v>
      </c>
      <c r="J423" s="43">
        <v>25.029</v>
      </c>
      <c r="K423" s="43">
        <v>6.9396025797455101</v>
      </c>
      <c r="L423" s="43">
        <v>5.8996612305951803</v>
      </c>
      <c r="M423" s="43">
        <v>302.539409072892</v>
      </c>
      <c r="N423" s="43">
        <v>0</v>
      </c>
      <c r="O423" s="43">
        <v>302.539409072892</v>
      </c>
      <c r="P423" s="43" t="s">
        <v>65</v>
      </c>
      <c r="Q423" s="43" t="s">
        <v>161</v>
      </c>
      <c r="R423" s="43" t="s">
        <v>65</v>
      </c>
      <c r="S423" s="43">
        <v>0</v>
      </c>
      <c r="T423" s="43" t="s">
        <v>65</v>
      </c>
    </row>
    <row r="424" spans="1:20" x14ac:dyDescent="0.2">
      <c r="A424" s="65">
        <v>100074</v>
      </c>
      <c r="B424" s="43" t="s">
        <v>66</v>
      </c>
      <c r="C424" s="43" t="s">
        <v>139</v>
      </c>
      <c r="D424" s="43">
        <v>43969</v>
      </c>
      <c r="E424" s="43">
        <v>15</v>
      </c>
      <c r="F424" s="43">
        <v>217.06846807920601</v>
      </c>
      <c r="G424" s="43">
        <v>4.7001593584699197</v>
      </c>
      <c r="H424" s="43">
        <v>42.508899999999997</v>
      </c>
      <c r="I424" s="43">
        <v>0.39361782487553798</v>
      </c>
      <c r="J424" s="43">
        <v>25.029</v>
      </c>
      <c r="K424" s="43">
        <v>6.9396025797455101</v>
      </c>
      <c r="L424" s="43">
        <v>5.8996612305951803</v>
      </c>
      <c r="M424" s="43">
        <v>302.539409072892</v>
      </c>
      <c r="N424" s="43">
        <v>0</v>
      </c>
      <c r="O424" s="43">
        <v>302.539409072892</v>
      </c>
      <c r="P424" s="43" t="s">
        <v>65</v>
      </c>
      <c r="Q424" s="43" t="s">
        <v>161</v>
      </c>
      <c r="R424" s="43" t="s">
        <v>65</v>
      </c>
      <c r="S424" s="43">
        <v>0</v>
      </c>
      <c r="T424" s="43" t="s">
        <v>65</v>
      </c>
    </row>
    <row r="425" spans="1:20" x14ac:dyDescent="0.2">
      <c r="A425" s="65">
        <v>100074</v>
      </c>
      <c r="B425" s="43" t="s">
        <v>66</v>
      </c>
      <c r="C425" s="43" t="s">
        <v>139</v>
      </c>
      <c r="D425" s="43">
        <v>43969</v>
      </c>
      <c r="E425" s="43">
        <v>16</v>
      </c>
      <c r="F425" s="43">
        <v>217.06846807920601</v>
      </c>
      <c r="G425" s="43">
        <v>4.7001593584699197</v>
      </c>
      <c r="H425" s="43">
        <v>42.508899999999997</v>
      </c>
      <c r="I425" s="43">
        <v>0.39361782487553798</v>
      </c>
      <c r="J425" s="43">
        <v>25.029</v>
      </c>
      <c r="K425" s="43">
        <v>6.9396025797455101</v>
      </c>
      <c r="L425" s="43">
        <v>5.8996612305951803</v>
      </c>
      <c r="M425" s="43">
        <v>302.539409072892</v>
      </c>
      <c r="N425" s="43">
        <v>0</v>
      </c>
      <c r="O425" s="43">
        <v>302.539409072892</v>
      </c>
      <c r="P425" s="43" t="s">
        <v>65</v>
      </c>
      <c r="Q425" s="43" t="s">
        <v>161</v>
      </c>
      <c r="R425" s="43" t="s">
        <v>65</v>
      </c>
      <c r="S425" s="43">
        <v>0</v>
      </c>
      <c r="T425" s="43" t="s">
        <v>65</v>
      </c>
    </row>
    <row r="426" spans="1:20" x14ac:dyDescent="0.2">
      <c r="A426" s="65">
        <v>100074</v>
      </c>
      <c r="B426" s="43" t="s">
        <v>66</v>
      </c>
      <c r="C426" s="43" t="s">
        <v>139</v>
      </c>
      <c r="D426" s="43">
        <v>43969</v>
      </c>
      <c r="E426" s="43">
        <v>17</v>
      </c>
      <c r="F426" s="43">
        <v>217.06846807920601</v>
      </c>
      <c r="G426" s="43">
        <v>4.7001593584699197</v>
      </c>
      <c r="H426" s="43">
        <v>42.508899999999997</v>
      </c>
      <c r="I426" s="43">
        <v>0.39361782487553798</v>
      </c>
      <c r="J426" s="43">
        <v>25.029</v>
      </c>
      <c r="K426" s="43">
        <v>6.9396025797455101</v>
      </c>
      <c r="L426" s="43">
        <v>5.8996612305951803</v>
      </c>
      <c r="M426" s="43">
        <v>302.539409072892</v>
      </c>
      <c r="N426" s="43">
        <v>0</v>
      </c>
      <c r="O426" s="43">
        <v>302.539409072892</v>
      </c>
      <c r="P426" s="43" t="s">
        <v>65</v>
      </c>
      <c r="Q426" s="43" t="s">
        <v>161</v>
      </c>
      <c r="R426" s="43" t="s">
        <v>65</v>
      </c>
      <c r="S426" s="43">
        <v>0</v>
      </c>
      <c r="T426" s="43" t="s">
        <v>65</v>
      </c>
    </row>
    <row r="427" spans="1:20" x14ac:dyDescent="0.2">
      <c r="A427" s="65">
        <v>100074</v>
      </c>
      <c r="B427" s="43" t="s">
        <v>66</v>
      </c>
      <c r="C427" s="43" t="s">
        <v>139</v>
      </c>
      <c r="D427" s="43">
        <v>43969</v>
      </c>
      <c r="E427" s="43">
        <v>18</v>
      </c>
      <c r="F427" s="43">
        <v>217.06846807920601</v>
      </c>
      <c r="G427" s="43">
        <v>4.7001593584699197</v>
      </c>
      <c r="H427" s="43">
        <v>42.508899999999997</v>
      </c>
      <c r="I427" s="43">
        <v>0.39361782487553798</v>
      </c>
      <c r="J427" s="43">
        <v>25.029</v>
      </c>
      <c r="K427" s="43">
        <v>6.9396025797455101</v>
      </c>
      <c r="L427" s="43">
        <v>5.8996612305951803</v>
      </c>
      <c r="M427" s="43">
        <v>302.539409072892</v>
      </c>
      <c r="N427" s="43">
        <v>0</v>
      </c>
      <c r="O427" s="43">
        <v>302.539409072892</v>
      </c>
      <c r="P427" s="43" t="s">
        <v>65</v>
      </c>
      <c r="Q427" s="43" t="s">
        <v>161</v>
      </c>
      <c r="R427" s="43" t="s">
        <v>65</v>
      </c>
      <c r="S427" s="43">
        <v>0</v>
      </c>
      <c r="T427" s="43" t="s">
        <v>65</v>
      </c>
    </row>
    <row r="428" spans="1:20" x14ac:dyDescent="0.2">
      <c r="A428" s="65">
        <v>100074</v>
      </c>
      <c r="B428" s="43" t="s">
        <v>66</v>
      </c>
      <c r="C428" s="43" t="s">
        <v>139</v>
      </c>
      <c r="D428" s="43">
        <v>43969</v>
      </c>
      <c r="E428" s="43">
        <v>19</v>
      </c>
      <c r="F428" s="43">
        <v>217.06846807920601</v>
      </c>
      <c r="G428" s="43">
        <v>4.7001593584699197</v>
      </c>
      <c r="H428" s="43">
        <v>47.067700000000002</v>
      </c>
      <c r="I428" s="43">
        <v>0.43583074828787299</v>
      </c>
      <c r="J428" s="43">
        <v>25.029</v>
      </c>
      <c r="K428" s="43">
        <v>6.9396025797455101</v>
      </c>
      <c r="L428" s="43">
        <v>5.8996612305951803</v>
      </c>
      <c r="M428" s="43">
        <v>307.14042199630501</v>
      </c>
      <c r="N428" s="43">
        <v>0</v>
      </c>
      <c r="O428" s="43">
        <v>307.14042199630501</v>
      </c>
      <c r="P428" s="43" t="s">
        <v>65</v>
      </c>
      <c r="Q428" s="43" t="s">
        <v>161</v>
      </c>
      <c r="R428" s="43" t="s">
        <v>65</v>
      </c>
      <c r="S428" s="43">
        <v>0</v>
      </c>
      <c r="T428" s="43" t="s">
        <v>65</v>
      </c>
    </row>
    <row r="429" spans="1:20" x14ac:dyDescent="0.2">
      <c r="A429" s="65">
        <v>100074</v>
      </c>
      <c r="B429" s="43" t="s">
        <v>66</v>
      </c>
      <c r="C429" s="43" t="s">
        <v>139</v>
      </c>
      <c r="D429" s="43">
        <v>43969</v>
      </c>
      <c r="E429" s="43">
        <v>20</v>
      </c>
      <c r="F429" s="43">
        <v>217.06846807920601</v>
      </c>
      <c r="G429" s="43">
        <v>4.7001593584699197</v>
      </c>
      <c r="H429" s="43">
        <v>47.067700000000002</v>
      </c>
      <c r="I429" s="43">
        <v>0.43583074828787299</v>
      </c>
      <c r="J429" s="43">
        <v>25.029</v>
      </c>
      <c r="K429" s="43">
        <v>6.9396025797455101</v>
      </c>
      <c r="L429" s="43">
        <v>5.8996612305951803</v>
      </c>
      <c r="M429" s="43">
        <v>307.14042199630501</v>
      </c>
      <c r="N429" s="43">
        <v>0</v>
      </c>
      <c r="O429" s="43">
        <v>307.14042199630501</v>
      </c>
      <c r="P429" s="43" t="s">
        <v>65</v>
      </c>
      <c r="Q429" s="43" t="s">
        <v>161</v>
      </c>
      <c r="R429" s="43" t="s">
        <v>65</v>
      </c>
      <c r="S429" s="43">
        <v>0</v>
      </c>
      <c r="T429" s="43" t="s">
        <v>65</v>
      </c>
    </row>
    <row r="430" spans="1:20" x14ac:dyDescent="0.2">
      <c r="A430" s="65">
        <v>100074</v>
      </c>
      <c r="B430" s="43" t="s">
        <v>66</v>
      </c>
      <c r="C430" s="43" t="s">
        <v>139</v>
      </c>
      <c r="D430" s="43">
        <v>43969</v>
      </c>
      <c r="E430" s="43">
        <v>21</v>
      </c>
      <c r="F430" s="43">
        <v>217.06846807920601</v>
      </c>
      <c r="G430" s="43">
        <v>4.7001593584699197</v>
      </c>
      <c r="H430" s="43">
        <v>47.067700000000002</v>
      </c>
      <c r="I430" s="43">
        <v>0.43583074828787299</v>
      </c>
      <c r="J430" s="43">
        <v>25.029</v>
      </c>
      <c r="K430" s="43">
        <v>6.9396025797455101</v>
      </c>
      <c r="L430" s="43">
        <v>5.8996612305951803</v>
      </c>
      <c r="M430" s="43">
        <v>307.14042199630501</v>
      </c>
      <c r="N430" s="43">
        <v>0</v>
      </c>
      <c r="O430" s="43">
        <v>307.14042199630501</v>
      </c>
      <c r="P430" s="43" t="s">
        <v>65</v>
      </c>
      <c r="Q430" s="43" t="s">
        <v>161</v>
      </c>
      <c r="R430" s="43" t="s">
        <v>65</v>
      </c>
      <c r="S430" s="43">
        <v>0</v>
      </c>
      <c r="T430" s="43" t="s">
        <v>65</v>
      </c>
    </row>
    <row r="431" spans="1:20" x14ac:dyDescent="0.2">
      <c r="A431" s="65">
        <v>100074</v>
      </c>
      <c r="B431" s="43" t="s">
        <v>66</v>
      </c>
      <c r="C431" s="43" t="s">
        <v>139</v>
      </c>
      <c r="D431" s="43">
        <v>43969</v>
      </c>
      <c r="E431" s="43">
        <v>22</v>
      </c>
      <c r="F431" s="43">
        <v>217.06846807920601</v>
      </c>
      <c r="G431" s="43">
        <v>4.7001593584699197</v>
      </c>
      <c r="H431" s="43">
        <v>42.508899999999997</v>
      </c>
      <c r="I431" s="43">
        <v>0.39361782487553798</v>
      </c>
      <c r="J431" s="43">
        <v>25.029</v>
      </c>
      <c r="K431" s="43">
        <v>6.9396025797455101</v>
      </c>
      <c r="L431" s="43">
        <v>5.8996612305951803</v>
      </c>
      <c r="M431" s="43">
        <v>302.539409072892</v>
      </c>
      <c r="N431" s="43">
        <v>0</v>
      </c>
      <c r="O431" s="43">
        <v>302.539409072892</v>
      </c>
      <c r="P431" s="43" t="s">
        <v>65</v>
      </c>
      <c r="Q431" s="43" t="s">
        <v>161</v>
      </c>
      <c r="R431" s="43" t="s">
        <v>65</v>
      </c>
      <c r="S431" s="43">
        <v>0</v>
      </c>
      <c r="T431" s="43" t="s">
        <v>65</v>
      </c>
    </row>
    <row r="432" spans="1:20" x14ac:dyDescent="0.2">
      <c r="A432" s="65">
        <v>100074</v>
      </c>
      <c r="B432" s="43" t="s">
        <v>66</v>
      </c>
      <c r="C432" s="43" t="s">
        <v>139</v>
      </c>
      <c r="D432" s="43">
        <v>43969</v>
      </c>
      <c r="E432" s="43">
        <v>23</v>
      </c>
      <c r="F432" s="43">
        <v>217.06846807920601</v>
      </c>
      <c r="G432" s="43">
        <v>4.7001593584699197</v>
      </c>
      <c r="H432" s="43">
        <v>42.508899999999997</v>
      </c>
      <c r="I432" s="43">
        <v>0.39361782487553798</v>
      </c>
      <c r="J432" s="43">
        <v>25.029</v>
      </c>
      <c r="K432" s="43">
        <v>6.9396025797455101</v>
      </c>
      <c r="L432" s="43">
        <v>5.8996612305951803</v>
      </c>
      <c r="M432" s="43">
        <v>302.539409072892</v>
      </c>
      <c r="N432" s="43">
        <v>0</v>
      </c>
      <c r="O432" s="43">
        <v>302.539409072892</v>
      </c>
      <c r="P432" s="43" t="s">
        <v>65</v>
      </c>
      <c r="Q432" s="43" t="s">
        <v>161</v>
      </c>
      <c r="R432" s="43" t="s">
        <v>65</v>
      </c>
      <c r="S432" s="43">
        <v>0</v>
      </c>
      <c r="T432" s="43" t="s">
        <v>65</v>
      </c>
    </row>
    <row r="433" spans="1:20" x14ac:dyDescent="0.2">
      <c r="A433" s="65">
        <v>100074</v>
      </c>
      <c r="B433" s="43" t="s">
        <v>66</v>
      </c>
      <c r="C433" s="43" t="s">
        <v>139</v>
      </c>
      <c r="D433" s="43">
        <v>43969</v>
      </c>
      <c r="E433" s="43">
        <v>24</v>
      </c>
      <c r="F433" s="43">
        <v>217.06846807920601</v>
      </c>
      <c r="G433" s="43">
        <v>4.7001593584699197</v>
      </c>
      <c r="H433" s="43">
        <v>39.089700000000001</v>
      </c>
      <c r="I433" s="43">
        <v>0.36195720635060702</v>
      </c>
      <c r="J433" s="43">
        <v>25.029</v>
      </c>
      <c r="K433" s="43">
        <v>6.9396025797455101</v>
      </c>
      <c r="L433" s="43">
        <v>5.8996612305951803</v>
      </c>
      <c r="M433" s="43">
        <v>299.08854845436701</v>
      </c>
      <c r="N433" s="43">
        <v>0</v>
      </c>
      <c r="O433" s="43">
        <v>299.08854845436701</v>
      </c>
      <c r="P433" s="43" t="s">
        <v>65</v>
      </c>
      <c r="Q433" s="43" t="s">
        <v>161</v>
      </c>
      <c r="R433" s="43" t="s">
        <v>65</v>
      </c>
      <c r="S433" s="43">
        <v>0</v>
      </c>
      <c r="T433" s="43" t="s">
        <v>65</v>
      </c>
    </row>
    <row r="434" spans="1:20" x14ac:dyDescent="0.2">
      <c r="A434" s="65">
        <v>100074</v>
      </c>
      <c r="B434" s="43" t="s">
        <v>66</v>
      </c>
      <c r="C434" s="43" t="s">
        <v>139</v>
      </c>
      <c r="D434" s="43">
        <v>43970</v>
      </c>
      <c r="E434" s="43">
        <v>1</v>
      </c>
      <c r="F434" s="43">
        <v>217.06846807920601</v>
      </c>
      <c r="G434" s="43">
        <v>4.7001593584699197</v>
      </c>
      <c r="H434" s="43">
        <v>39.089700000000001</v>
      </c>
      <c r="I434" s="43">
        <v>0.36195720635060702</v>
      </c>
      <c r="J434" s="43">
        <v>25.029</v>
      </c>
      <c r="K434" s="43">
        <v>6.9396025797455101</v>
      </c>
      <c r="L434" s="43">
        <v>5.8996612305951803</v>
      </c>
      <c r="M434" s="43">
        <v>299.08854845436701</v>
      </c>
      <c r="N434" s="43">
        <v>0</v>
      </c>
      <c r="O434" s="43">
        <v>299.08854845436701</v>
      </c>
      <c r="P434" s="43" t="s">
        <v>65</v>
      </c>
      <c r="Q434" s="43" t="s">
        <v>161</v>
      </c>
      <c r="R434" s="43" t="s">
        <v>65</v>
      </c>
      <c r="S434" s="43">
        <v>0</v>
      </c>
      <c r="T434" s="43" t="s">
        <v>65</v>
      </c>
    </row>
    <row r="435" spans="1:20" x14ac:dyDescent="0.2">
      <c r="A435" s="65">
        <v>100074</v>
      </c>
      <c r="B435" s="43" t="s">
        <v>66</v>
      </c>
      <c r="C435" s="43" t="s">
        <v>139</v>
      </c>
      <c r="D435" s="43">
        <v>43970</v>
      </c>
      <c r="E435" s="43">
        <v>2</v>
      </c>
      <c r="F435" s="43">
        <v>217.06846807920601</v>
      </c>
      <c r="G435" s="43">
        <v>4.7001593584699197</v>
      </c>
      <c r="H435" s="43">
        <v>39.089700000000001</v>
      </c>
      <c r="I435" s="43">
        <v>0.36195720635060702</v>
      </c>
      <c r="J435" s="43">
        <v>25.029</v>
      </c>
      <c r="K435" s="43">
        <v>6.9396025797455101</v>
      </c>
      <c r="L435" s="43">
        <v>5.8996612305951803</v>
      </c>
      <c r="M435" s="43">
        <v>299.08854845436701</v>
      </c>
      <c r="N435" s="43">
        <v>0</v>
      </c>
      <c r="O435" s="43">
        <v>299.08854845436701</v>
      </c>
      <c r="P435" s="43" t="s">
        <v>65</v>
      </c>
      <c r="Q435" s="43" t="s">
        <v>161</v>
      </c>
      <c r="R435" s="43" t="s">
        <v>65</v>
      </c>
      <c r="S435" s="43">
        <v>0</v>
      </c>
      <c r="T435" s="43" t="s">
        <v>65</v>
      </c>
    </row>
    <row r="436" spans="1:20" x14ac:dyDescent="0.2">
      <c r="A436" s="65">
        <v>100074</v>
      </c>
      <c r="B436" s="43" t="s">
        <v>66</v>
      </c>
      <c r="C436" s="43" t="s">
        <v>139</v>
      </c>
      <c r="D436" s="43">
        <v>43970</v>
      </c>
      <c r="E436" s="43">
        <v>3</v>
      </c>
      <c r="F436" s="43">
        <v>217.06846807920601</v>
      </c>
      <c r="G436" s="43">
        <v>4.7001593584699197</v>
      </c>
      <c r="H436" s="43">
        <v>39.089700000000001</v>
      </c>
      <c r="I436" s="43">
        <v>0.36195720635060702</v>
      </c>
      <c r="J436" s="43">
        <v>25.029</v>
      </c>
      <c r="K436" s="43">
        <v>6.9396025797455101</v>
      </c>
      <c r="L436" s="43">
        <v>5.8996612305951803</v>
      </c>
      <c r="M436" s="43">
        <v>299.08854845436701</v>
      </c>
      <c r="N436" s="43">
        <v>0</v>
      </c>
      <c r="O436" s="43">
        <v>299.08854845436701</v>
      </c>
      <c r="P436" s="43" t="s">
        <v>65</v>
      </c>
      <c r="Q436" s="43" t="s">
        <v>161</v>
      </c>
      <c r="R436" s="43" t="s">
        <v>65</v>
      </c>
      <c r="S436" s="43">
        <v>0</v>
      </c>
      <c r="T436" s="43" t="s">
        <v>65</v>
      </c>
    </row>
    <row r="437" spans="1:20" x14ac:dyDescent="0.2">
      <c r="A437" s="65">
        <v>100074</v>
      </c>
      <c r="B437" s="43" t="s">
        <v>66</v>
      </c>
      <c r="C437" s="43" t="s">
        <v>139</v>
      </c>
      <c r="D437" s="43">
        <v>43970</v>
      </c>
      <c r="E437" s="43">
        <v>4</v>
      </c>
      <c r="F437" s="43">
        <v>217.06846807920601</v>
      </c>
      <c r="G437" s="43">
        <v>4.7001593584699197</v>
      </c>
      <c r="H437" s="43">
        <v>39.089700000000001</v>
      </c>
      <c r="I437" s="43">
        <v>0.36195720635060702</v>
      </c>
      <c r="J437" s="43">
        <v>25.029</v>
      </c>
      <c r="K437" s="43">
        <v>6.9396025797455101</v>
      </c>
      <c r="L437" s="43">
        <v>5.8996612305951803</v>
      </c>
      <c r="M437" s="43">
        <v>299.08854845436701</v>
      </c>
      <c r="N437" s="43">
        <v>0</v>
      </c>
      <c r="O437" s="43">
        <v>299.08854845436701</v>
      </c>
      <c r="P437" s="43" t="s">
        <v>65</v>
      </c>
      <c r="Q437" s="43" t="s">
        <v>161</v>
      </c>
      <c r="R437" s="43" t="s">
        <v>65</v>
      </c>
      <c r="S437" s="43">
        <v>0</v>
      </c>
      <c r="T437" s="43" t="s">
        <v>65</v>
      </c>
    </row>
    <row r="438" spans="1:20" x14ac:dyDescent="0.2">
      <c r="A438" s="65">
        <v>100074</v>
      </c>
      <c r="B438" s="43" t="s">
        <v>66</v>
      </c>
      <c r="C438" s="43" t="s">
        <v>139</v>
      </c>
      <c r="D438" s="43">
        <v>43970</v>
      </c>
      <c r="E438" s="43">
        <v>5</v>
      </c>
      <c r="F438" s="43">
        <v>217.06846807920601</v>
      </c>
      <c r="G438" s="43">
        <v>4.7001593584699197</v>
      </c>
      <c r="H438" s="43">
        <v>42.508899999999997</v>
      </c>
      <c r="I438" s="43">
        <v>0.39361782487553798</v>
      </c>
      <c r="J438" s="43">
        <v>25.029</v>
      </c>
      <c r="K438" s="43">
        <v>6.9396025797455101</v>
      </c>
      <c r="L438" s="43">
        <v>5.8996612305951803</v>
      </c>
      <c r="M438" s="43">
        <v>302.539409072892</v>
      </c>
      <c r="N438" s="43">
        <v>0</v>
      </c>
      <c r="O438" s="43">
        <v>302.539409072892</v>
      </c>
      <c r="P438" s="43" t="s">
        <v>65</v>
      </c>
      <c r="Q438" s="43" t="s">
        <v>161</v>
      </c>
      <c r="R438" s="43" t="s">
        <v>65</v>
      </c>
      <c r="S438" s="43">
        <v>0</v>
      </c>
      <c r="T438" s="43" t="s">
        <v>65</v>
      </c>
    </row>
    <row r="439" spans="1:20" x14ac:dyDescent="0.2">
      <c r="A439" s="65">
        <v>100074</v>
      </c>
      <c r="B439" s="43" t="s">
        <v>66</v>
      </c>
      <c r="C439" s="43" t="s">
        <v>139</v>
      </c>
      <c r="D439" s="43">
        <v>43970</v>
      </c>
      <c r="E439" s="43">
        <v>6</v>
      </c>
      <c r="F439" s="43">
        <v>217.06846807920601</v>
      </c>
      <c r="G439" s="43">
        <v>4.7001593584699197</v>
      </c>
      <c r="H439" s="43">
        <v>42.508899999999997</v>
      </c>
      <c r="I439" s="43">
        <v>0.39361782487553798</v>
      </c>
      <c r="J439" s="43">
        <v>25.029</v>
      </c>
      <c r="K439" s="43">
        <v>6.9396025797455101</v>
      </c>
      <c r="L439" s="43">
        <v>5.8996612305951803</v>
      </c>
      <c r="M439" s="43">
        <v>302.539409072892</v>
      </c>
      <c r="N439" s="43">
        <v>0</v>
      </c>
      <c r="O439" s="43">
        <v>302.539409072892</v>
      </c>
      <c r="P439" s="43" t="s">
        <v>65</v>
      </c>
      <c r="Q439" s="43" t="s">
        <v>161</v>
      </c>
      <c r="R439" s="43" t="s">
        <v>65</v>
      </c>
      <c r="S439" s="43">
        <v>0</v>
      </c>
      <c r="T439" s="43" t="s">
        <v>65</v>
      </c>
    </row>
    <row r="440" spans="1:20" x14ac:dyDescent="0.2">
      <c r="A440" s="65">
        <v>100074</v>
      </c>
      <c r="B440" s="43" t="s">
        <v>66</v>
      </c>
      <c r="C440" s="43" t="s">
        <v>139</v>
      </c>
      <c r="D440" s="43">
        <v>43970</v>
      </c>
      <c r="E440" s="43">
        <v>7</v>
      </c>
      <c r="F440" s="43">
        <v>217.06846807920601</v>
      </c>
      <c r="G440" s="43">
        <v>4.7001593584699197</v>
      </c>
      <c r="H440" s="43">
        <v>42.508899999999997</v>
      </c>
      <c r="I440" s="43">
        <v>0.39361782487553798</v>
      </c>
      <c r="J440" s="43">
        <v>25.029</v>
      </c>
      <c r="K440" s="43">
        <v>6.9396025797455101</v>
      </c>
      <c r="L440" s="43">
        <v>5.8996612305951803</v>
      </c>
      <c r="M440" s="43">
        <v>302.539409072892</v>
      </c>
      <c r="N440" s="43">
        <v>0</v>
      </c>
      <c r="O440" s="43">
        <v>302.539409072892</v>
      </c>
      <c r="P440" s="43" t="s">
        <v>65</v>
      </c>
      <c r="Q440" s="43" t="s">
        <v>161</v>
      </c>
      <c r="R440" s="43" t="s">
        <v>65</v>
      </c>
      <c r="S440" s="43">
        <v>0</v>
      </c>
      <c r="T440" s="43" t="s">
        <v>65</v>
      </c>
    </row>
    <row r="441" spans="1:20" x14ac:dyDescent="0.2">
      <c r="A441" s="65">
        <v>100074</v>
      </c>
      <c r="B441" s="43" t="s">
        <v>66</v>
      </c>
      <c r="C441" s="43" t="s">
        <v>139</v>
      </c>
      <c r="D441" s="43">
        <v>43970</v>
      </c>
      <c r="E441" s="43">
        <v>8</v>
      </c>
      <c r="F441" s="43">
        <v>217.06846807920601</v>
      </c>
      <c r="G441" s="43">
        <v>4.7001593584699197</v>
      </c>
      <c r="H441" s="43">
        <v>42.508899999999997</v>
      </c>
      <c r="I441" s="43">
        <v>0.39361782487553798</v>
      </c>
      <c r="J441" s="43">
        <v>25.029</v>
      </c>
      <c r="K441" s="43">
        <v>6.9396025797455101</v>
      </c>
      <c r="L441" s="43">
        <v>5.8996612305951803</v>
      </c>
      <c r="M441" s="43">
        <v>302.539409072892</v>
      </c>
      <c r="N441" s="43">
        <v>0</v>
      </c>
      <c r="O441" s="43">
        <v>302.539409072892</v>
      </c>
      <c r="P441" s="43" t="s">
        <v>65</v>
      </c>
      <c r="Q441" s="43" t="s">
        <v>161</v>
      </c>
      <c r="R441" s="43" t="s">
        <v>65</v>
      </c>
      <c r="S441" s="43">
        <v>0</v>
      </c>
      <c r="T441" s="43" t="s">
        <v>65</v>
      </c>
    </row>
    <row r="442" spans="1:20" x14ac:dyDescent="0.2">
      <c r="A442" s="65">
        <v>100074</v>
      </c>
      <c r="B442" s="43" t="s">
        <v>66</v>
      </c>
      <c r="C442" s="43" t="s">
        <v>139</v>
      </c>
      <c r="D442" s="43">
        <v>43970</v>
      </c>
      <c r="E442" s="43">
        <v>9</v>
      </c>
      <c r="F442" s="43">
        <v>217.06846807920601</v>
      </c>
      <c r="G442" s="43">
        <v>4.7001593584699197</v>
      </c>
      <c r="H442" s="43">
        <v>42.508899999999997</v>
      </c>
      <c r="I442" s="43">
        <v>0.39361782487553798</v>
      </c>
      <c r="J442" s="43">
        <v>25.029</v>
      </c>
      <c r="K442" s="43">
        <v>6.9396025797455101</v>
      </c>
      <c r="L442" s="43">
        <v>5.8996612305951803</v>
      </c>
      <c r="M442" s="43">
        <v>302.539409072892</v>
      </c>
      <c r="N442" s="43">
        <v>0</v>
      </c>
      <c r="O442" s="43">
        <v>302.539409072892</v>
      </c>
      <c r="P442" s="43" t="s">
        <v>65</v>
      </c>
      <c r="Q442" s="43" t="s">
        <v>161</v>
      </c>
      <c r="R442" s="43" t="s">
        <v>65</v>
      </c>
      <c r="S442" s="43">
        <v>0</v>
      </c>
      <c r="T442" s="43" t="s">
        <v>65</v>
      </c>
    </row>
    <row r="443" spans="1:20" x14ac:dyDescent="0.2">
      <c r="A443" s="65">
        <v>100074</v>
      </c>
      <c r="B443" s="43" t="s">
        <v>66</v>
      </c>
      <c r="C443" s="43" t="s">
        <v>139</v>
      </c>
      <c r="D443" s="43">
        <v>43970</v>
      </c>
      <c r="E443" s="43">
        <v>10</v>
      </c>
      <c r="F443" s="43">
        <v>217.06846807920601</v>
      </c>
      <c r="G443" s="43">
        <v>4.7001593584699197</v>
      </c>
      <c r="H443" s="43">
        <v>47.067700000000002</v>
      </c>
      <c r="I443" s="43">
        <v>0.43583074828787299</v>
      </c>
      <c r="J443" s="43">
        <v>25.029</v>
      </c>
      <c r="K443" s="43">
        <v>6.9396025797455101</v>
      </c>
      <c r="L443" s="43">
        <v>5.8996612305951803</v>
      </c>
      <c r="M443" s="43">
        <v>307.14042199630501</v>
      </c>
      <c r="N443" s="43">
        <v>0</v>
      </c>
      <c r="O443" s="43">
        <v>307.14042199630501</v>
      </c>
      <c r="P443" s="43" t="s">
        <v>65</v>
      </c>
      <c r="Q443" s="43" t="s">
        <v>161</v>
      </c>
      <c r="R443" s="43" t="s">
        <v>65</v>
      </c>
      <c r="S443" s="43">
        <v>0</v>
      </c>
      <c r="T443" s="43" t="s">
        <v>65</v>
      </c>
    </row>
    <row r="444" spans="1:20" x14ac:dyDescent="0.2">
      <c r="A444" s="65">
        <v>100074</v>
      </c>
      <c r="B444" s="43" t="s">
        <v>66</v>
      </c>
      <c r="C444" s="43" t="s">
        <v>139</v>
      </c>
      <c r="D444" s="43">
        <v>43970</v>
      </c>
      <c r="E444" s="43">
        <v>11</v>
      </c>
      <c r="F444" s="43">
        <v>217.06846807920601</v>
      </c>
      <c r="G444" s="43">
        <v>4.7001593584699197</v>
      </c>
      <c r="H444" s="43">
        <v>47.067700000000002</v>
      </c>
      <c r="I444" s="43">
        <v>0.43583074828787299</v>
      </c>
      <c r="J444" s="43">
        <v>25.029</v>
      </c>
      <c r="K444" s="43">
        <v>6.9396025797455101</v>
      </c>
      <c r="L444" s="43">
        <v>5.8996612305951803</v>
      </c>
      <c r="M444" s="43">
        <v>307.14042199630501</v>
      </c>
      <c r="N444" s="43">
        <v>0</v>
      </c>
      <c r="O444" s="43">
        <v>307.14042199630501</v>
      </c>
      <c r="P444" s="43" t="s">
        <v>65</v>
      </c>
      <c r="Q444" s="43" t="s">
        <v>161</v>
      </c>
      <c r="R444" s="43" t="s">
        <v>65</v>
      </c>
      <c r="S444" s="43">
        <v>0</v>
      </c>
      <c r="T444" s="43" t="s">
        <v>65</v>
      </c>
    </row>
    <row r="445" spans="1:20" x14ac:dyDescent="0.2">
      <c r="A445" s="65">
        <v>100074</v>
      </c>
      <c r="B445" s="43" t="s">
        <v>66</v>
      </c>
      <c r="C445" s="43" t="s">
        <v>139</v>
      </c>
      <c r="D445" s="43">
        <v>43970</v>
      </c>
      <c r="E445" s="43">
        <v>12</v>
      </c>
      <c r="F445" s="43">
        <v>217.06846807920601</v>
      </c>
      <c r="G445" s="43">
        <v>4.7001593584699197</v>
      </c>
      <c r="H445" s="43">
        <v>47.067700000000002</v>
      </c>
      <c r="I445" s="43">
        <v>0.43583074828787299</v>
      </c>
      <c r="J445" s="43">
        <v>25.029</v>
      </c>
      <c r="K445" s="43">
        <v>6.9396025797455101</v>
      </c>
      <c r="L445" s="43">
        <v>5.8996612305951803</v>
      </c>
      <c r="M445" s="43">
        <v>307.14042199630501</v>
      </c>
      <c r="N445" s="43">
        <v>0</v>
      </c>
      <c r="O445" s="43">
        <v>307.14042199630501</v>
      </c>
      <c r="P445" s="43" t="s">
        <v>65</v>
      </c>
      <c r="Q445" s="43" t="s">
        <v>161</v>
      </c>
      <c r="R445" s="43" t="s">
        <v>65</v>
      </c>
      <c r="S445" s="43">
        <v>0</v>
      </c>
      <c r="T445" s="43" t="s">
        <v>65</v>
      </c>
    </row>
    <row r="446" spans="1:20" x14ac:dyDescent="0.2">
      <c r="A446" s="65">
        <v>100074</v>
      </c>
      <c r="B446" s="43" t="s">
        <v>66</v>
      </c>
      <c r="C446" s="43" t="s">
        <v>139</v>
      </c>
      <c r="D446" s="43">
        <v>43970</v>
      </c>
      <c r="E446" s="43">
        <v>13</v>
      </c>
      <c r="F446" s="43">
        <v>217.06846807920601</v>
      </c>
      <c r="G446" s="43">
        <v>4.7001593584699197</v>
      </c>
      <c r="H446" s="43">
        <v>42.508899999999997</v>
      </c>
      <c r="I446" s="43">
        <v>0.39361782487553798</v>
      </c>
      <c r="J446" s="43">
        <v>25.029</v>
      </c>
      <c r="K446" s="43">
        <v>6.9396025797455101</v>
      </c>
      <c r="L446" s="43">
        <v>5.8996612305951803</v>
      </c>
      <c r="M446" s="43">
        <v>302.539409072892</v>
      </c>
      <c r="N446" s="43">
        <v>0</v>
      </c>
      <c r="O446" s="43">
        <v>302.539409072892</v>
      </c>
      <c r="P446" s="43" t="s">
        <v>65</v>
      </c>
      <c r="Q446" s="43" t="s">
        <v>161</v>
      </c>
      <c r="R446" s="43" t="s">
        <v>65</v>
      </c>
      <c r="S446" s="43">
        <v>0</v>
      </c>
      <c r="T446" s="43" t="s">
        <v>65</v>
      </c>
    </row>
    <row r="447" spans="1:20" x14ac:dyDescent="0.2">
      <c r="A447" s="65">
        <v>100074</v>
      </c>
      <c r="B447" s="43" t="s">
        <v>66</v>
      </c>
      <c r="C447" s="43" t="s">
        <v>139</v>
      </c>
      <c r="D447" s="43">
        <v>43970</v>
      </c>
      <c r="E447" s="43">
        <v>14</v>
      </c>
      <c r="F447" s="43">
        <v>217.06846807920601</v>
      </c>
      <c r="G447" s="43">
        <v>4.7001593584699197</v>
      </c>
      <c r="H447" s="43">
        <v>42.508899999999997</v>
      </c>
      <c r="I447" s="43">
        <v>0.39361782487553798</v>
      </c>
      <c r="J447" s="43">
        <v>25.029</v>
      </c>
      <c r="K447" s="43">
        <v>6.9396025797455101</v>
      </c>
      <c r="L447" s="43">
        <v>5.8996612305951803</v>
      </c>
      <c r="M447" s="43">
        <v>302.539409072892</v>
      </c>
      <c r="N447" s="43">
        <v>0</v>
      </c>
      <c r="O447" s="43">
        <v>302.539409072892</v>
      </c>
      <c r="P447" s="43" t="s">
        <v>65</v>
      </c>
      <c r="Q447" s="43" t="s">
        <v>161</v>
      </c>
      <c r="R447" s="43" t="s">
        <v>65</v>
      </c>
      <c r="S447" s="43">
        <v>0</v>
      </c>
      <c r="T447" s="43" t="s">
        <v>65</v>
      </c>
    </row>
    <row r="448" spans="1:20" x14ac:dyDescent="0.2">
      <c r="A448" s="65">
        <v>100074</v>
      </c>
      <c r="B448" s="43" t="s">
        <v>66</v>
      </c>
      <c r="C448" s="43" t="s">
        <v>139</v>
      </c>
      <c r="D448" s="43">
        <v>43970</v>
      </c>
      <c r="E448" s="43">
        <v>15</v>
      </c>
      <c r="F448" s="43">
        <v>217.06846807920601</v>
      </c>
      <c r="G448" s="43">
        <v>4.7001593584699197</v>
      </c>
      <c r="H448" s="43">
        <v>42.508899999999997</v>
      </c>
      <c r="I448" s="43">
        <v>0.39361782487553798</v>
      </c>
      <c r="J448" s="43">
        <v>25.029</v>
      </c>
      <c r="K448" s="43">
        <v>6.9396025797455101</v>
      </c>
      <c r="L448" s="43">
        <v>5.8996612305951803</v>
      </c>
      <c r="M448" s="43">
        <v>302.539409072892</v>
      </c>
      <c r="N448" s="43">
        <v>0</v>
      </c>
      <c r="O448" s="43">
        <v>302.539409072892</v>
      </c>
      <c r="P448" s="43" t="s">
        <v>65</v>
      </c>
      <c r="Q448" s="43" t="s">
        <v>161</v>
      </c>
      <c r="R448" s="43" t="s">
        <v>65</v>
      </c>
      <c r="S448" s="43">
        <v>0</v>
      </c>
      <c r="T448" s="43" t="s">
        <v>65</v>
      </c>
    </row>
    <row r="449" spans="1:20" x14ac:dyDescent="0.2">
      <c r="A449" s="65">
        <v>100074</v>
      </c>
      <c r="B449" s="43" t="s">
        <v>66</v>
      </c>
      <c r="C449" s="43" t="s">
        <v>139</v>
      </c>
      <c r="D449" s="43">
        <v>43970</v>
      </c>
      <c r="E449" s="43">
        <v>16</v>
      </c>
      <c r="F449" s="43">
        <v>217.06846807920601</v>
      </c>
      <c r="G449" s="43">
        <v>4.7001593584699197</v>
      </c>
      <c r="H449" s="43">
        <v>42.508899999999997</v>
      </c>
      <c r="I449" s="43">
        <v>0.39361782487553798</v>
      </c>
      <c r="J449" s="43">
        <v>25.029</v>
      </c>
      <c r="K449" s="43">
        <v>6.9396025797455101</v>
      </c>
      <c r="L449" s="43">
        <v>5.8996612305951803</v>
      </c>
      <c r="M449" s="43">
        <v>302.539409072892</v>
      </c>
      <c r="N449" s="43">
        <v>0</v>
      </c>
      <c r="O449" s="43">
        <v>302.539409072892</v>
      </c>
      <c r="P449" s="43" t="s">
        <v>65</v>
      </c>
      <c r="Q449" s="43" t="s">
        <v>161</v>
      </c>
      <c r="R449" s="43" t="s">
        <v>65</v>
      </c>
      <c r="S449" s="43">
        <v>0</v>
      </c>
      <c r="T449" s="43" t="s">
        <v>65</v>
      </c>
    </row>
    <row r="450" spans="1:20" x14ac:dyDescent="0.2">
      <c r="A450" s="65">
        <v>100074</v>
      </c>
      <c r="B450" s="43" t="s">
        <v>66</v>
      </c>
      <c r="C450" s="43" t="s">
        <v>139</v>
      </c>
      <c r="D450" s="43">
        <v>43970</v>
      </c>
      <c r="E450" s="43">
        <v>17</v>
      </c>
      <c r="F450" s="43">
        <v>217.06846807920601</v>
      </c>
      <c r="G450" s="43">
        <v>4.7001593584699197</v>
      </c>
      <c r="H450" s="43">
        <v>42.508899999999997</v>
      </c>
      <c r="I450" s="43">
        <v>0.39361782487553798</v>
      </c>
      <c r="J450" s="43">
        <v>25.029</v>
      </c>
      <c r="K450" s="43">
        <v>6.9396025797455101</v>
      </c>
      <c r="L450" s="43">
        <v>5.8996612305951803</v>
      </c>
      <c r="M450" s="43">
        <v>302.539409072892</v>
      </c>
      <c r="N450" s="43">
        <v>0</v>
      </c>
      <c r="O450" s="43">
        <v>302.539409072892</v>
      </c>
      <c r="P450" s="43" t="s">
        <v>65</v>
      </c>
      <c r="Q450" s="43" t="s">
        <v>161</v>
      </c>
      <c r="R450" s="43" t="s">
        <v>65</v>
      </c>
      <c r="S450" s="43">
        <v>0</v>
      </c>
      <c r="T450" s="43" t="s">
        <v>65</v>
      </c>
    </row>
    <row r="451" spans="1:20" x14ac:dyDescent="0.2">
      <c r="A451" s="65">
        <v>100074</v>
      </c>
      <c r="B451" s="43" t="s">
        <v>66</v>
      </c>
      <c r="C451" s="43" t="s">
        <v>139</v>
      </c>
      <c r="D451" s="43">
        <v>43970</v>
      </c>
      <c r="E451" s="43">
        <v>18</v>
      </c>
      <c r="F451" s="43">
        <v>217.06846807920601</v>
      </c>
      <c r="G451" s="43">
        <v>4.7001593584699197</v>
      </c>
      <c r="H451" s="43">
        <v>42.508899999999997</v>
      </c>
      <c r="I451" s="43">
        <v>0.39361782487553798</v>
      </c>
      <c r="J451" s="43">
        <v>25.029</v>
      </c>
      <c r="K451" s="43">
        <v>6.9396025797455101</v>
      </c>
      <c r="L451" s="43">
        <v>5.8996612305951803</v>
      </c>
      <c r="M451" s="43">
        <v>302.539409072892</v>
      </c>
      <c r="N451" s="43">
        <v>0</v>
      </c>
      <c r="O451" s="43">
        <v>302.539409072892</v>
      </c>
      <c r="P451" s="43" t="s">
        <v>65</v>
      </c>
      <c r="Q451" s="43" t="s">
        <v>161</v>
      </c>
      <c r="R451" s="43" t="s">
        <v>65</v>
      </c>
      <c r="S451" s="43">
        <v>0</v>
      </c>
      <c r="T451" s="43" t="s">
        <v>65</v>
      </c>
    </row>
    <row r="452" spans="1:20" x14ac:dyDescent="0.2">
      <c r="A452" s="65">
        <v>100074</v>
      </c>
      <c r="B452" s="43" t="s">
        <v>66</v>
      </c>
      <c r="C452" s="43" t="s">
        <v>139</v>
      </c>
      <c r="D452" s="43">
        <v>43970</v>
      </c>
      <c r="E452" s="43">
        <v>19</v>
      </c>
      <c r="F452" s="43">
        <v>217.06846807920601</v>
      </c>
      <c r="G452" s="43">
        <v>4.7001593584699197</v>
      </c>
      <c r="H452" s="43">
        <v>47.067700000000002</v>
      </c>
      <c r="I452" s="43">
        <v>0.43583074828787299</v>
      </c>
      <c r="J452" s="43">
        <v>25.029</v>
      </c>
      <c r="K452" s="43">
        <v>6.9396025797455101</v>
      </c>
      <c r="L452" s="43">
        <v>5.8996612305951803</v>
      </c>
      <c r="M452" s="43">
        <v>307.14042199630501</v>
      </c>
      <c r="N452" s="43">
        <v>0</v>
      </c>
      <c r="O452" s="43">
        <v>307.14042199630501</v>
      </c>
      <c r="P452" s="43" t="s">
        <v>65</v>
      </c>
      <c r="Q452" s="43" t="s">
        <v>161</v>
      </c>
      <c r="R452" s="43" t="s">
        <v>65</v>
      </c>
      <c r="S452" s="43">
        <v>0</v>
      </c>
      <c r="T452" s="43" t="s">
        <v>65</v>
      </c>
    </row>
    <row r="453" spans="1:20" x14ac:dyDescent="0.2">
      <c r="A453" s="65">
        <v>100074</v>
      </c>
      <c r="B453" s="43" t="s">
        <v>66</v>
      </c>
      <c r="C453" s="43" t="s">
        <v>139</v>
      </c>
      <c r="D453" s="43">
        <v>43970</v>
      </c>
      <c r="E453" s="43">
        <v>20</v>
      </c>
      <c r="F453" s="43">
        <v>217.06846807920601</v>
      </c>
      <c r="G453" s="43">
        <v>4.7001593584699197</v>
      </c>
      <c r="H453" s="43">
        <v>47.067700000000002</v>
      </c>
      <c r="I453" s="43">
        <v>0.43583074828787299</v>
      </c>
      <c r="J453" s="43">
        <v>25.029</v>
      </c>
      <c r="K453" s="43">
        <v>6.9396025797455101</v>
      </c>
      <c r="L453" s="43">
        <v>5.8996612305951803</v>
      </c>
      <c r="M453" s="43">
        <v>307.14042199630501</v>
      </c>
      <c r="N453" s="43">
        <v>0</v>
      </c>
      <c r="O453" s="43">
        <v>307.14042199630501</v>
      </c>
      <c r="P453" s="43" t="s">
        <v>65</v>
      </c>
      <c r="Q453" s="43" t="s">
        <v>161</v>
      </c>
      <c r="R453" s="43" t="s">
        <v>65</v>
      </c>
      <c r="S453" s="43">
        <v>0</v>
      </c>
      <c r="T453" s="43" t="s">
        <v>65</v>
      </c>
    </row>
    <row r="454" spans="1:20" x14ac:dyDescent="0.2">
      <c r="A454" s="65">
        <v>100074</v>
      </c>
      <c r="B454" s="43" t="s">
        <v>66</v>
      </c>
      <c r="C454" s="43" t="s">
        <v>139</v>
      </c>
      <c r="D454" s="43">
        <v>43970</v>
      </c>
      <c r="E454" s="43">
        <v>21</v>
      </c>
      <c r="F454" s="43">
        <v>217.06846807920601</v>
      </c>
      <c r="G454" s="43">
        <v>4.7001593584699197</v>
      </c>
      <c r="H454" s="43">
        <v>47.067700000000002</v>
      </c>
      <c r="I454" s="43">
        <v>0.43583074828787299</v>
      </c>
      <c r="J454" s="43">
        <v>25.029</v>
      </c>
      <c r="K454" s="43">
        <v>6.9396025797455101</v>
      </c>
      <c r="L454" s="43">
        <v>5.8996612305951803</v>
      </c>
      <c r="M454" s="43">
        <v>307.14042199630501</v>
      </c>
      <c r="N454" s="43">
        <v>0</v>
      </c>
      <c r="O454" s="43">
        <v>307.14042199630501</v>
      </c>
      <c r="P454" s="43" t="s">
        <v>65</v>
      </c>
      <c r="Q454" s="43" t="s">
        <v>161</v>
      </c>
      <c r="R454" s="43" t="s">
        <v>65</v>
      </c>
      <c r="S454" s="43">
        <v>0</v>
      </c>
      <c r="T454" s="43" t="s">
        <v>65</v>
      </c>
    </row>
    <row r="455" spans="1:20" x14ac:dyDescent="0.2">
      <c r="A455" s="65">
        <v>100074</v>
      </c>
      <c r="B455" s="43" t="s">
        <v>66</v>
      </c>
      <c r="C455" s="43" t="s">
        <v>139</v>
      </c>
      <c r="D455" s="43">
        <v>43970</v>
      </c>
      <c r="E455" s="43">
        <v>22</v>
      </c>
      <c r="F455" s="43">
        <v>217.06846807920601</v>
      </c>
      <c r="G455" s="43">
        <v>4.7001593584699197</v>
      </c>
      <c r="H455" s="43">
        <v>42.508899999999997</v>
      </c>
      <c r="I455" s="43">
        <v>0.39361782487553798</v>
      </c>
      <c r="J455" s="43">
        <v>25.029</v>
      </c>
      <c r="K455" s="43">
        <v>6.9396025797455101</v>
      </c>
      <c r="L455" s="43">
        <v>5.8996612305951803</v>
      </c>
      <c r="M455" s="43">
        <v>302.539409072892</v>
      </c>
      <c r="N455" s="43">
        <v>0</v>
      </c>
      <c r="O455" s="43">
        <v>302.539409072892</v>
      </c>
      <c r="P455" s="43" t="s">
        <v>65</v>
      </c>
      <c r="Q455" s="43" t="s">
        <v>161</v>
      </c>
      <c r="R455" s="43" t="s">
        <v>65</v>
      </c>
      <c r="S455" s="43">
        <v>0</v>
      </c>
      <c r="T455" s="43" t="s">
        <v>65</v>
      </c>
    </row>
    <row r="456" spans="1:20" x14ac:dyDescent="0.2">
      <c r="A456" s="65">
        <v>100074</v>
      </c>
      <c r="B456" s="43" t="s">
        <v>66</v>
      </c>
      <c r="C456" s="43" t="s">
        <v>139</v>
      </c>
      <c r="D456" s="43">
        <v>43970</v>
      </c>
      <c r="E456" s="43">
        <v>23</v>
      </c>
      <c r="F456" s="43">
        <v>217.06846807920601</v>
      </c>
      <c r="G456" s="43">
        <v>4.7001593584699197</v>
      </c>
      <c r="H456" s="43">
        <v>42.508899999999997</v>
      </c>
      <c r="I456" s="43">
        <v>0.39361782487553798</v>
      </c>
      <c r="J456" s="43">
        <v>25.029</v>
      </c>
      <c r="K456" s="43">
        <v>6.9396025797455101</v>
      </c>
      <c r="L456" s="43">
        <v>5.8996612305951803</v>
      </c>
      <c r="M456" s="43">
        <v>302.539409072892</v>
      </c>
      <c r="N456" s="43">
        <v>0</v>
      </c>
      <c r="O456" s="43">
        <v>302.539409072892</v>
      </c>
      <c r="P456" s="43" t="s">
        <v>65</v>
      </c>
      <c r="Q456" s="43" t="s">
        <v>161</v>
      </c>
      <c r="R456" s="43" t="s">
        <v>65</v>
      </c>
      <c r="S456" s="43">
        <v>0</v>
      </c>
      <c r="T456" s="43" t="s">
        <v>65</v>
      </c>
    </row>
    <row r="457" spans="1:20" x14ac:dyDescent="0.2">
      <c r="A457" s="65">
        <v>100074</v>
      </c>
      <c r="B457" s="43" t="s">
        <v>66</v>
      </c>
      <c r="C457" s="43" t="s">
        <v>139</v>
      </c>
      <c r="D457" s="43">
        <v>43970</v>
      </c>
      <c r="E457" s="43">
        <v>24</v>
      </c>
      <c r="F457" s="43">
        <v>217.06846807920601</v>
      </c>
      <c r="G457" s="43">
        <v>4.7001593584699197</v>
      </c>
      <c r="H457" s="43">
        <v>39.089700000000001</v>
      </c>
      <c r="I457" s="43">
        <v>0.36195720635060702</v>
      </c>
      <c r="J457" s="43">
        <v>25.029</v>
      </c>
      <c r="K457" s="43">
        <v>6.9396025797455101</v>
      </c>
      <c r="L457" s="43">
        <v>5.8996612305951803</v>
      </c>
      <c r="M457" s="43">
        <v>299.08854845436701</v>
      </c>
      <c r="N457" s="43">
        <v>0</v>
      </c>
      <c r="O457" s="43">
        <v>299.08854845436701</v>
      </c>
      <c r="P457" s="43" t="s">
        <v>65</v>
      </c>
      <c r="Q457" s="43" t="s">
        <v>161</v>
      </c>
      <c r="R457" s="43" t="s">
        <v>65</v>
      </c>
      <c r="S457" s="43">
        <v>0</v>
      </c>
      <c r="T457" s="43" t="s">
        <v>65</v>
      </c>
    </row>
    <row r="458" spans="1:20" x14ac:dyDescent="0.2">
      <c r="A458" s="65">
        <v>100074</v>
      </c>
      <c r="B458" s="43" t="s">
        <v>66</v>
      </c>
      <c r="C458" s="43" t="s">
        <v>139</v>
      </c>
      <c r="D458" s="43">
        <v>43971</v>
      </c>
      <c r="E458" s="43">
        <v>1</v>
      </c>
      <c r="F458" s="43">
        <v>217.06846807920601</v>
      </c>
      <c r="G458" s="43">
        <v>4.7001593584699197</v>
      </c>
      <c r="H458" s="43">
        <v>39.089700000000001</v>
      </c>
      <c r="I458" s="43">
        <v>0.36195720635060702</v>
      </c>
      <c r="J458" s="43">
        <v>25.029</v>
      </c>
      <c r="K458" s="43">
        <v>6.9396025797455101</v>
      </c>
      <c r="L458" s="43">
        <v>5.8996612305951803</v>
      </c>
      <c r="M458" s="43">
        <v>299.08854845436701</v>
      </c>
      <c r="N458" s="43">
        <v>0</v>
      </c>
      <c r="O458" s="43">
        <v>299.08854845436701</v>
      </c>
      <c r="P458" s="43" t="s">
        <v>65</v>
      </c>
      <c r="Q458" s="43" t="s">
        <v>161</v>
      </c>
      <c r="R458" s="43" t="s">
        <v>65</v>
      </c>
      <c r="S458" s="43">
        <v>0</v>
      </c>
      <c r="T458" s="43" t="s">
        <v>65</v>
      </c>
    </row>
    <row r="459" spans="1:20" x14ac:dyDescent="0.2">
      <c r="A459" s="65">
        <v>100074</v>
      </c>
      <c r="B459" s="43" t="s">
        <v>66</v>
      </c>
      <c r="C459" s="43" t="s">
        <v>139</v>
      </c>
      <c r="D459" s="43">
        <v>43971</v>
      </c>
      <c r="E459" s="43">
        <v>2</v>
      </c>
      <c r="F459" s="43">
        <v>217.06846807920601</v>
      </c>
      <c r="G459" s="43">
        <v>4.7001593584699197</v>
      </c>
      <c r="H459" s="43">
        <v>39.089700000000001</v>
      </c>
      <c r="I459" s="43">
        <v>0.36195720635060702</v>
      </c>
      <c r="J459" s="43">
        <v>25.029</v>
      </c>
      <c r="K459" s="43">
        <v>6.9396025797455101</v>
      </c>
      <c r="L459" s="43">
        <v>5.8996612305951803</v>
      </c>
      <c r="M459" s="43">
        <v>299.08854845436701</v>
      </c>
      <c r="N459" s="43">
        <v>0</v>
      </c>
      <c r="O459" s="43">
        <v>299.08854845436701</v>
      </c>
      <c r="P459" s="43" t="s">
        <v>65</v>
      </c>
      <c r="Q459" s="43" t="s">
        <v>161</v>
      </c>
      <c r="R459" s="43" t="s">
        <v>65</v>
      </c>
      <c r="S459" s="43">
        <v>0</v>
      </c>
      <c r="T459" s="43" t="s">
        <v>65</v>
      </c>
    </row>
    <row r="460" spans="1:20" x14ac:dyDescent="0.2">
      <c r="A460" s="65">
        <v>100074</v>
      </c>
      <c r="B460" s="43" t="s">
        <v>66</v>
      </c>
      <c r="C460" s="43" t="s">
        <v>139</v>
      </c>
      <c r="D460" s="43">
        <v>43971</v>
      </c>
      <c r="E460" s="43">
        <v>3</v>
      </c>
      <c r="F460" s="43">
        <v>217.06846807920601</v>
      </c>
      <c r="G460" s="43">
        <v>4.7001593584699197</v>
      </c>
      <c r="H460" s="43">
        <v>39.089700000000001</v>
      </c>
      <c r="I460" s="43">
        <v>0.36195720635060702</v>
      </c>
      <c r="J460" s="43">
        <v>25.029</v>
      </c>
      <c r="K460" s="43">
        <v>6.9396025797455101</v>
      </c>
      <c r="L460" s="43">
        <v>5.8996612305951803</v>
      </c>
      <c r="M460" s="43">
        <v>299.08854845436701</v>
      </c>
      <c r="N460" s="43">
        <v>0</v>
      </c>
      <c r="O460" s="43">
        <v>299.08854845436701</v>
      </c>
      <c r="P460" s="43" t="s">
        <v>65</v>
      </c>
      <c r="Q460" s="43" t="s">
        <v>161</v>
      </c>
      <c r="R460" s="43" t="s">
        <v>65</v>
      </c>
      <c r="S460" s="43">
        <v>0</v>
      </c>
      <c r="T460" s="43" t="s">
        <v>65</v>
      </c>
    </row>
    <row r="461" spans="1:20" x14ac:dyDescent="0.2">
      <c r="A461" s="65">
        <v>100074</v>
      </c>
      <c r="B461" s="43" t="s">
        <v>66</v>
      </c>
      <c r="C461" s="43" t="s">
        <v>139</v>
      </c>
      <c r="D461" s="43">
        <v>43971</v>
      </c>
      <c r="E461" s="43">
        <v>4</v>
      </c>
      <c r="F461" s="43">
        <v>217.06846807920601</v>
      </c>
      <c r="G461" s="43">
        <v>4.7001593584699197</v>
      </c>
      <c r="H461" s="43">
        <v>39.089700000000001</v>
      </c>
      <c r="I461" s="43">
        <v>0.36195720635060702</v>
      </c>
      <c r="J461" s="43">
        <v>25.029</v>
      </c>
      <c r="K461" s="43">
        <v>6.9396025797455101</v>
      </c>
      <c r="L461" s="43">
        <v>5.8996612305951803</v>
      </c>
      <c r="M461" s="43">
        <v>299.08854845436701</v>
      </c>
      <c r="N461" s="43">
        <v>0</v>
      </c>
      <c r="O461" s="43">
        <v>299.08854845436701</v>
      </c>
      <c r="P461" s="43" t="s">
        <v>65</v>
      </c>
      <c r="Q461" s="43" t="s">
        <v>161</v>
      </c>
      <c r="R461" s="43" t="s">
        <v>65</v>
      </c>
      <c r="S461" s="43">
        <v>0</v>
      </c>
      <c r="T461" s="43" t="s">
        <v>65</v>
      </c>
    </row>
    <row r="462" spans="1:20" x14ac:dyDescent="0.2">
      <c r="A462" s="65">
        <v>100074</v>
      </c>
      <c r="B462" s="43" t="s">
        <v>66</v>
      </c>
      <c r="C462" s="43" t="s">
        <v>139</v>
      </c>
      <c r="D462" s="43">
        <v>43971</v>
      </c>
      <c r="E462" s="43">
        <v>5</v>
      </c>
      <c r="F462" s="43">
        <v>217.06846807920601</v>
      </c>
      <c r="G462" s="43">
        <v>4.7001593584699197</v>
      </c>
      <c r="H462" s="43">
        <v>42.508899999999997</v>
      </c>
      <c r="I462" s="43">
        <v>0.39361782487553798</v>
      </c>
      <c r="J462" s="43">
        <v>25.029</v>
      </c>
      <c r="K462" s="43">
        <v>6.9396025797455101</v>
      </c>
      <c r="L462" s="43">
        <v>5.8996612305951803</v>
      </c>
      <c r="M462" s="43">
        <v>302.539409072892</v>
      </c>
      <c r="N462" s="43">
        <v>0</v>
      </c>
      <c r="O462" s="43">
        <v>302.539409072892</v>
      </c>
      <c r="P462" s="43" t="s">
        <v>65</v>
      </c>
      <c r="Q462" s="43" t="s">
        <v>161</v>
      </c>
      <c r="R462" s="43" t="s">
        <v>65</v>
      </c>
      <c r="S462" s="43">
        <v>0</v>
      </c>
      <c r="T462" s="43" t="s">
        <v>65</v>
      </c>
    </row>
    <row r="463" spans="1:20" x14ac:dyDescent="0.2">
      <c r="A463" s="65">
        <v>100074</v>
      </c>
      <c r="B463" s="43" t="s">
        <v>66</v>
      </c>
      <c r="C463" s="43" t="s">
        <v>139</v>
      </c>
      <c r="D463" s="43">
        <v>43971</v>
      </c>
      <c r="E463" s="43">
        <v>6</v>
      </c>
      <c r="F463" s="43">
        <v>217.06846807920601</v>
      </c>
      <c r="G463" s="43">
        <v>4.7001593584699197</v>
      </c>
      <c r="H463" s="43">
        <v>42.508899999999997</v>
      </c>
      <c r="I463" s="43">
        <v>0.39361782487553798</v>
      </c>
      <c r="J463" s="43">
        <v>25.029</v>
      </c>
      <c r="K463" s="43">
        <v>6.9396025797455101</v>
      </c>
      <c r="L463" s="43">
        <v>5.8996612305951803</v>
      </c>
      <c r="M463" s="43">
        <v>302.539409072892</v>
      </c>
      <c r="N463" s="43">
        <v>0</v>
      </c>
      <c r="O463" s="43">
        <v>302.539409072892</v>
      </c>
      <c r="P463" s="43" t="s">
        <v>65</v>
      </c>
      <c r="Q463" s="43" t="s">
        <v>161</v>
      </c>
      <c r="R463" s="43" t="s">
        <v>65</v>
      </c>
      <c r="S463" s="43">
        <v>0</v>
      </c>
      <c r="T463" s="43" t="s">
        <v>65</v>
      </c>
    </row>
    <row r="464" spans="1:20" x14ac:dyDescent="0.2">
      <c r="A464" s="65">
        <v>100074</v>
      </c>
      <c r="B464" s="43" t="s">
        <v>66</v>
      </c>
      <c r="C464" s="43" t="s">
        <v>139</v>
      </c>
      <c r="D464" s="43">
        <v>43971</v>
      </c>
      <c r="E464" s="43">
        <v>7</v>
      </c>
      <c r="F464" s="43">
        <v>217.06846807920601</v>
      </c>
      <c r="G464" s="43">
        <v>4.7001593584699197</v>
      </c>
      <c r="H464" s="43">
        <v>42.508899999999997</v>
      </c>
      <c r="I464" s="43">
        <v>0.39361782487553798</v>
      </c>
      <c r="J464" s="43">
        <v>25.029</v>
      </c>
      <c r="K464" s="43">
        <v>6.9396025797455101</v>
      </c>
      <c r="L464" s="43">
        <v>5.8996612305951803</v>
      </c>
      <c r="M464" s="43">
        <v>302.539409072892</v>
      </c>
      <c r="N464" s="43">
        <v>0</v>
      </c>
      <c r="O464" s="43">
        <v>302.539409072892</v>
      </c>
      <c r="P464" s="43" t="s">
        <v>65</v>
      </c>
      <c r="Q464" s="43" t="s">
        <v>161</v>
      </c>
      <c r="R464" s="43" t="s">
        <v>65</v>
      </c>
      <c r="S464" s="43">
        <v>0</v>
      </c>
      <c r="T464" s="43" t="s">
        <v>65</v>
      </c>
    </row>
    <row r="465" spans="1:20" x14ac:dyDescent="0.2">
      <c r="A465" s="65">
        <v>100074</v>
      </c>
      <c r="B465" s="43" t="s">
        <v>66</v>
      </c>
      <c r="C465" s="43" t="s">
        <v>139</v>
      </c>
      <c r="D465" s="43">
        <v>43971</v>
      </c>
      <c r="E465" s="43">
        <v>8</v>
      </c>
      <c r="F465" s="43">
        <v>217.06846807920601</v>
      </c>
      <c r="G465" s="43">
        <v>4.7001593584699197</v>
      </c>
      <c r="H465" s="43">
        <v>42.508899999999997</v>
      </c>
      <c r="I465" s="43">
        <v>0.39361782487553798</v>
      </c>
      <c r="J465" s="43">
        <v>25.029</v>
      </c>
      <c r="K465" s="43">
        <v>6.9396025797455101</v>
      </c>
      <c r="L465" s="43">
        <v>5.8996612305951803</v>
      </c>
      <c r="M465" s="43">
        <v>302.539409072892</v>
      </c>
      <c r="N465" s="43">
        <v>0</v>
      </c>
      <c r="O465" s="43">
        <v>302.539409072892</v>
      </c>
      <c r="P465" s="43" t="s">
        <v>65</v>
      </c>
      <c r="Q465" s="43" t="s">
        <v>161</v>
      </c>
      <c r="R465" s="43" t="s">
        <v>65</v>
      </c>
      <c r="S465" s="43">
        <v>0</v>
      </c>
      <c r="T465" s="43" t="s">
        <v>65</v>
      </c>
    </row>
    <row r="466" spans="1:20" x14ac:dyDescent="0.2">
      <c r="A466" s="65">
        <v>100074</v>
      </c>
      <c r="B466" s="43" t="s">
        <v>66</v>
      </c>
      <c r="C466" s="43" t="s">
        <v>139</v>
      </c>
      <c r="D466" s="43">
        <v>43971</v>
      </c>
      <c r="E466" s="43">
        <v>9</v>
      </c>
      <c r="F466" s="43">
        <v>217.06846807920601</v>
      </c>
      <c r="G466" s="43">
        <v>4.7001593584699197</v>
      </c>
      <c r="H466" s="43">
        <v>42.508899999999997</v>
      </c>
      <c r="I466" s="43">
        <v>0.39361782487553798</v>
      </c>
      <c r="J466" s="43">
        <v>25.029</v>
      </c>
      <c r="K466" s="43">
        <v>6.9396025797455101</v>
      </c>
      <c r="L466" s="43">
        <v>5.8996612305951803</v>
      </c>
      <c r="M466" s="43">
        <v>302.539409072892</v>
      </c>
      <c r="N466" s="43">
        <v>0</v>
      </c>
      <c r="O466" s="43">
        <v>302.539409072892</v>
      </c>
      <c r="P466" s="43" t="s">
        <v>65</v>
      </c>
      <c r="Q466" s="43" t="s">
        <v>161</v>
      </c>
      <c r="R466" s="43" t="s">
        <v>65</v>
      </c>
      <c r="S466" s="43">
        <v>0</v>
      </c>
      <c r="T466" s="43" t="s">
        <v>65</v>
      </c>
    </row>
    <row r="467" spans="1:20" x14ac:dyDescent="0.2">
      <c r="A467" s="65">
        <v>100074</v>
      </c>
      <c r="B467" s="43" t="s">
        <v>66</v>
      </c>
      <c r="C467" s="43" t="s">
        <v>139</v>
      </c>
      <c r="D467" s="43">
        <v>43971</v>
      </c>
      <c r="E467" s="43">
        <v>10</v>
      </c>
      <c r="F467" s="43">
        <v>217.06846807920601</v>
      </c>
      <c r="G467" s="43">
        <v>4.7001593584699197</v>
      </c>
      <c r="H467" s="43">
        <v>47.067700000000002</v>
      </c>
      <c r="I467" s="43">
        <v>0.43583074828787299</v>
      </c>
      <c r="J467" s="43">
        <v>25.029</v>
      </c>
      <c r="K467" s="43">
        <v>6.9396025797455101</v>
      </c>
      <c r="L467" s="43">
        <v>5.8996612305951803</v>
      </c>
      <c r="M467" s="43">
        <v>307.14042199630501</v>
      </c>
      <c r="N467" s="43">
        <v>0</v>
      </c>
      <c r="O467" s="43">
        <v>307.14042199630501</v>
      </c>
      <c r="P467" s="43" t="s">
        <v>65</v>
      </c>
      <c r="Q467" s="43" t="s">
        <v>161</v>
      </c>
      <c r="R467" s="43" t="s">
        <v>65</v>
      </c>
      <c r="S467" s="43">
        <v>0</v>
      </c>
      <c r="T467" s="43" t="s">
        <v>65</v>
      </c>
    </row>
    <row r="468" spans="1:20" x14ac:dyDescent="0.2">
      <c r="A468" s="65">
        <v>100074</v>
      </c>
      <c r="B468" s="43" t="s">
        <v>66</v>
      </c>
      <c r="C468" s="43" t="s">
        <v>139</v>
      </c>
      <c r="D468" s="43">
        <v>43971</v>
      </c>
      <c r="E468" s="43">
        <v>11</v>
      </c>
      <c r="F468" s="43">
        <v>217.06846807920601</v>
      </c>
      <c r="G468" s="43">
        <v>4.7001593584699197</v>
      </c>
      <c r="H468" s="43">
        <v>47.067700000000002</v>
      </c>
      <c r="I468" s="43">
        <v>0.43583074828787299</v>
      </c>
      <c r="J468" s="43">
        <v>25.029</v>
      </c>
      <c r="K468" s="43">
        <v>6.9396025797455101</v>
      </c>
      <c r="L468" s="43">
        <v>5.8996612305951803</v>
      </c>
      <c r="M468" s="43">
        <v>307.14042199630501</v>
      </c>
      <c r="N468" s="43">
        <v>0</v>
      </c>
      <c r="O468" s="43">
        <v>307.14042199630501</v>
      </c>
      <c r="P468" s="43" t="s">
        <v>65</v>
      </c>
      <c r="Q468" s="43" t="s">
        <v>161</v>
      </c>
      <c r="R468" s="43" t="s">
        <v>65</v>
      </c>
      <c r="S468" s="43">
        <v>0</v>
      </c>
      <c r="T468" s="43" t="s">
        <v>65</v>
      </c>
    </row>
    <row r="469" spans="1:20" x14ac:dyDescent="0.2">
      <c r="A469" s="65">
        <v>100074</v>
      </c>
      <c r="B469" s="43" t="s">
        <v>66</v>
      </c>
      <c r="C469" s="43" t="s">
        <v>139</v>
      </c>
      <c r="D469" s="43">
        <v>43971</v>
      </c>
      <c r="E469" s="43">
        <v>12</v>
      </c>
      <c r="F469" s="43">
        <v>217.06846807920601</v>
      </c>
      <c r="G469" s="43">
        <v>4.7001593584699197</v>
      </c>
      <c r="H469" s="43">
        <v>47.067700000000002</v>
      </c>
      <c r="I469" s="43">
        <v>0.43583074828787299</v>
      </c>
      <c r="J469" s="43">
        <v>25.029</v>
      </c>
      <c r="K469" s="43">
        <v>6.9396025797455101</v>
      </c>
      <c r="L469" s="43">
        <v>5.8996612305951803</v>
      </c>
      <c r="M469" s="43">
        <v>307.14042199630501</v>
      </c>
      <c r="N469" s="43">
        <v>0</v>
      </c>
      <c r="O469" s="43">
        <v>307.14042199630501</v>
      </c>
      <c r="P469" s="43" t="s">
        <v>65</v>
      </c>
      <c r="Q469" s="43" t="s">
        <v>161</v>
      </c>
      <c r="R469" s="43" t="s">
        <v>65</v>
      </c>
      <c r="S469" s="43">
        <v>0</v>
      </c>
      <c r="T469" s="43" t="s">
        <v>65</v>
      </c>
    </row>
    <row r="470" spans="1:20" x14ac:dyDescent="0.2">
      <c r="A470" s="65">
        <v>100074</v>
      </c>
      <c r="B470" s="43" t="s">
        <v>66</v>
      </c>
      <c r="C470" s="43" t="s">
        <v>139</v>
      </c>
      <c r="D470" s="43">
        <v>43971</v>
      </c>
      <c r="E470" s="43">
        <v>13</v>
      </c>
      <c r="F470" s="43">
        <v>217.06846807920601</v>
      </c>
      <c r="G470" s="43">
        <v>4.7001593584699197</v>
      </c>
      <c r="H470" s="43">
        <v>42.508899999999997</v>
      </c>
      <c r="I470" s="43">
        <v>0.39361782487553798</v>
      </c>
      <c r="J470" s="43">
        <v>25.029</v>
      </c>
      <c r="K470" s="43">
        <v>6.9396025797455101</v>
      </c>
      <c r="L470" s="43">
        <v>5.8996612305951803</v>
      </c>
      <c r="M470" s="43">
        <v>302.539409072892</v>
      </c>
      <c r="N470" s="43">
        <v>0</v>
      </c>
      <c r="O470" s="43">
        <v>302.539409072892</v>
      </c>
      <c r="P470" s="43" t="s">
        <v>65</v>
      </c>
      <c r="Q470" s="43" t="s">
        <v>161</v>
      </c>
      <c r="R470" s="43" t="s">
        <v>65</v>
      </c>
      <c r="S470" s="43">
        <v>0</v>
      </c>
      <c r="T470" s="43" t="s">
        <v>65</v>
      </c>
    </row>
    <row r="471" spans="1:20" x14ac:dyDescent="0.2">
      <c r="A471" s="65">
        <v>100074</v>
      </c>
      <c r="B471" s="43" t="s">
        <v>66</v>
      </c>
      <c r="C471" s="43" t="s">
        <v>139</v>
      </c>
      <c r="D471" s="43">
        <v>43971</v>
      </c>
      <c r="E471" s="43">
        <v>14</v>
      </c>
      <c r="F471" s="43">
        <v>217.06846807920601</v>
      </c>
      <c r="G471" s="43">
        <v>4.7001593584699197</v>
      </c>
      <c r="H471" s="43">
        <v>42.508899999999997</v>
      </c>
      <c r="I471" s="43">
        <v>0.39361782487553798</v>
      </c>
      <c r="J471" s="43">
        <v>25.029</v>
      </c>
      <c r="K471" s="43">
        <v>6.9396025797455101</v>
      </c>
      <c r="L471" s="43">
        <v>5.8996612305951803</v>
      </c>
      <c r="M471" s="43">
        <v>302.539409072892</v>
      </c>
      <c r="N471" s="43">
        <v>0</v>
      </c>
      <c r="O471" s="43">
        <v>302.539409072892</v>
      </c>
      <c r="P471" s="43" t="s">
        <v>65</v>
      </c>
      <c r="Q471" s="43" t="s">
        <v>161</v>
      </c>
      <c r="R471" s="43" t="s">
        <v>65</v>
      </c>
      <c r="S471" s="43">
        <v>0</v>
      </c>
      <c r="T471" s="43" t="s">
        <v>65</v>
      </c>
    </row>
    <row r="472" spans="1:20" x14ac:dyDescent="0.2">
      <c r="A472" s="65">
        <v>100074</v>
      </c>
      <c r="B472" s="43" t="s">
        <v>66</v>
      </c>
      <c r="C472" s="43" t="s">
        <v>139</v>
      </c>
      <c r="D472" s="43">
        <v>43971</v>
      </c>
      <c r="E472" s="43">
        <v>15</v>
      </c>
      <c r="F472" s="43">
        <v>217.06846807920601</v>
      </c>
      <c r="G472" s="43">
        <v>4.7001593584699197</v>
      </c>
      <c r="H472" s="43">
        <v>42.508899999999997</v>
      </c>
      <c r="I472" s="43">
        <v>0.39361782487553798</v>
      </c>
      <c r="J472" s="43">
        <v>25.029</v>
      </c>
      <c r="K472" s="43">
        <v>6.9396025797455101</v>
      </c>
      <c r="L472" s="43">
        <v>5.8996612305951803</v>
      </c>
      <c r="M472" s="43">
        <v>302.539409072892</v>
      </c>
      <c r="N472" s="43">
        <v>0</v>
      </c>
      <c r="O472" s="43">
        <v>302.539409072892</v>
      </c>
      <c r="P472" s="43" t="s">
        <v>65</v>
      </c>
      <c r="Q472" s="43" t="s">
        <v>161</v>
      </c>
      <c r="R472" s="43" t="s">
        <v>65</v>
      </c>
      <c r="S472" s="43">
        <v>0</v>
      </c>
      <c r="T472" s="43" t="s">
        <v>65</v>
      </c>
    </row>
    <row r="473" spans="1:20" x14ac:dyDescent="0.2">
      <c r="A473" s="65">
        <v>100074</v>
      </c>
      <c r="B473" s="43" t="s">
        <v>66</v>
      </c>
      <c r="C473" s="43" t="s">
        <v>139</v>
      </c>
      <c r="D473" s="43">
        <v>43971</v>
      </c>
      <c r="E473" s="43">
        <v>16</v>
      </c>
      <c r="F473" s="43">
        <v>217.06846807920601</v>
      </c>
      <c r="G473" s="43">
        <v>4.7001593584699197</v>
      </c>
      <c r="H473" s="43">
        <v>42.508899999999997</v>
      </c>
      <c r="I473" s="43">
        <v>0.39361782487553798</v>
      </c>
      <c r="J473" s="43">
        <v>25.029</v>
      </c>
      <c r="K473" s="43">
        <v>6.9396025797455101</v>
      </c>
      <c r="L473" s="43">
        <v>5.8996612305951803</v>
      </c>
      <c r="M473" s="43">
        <v>302.539409072892</v>
      </c>
      <c r="N473" s="43">
        <v>0</v>
      </c>
      <c r="O473" s="43">
        <v>302.539409072892</v>
      </c>
      <c r="P473" s="43" t="s">
        <v>65</v>
      </c>
      <c r="Q473" s="43" t="s">
        <v>161</v>
      </c>
      <c r="R473" s="43" t="s">
        <v>65</v>
      </c>
      <c r="S473" s="43">
        <v>0</v>
      </c>
      <c r="T473" s="43" t="s">
        <v>65</v>
      </c>
    </row>
    <row r="474" spans="1:20" x14ac:dyDescent="0.2">
      <c r="A474" s="65">
        <v>100074</v>
      </c>
      <c r="B474" s="43" t="s">
        <v>66</v>
      </c>
      <c r="C474" s="43" t="s">
        <v>139</v>
      </c>
      <c r="D474" s="43">
        <v>43971</v>
      </c>
      <c r="E474" s="43">
        <v>17</v>
      </c>
      <c r="F474" s="43">
        <v>217.06846807920601</v>
      </c>
      <c r="G474" s="43">
        <v>4.7001593584699197</v>
      </c>
      <c r="H474" s="43">
        <v>42.508899999999997</v>
      </c>
      <c r="I474" s="43">
        <v>0.39361782487553798</v>
      </c>
      <c r="J474" s="43">
        <v>25.029</v>
      </c>
      <c r="K474" s="43">
        <v>6.9396025797455101</v>
      </c>
      <c r="L474" s="43">
        <v>5.8996612305951803</v>
      </c>
      <c r="M474" s="43">
        <v>302.539409072892</v>
      </c>
      <c r="N474" s="43">
        <v>0</v>
      </c>
      <c r="O474" s="43">
        <v>302.539409072892</v>
      </c>
      <c r="P474" s="43" t="s">
        <v>65</v>
      </c>
      <c r="Q474" s="43" t="s">
        <v>161</v>
      </c>
      <c r="R474" s="43" t="s">
        <v>65</v>
      </c>
      <c r="S474" s="43">
        <v>0</v>
      </c>
      <c r="T474" s="43" t="s">
        <v>65</v>
      </c>
    </row>
    <row r="475" spans="1:20" x14ac:dyDescent="0.2">
      <c r="A475" s="65">
        <v>100074</v>
      </c>
      <c r="B475" s="43" t="s">
        <v>66</v>
      </c>
      <c r="C475" s="43" t="s">
        <v>139</v>
      </c>
      <c r="D475" s="43">
        <v>43971</v>
      </c>
      <c r="E475" s="43">
        <v>18</v>
      </c>
      <c r="F475" s="43">
        <v>217.06846807920601</v>
      </c>
      <c r="G475" s="43">
        <v>4.7001593584699197</v>
      </c>
      <c r="H475" s="43">
        <v>42.508899999999997</v>
      </c>
      <c r="I475" s="43">
        <v>0.39361782487553798</v>
      </c>
      <c r="J475" s="43">
        <v>25.029</v>
      </c>
      <c r="K475" s="43">
        <v>6.9396025797455101</v>
      </c>
      <c r="L475" s="43">
        <v>5.8996612305951803</v>
      </c>
      <c r="M475" s="43">
        <v>302.539409072892</v>
      </c>
      <c r="N475" s="43">
        <v>0</v>
      </c>
      <c r="O475" s="43">
        <v>302.539409072892</v>
      </c>
      <c r="P475" s="43" t="s">
        <v>65</v>
      </c>
      <c r="Q475" s="43" t="s">
        <v>161</v>
      </c>
      <c r="R475" s="43" t="s">
        <v>65</v>
      </c>
      <c r="S475" s="43">
        <v>0</v>
      </c>
      <c r="T475" s="43" t="s">
        <v>65</v>
      </c>
    </row>
    <row r="476" spans="1:20" x14ac:dyDescent="0.2">
      <c r="A476" s="65">
        <v>100074</v>
      </c>
      <c r="B476" s="43" t="s">
        <v>66</v>
      </c>
      <c r="C476" s="43" t="s">
        <v>139</v>
      </c>
      <c r="D476" s="43">
        <v>43971</v>
      </c>
      <c r="E476" s="43">
        <v>19</v>
      </c>
      <c r="F476" s="43">
        <v>217.06846807920601</v>
      </c>
      <c r="G476" s="43">
        <v>4.7001593584699197</v>
      </c>
      <c r="H476" s="43">
        <v>47.067700000000002</v>
      </c>
      <c r="I476" s="43">
        <v>0.43583074828787299</v>
      </c>
      <c r="J476" s="43">
        <v>25.029</v>
      </c>
      <c r="K476" s="43">
        <v>6.9396025797455101</v>
      </c>
      <c r="L476" s="43">
        <v>5.8996612305951803</v>
      </c>
      <c r="M476" s="43">
        <v>307.14042199630501</v>
      </c>
      <c r="N476" s="43">
        <v>0</v>
      </c>
      <c r="O476" s="43">
        <v>307.14042199630501</v>
      </c>
      <c r="P476" s="43" t="s">
        <v>65</v>
      </c>
      <c r="Q476" s="43" t="s">
        <v>161</v>
      </c>
      <c r="R476" s="43" t="s">
        <v>65</v>
      </c>
      <c r="S476" s="43">
        <v>0</v>
      </c>
      <c r="T476" s="43" t="s">
        <v>65</v>
      </c>
    </row>
    <row r="477" spans="1:20" x14ac:dyDescent="0.2">
      <c r="A477" s="65">
        <v>100074</v>
      </c>
      <c r="B477" s="43" t="s">
        <v>66</v>
      </c>
      <c r="C477" s="43" t="s">
        <v>139</v>
      </c>
      <c r="D477" s="43">
        <v>43971</v>
      </c>
      <c r="E477" s="43">
        <v>20</v>
      </c>
      <c r="F477" s="43">
        <v>217.06846807920601</v>
      </c>
      <c r="G477" s="43">
        <v>4.7001593584699197</v>
      </c>
      <c r="H477" s="43">
        <v>47.067700000000002</v>
      </c>
      <c r="I477" s="43">
        <v>0.43583074828787299</v>
      </c>
      <c r="J477" s="43">
        <v>25.029</v>
      </c>
      <c r="K477" s="43">
        <v>6.9396025797455101</v>
      </c>
      <c r="L477" s="43">
        <v>5.8996612305951803</v>
      </c>
      <c r="M477" s="43">
        <v>307.14042199630501</v>
      </c>
      <c r="N477" s="43">
        <v>0</v>
      </c>
      <c r="O477" s="43">
        <v>307.14042199630501</v>
      </c>
      <c r="P477" s="43" t="s">
        <v>65</v>
      </c>
      <c r="Q477" s="43" t="s">
        <v>161</v>
      </c>
      <c r="R477" s="43" t="s">
        <v>65</v>
      </c>
      <c r="S477" s="43">
        <v>0</v>
      </c>
      <c r="T477" s="43" t="s">
        <v>65</v>
      </c>
    </row>
    <row r="478" spans="1:20" x14ac:dyDescent="0.2">
      <c r="A478" s="65">
        <v>100074</v>
      </c>
      <c r="B478" s="43" t="s">
        <v>66</v>
      </c>
      <c r="C478" s="43" t="s">
        <v>139</v>
      </c>
      <c r="D478" s="43">
        <v>43971</v>
      </c>
      <c r="E478" s="43">
        <v>21</v>
      </c>
      <c r="F478" s="43">
        <v>217.06846807920601</v>
      </c>
      <c r="G478" s="43">
        <v>4.7001593584699197</v>
      </c>
      <c r="H478" s="43">
        <v>47.067700000000002</v>
      </c>
      <c r="I478" s="43">
        <v>0.43583074828787299</v>
      </c>
      <c r="J478" s="43">
        <v>25.029</v>
      </c>
      <c r="K478" s="43">
        <v>6.9396025797455101</v>
      </c>
      <c r="L478" s="43">
        <v>5.8996612305951803</v>
      </c>
      <c r="M478" s="43">
        <v>307.14042199630501</v>
      </c>
      <c r="N478" s="43">
        <v>0</v>
      </c>
      <c r="O478" s="43">
        <v>307.14042199630501</v>
      </c>
      <c r="P478" s="43" t="s">
        <v>65</v>
      </c>
      <c r="Q478" s="43" t="s">
        <v>161</v>
      </c>
      <c r="R478" s="43" t="s">
        <v>65</v>
      </c>
      <c r="S478" s="43">
        <v>0</v>
      </c>
      <c r="T478" s="43" t="s">
        <v>65</v>
      </c>
    </row>
    <row r="479" spans="1:20" x14ac:dyDescent="0.2">
      <c r="A479" s="65">
        <v>100074</v>
      </c>
      <c r="B479" s="43" t="s">
        <v>66</v>
      </c>
      <c r="C479" s="43" t="s">
        <v>139</v>
      </c>
      <c r="D479" s="43">
        <v>43971</v>
      </c>
      <c r="E479" s="43">
        <v>22</v>
      </c>
      <c r="F479" s="43">
        <v>217.06846807920601</v>
      </c>
      <c r="G479" s="43">
        <v>4.7001593584699197</v>
      </c>
      <c r="H479" s="43">
        <v>42.508899999999997</v>
      </c>
      <c r="I479" s="43">
        <v>0.39361782487553798</v>
      </c>
      <c r="J479" s="43">
        <v>25.029</v>
      </c>
      <c r="K479" s="43">
        <v>6.9396025797455101</v>
      </c>
      <c r="L479" s="43">
        <v>5.8996612305951803</v>
      </c>
      <c r="M479" s="43">
        <v>302.539409072892</v>
      </c>
      <c r="N479" s="43">
        <v>0</v>
      </c>
      <c r="O479" s="43">
        <v>302.539409072892</v>
      </c>
      <c r="P479" s="43" t="s">
        <v>65</v>
      </c>
      <c r="Q479" s="43" t="s">
        <v>161</v>
      </c>
      <c r="R479" s="43" t="s">
        <v>65</v>
      </c>
      <c r="S479" s="43">
        <v>0</v>
      </c>
      <c r="T479" s="43" t="s">
        <v>65</v>
      </c>
    </row>
    <row r="480" spans="1:20" x14ac:dyDescent="0.2">
      <c r="A480" s="65">
        <v>100074</v>
      </c>
      <c r="B480" s="43" t="s">
        <v>66</v>
      </c>
      <c r="C480" s="43" t="s">
        <v>139</v>
      </c>
      <c r="D480" s="43">
        <v>43971</v>
      </c>
      <c r="E480" s="43">
        <v>23</v>
      </c>
      <c r="F480" s="43">
        <v>217.06846807920601</v>
      </c>
      <c r="G480" s="43">
        <v>4.7001593584699197</v>
      </c>
      <c r="H480" s="43">
        <v>42.508899999999997</v>
      </c>
      <c r="I480" s="43">
        <v>0.39361782487553798</v>
      </c>
      <c r="J480" s="43">
        <v>25.029</v>
      </c>
      <c r="K480" s="43">
        <v>6.9396025797455101</v>
      </c>
      <c r="L480" s="43">
        <v>5.8996612305951803</v>
      </c>
      <c r="M480" s="43">
        <v>302.539409072892</v>
      </c>
      <c r="N480" s="43">
        <v>0</v>
      </c>
      <c r="O480" s="43">
        <v>302.539409072892</v>
      </c>
      <c r="P480" s="43" t="s">
        <v>65</v>
      </c>
      <c r="Q480" s="43" t="s">
        <v>161</v>
      </c>
      <c r="R480" s="43" t="s">
        <v>65</v>
      </c>
      <c r="S480" s="43">
        <v>0</v>
      </c>
      <c r="T480" s="43" t="s">
        <v>65</v>
      </c>
    </row>
    <row r="481" spans="1:20" x14ac:dyDescent="0.2">
      <c r="A481" s="65">
        <v>100074</v>
      </c>
      <c r="B481" s="43" t="s">
        <v>66</v>
      </c>
      <c r="C481" s="43" t="s">
        <v>139</v>
      </c>
      <c r="D481" s="43">
        <v>43971</v>
      </c>
      <c r="E481" s="43">
        <v>24</v>
      </c>
      <c r="F481" s="43">
        <v>217.06846807920601</v>
      </c>
      <c r="G481" s="43">
        <v>4.7001593584699197</v>
      </c>
      <c r="H481" s="43">
        <v>39.089700000000001</v>
      </c>
      <c r="I481" s="43">
        <v>0.36195720635060702</v>
      </c>
      <c r="J481" s="43">
        <v>25.029</v>
      </c>
      <c r="K481" s="43">
        <v>6.9396025797455101</v>
      </c>
      <c r="L481" s="43">
        <v>5.8996612305951803</v>
      </c>
      <c r="M481" s="43">
        <v>299.08854845436701</v>
      </c>
      <c r="N481" s="43">
        <v>0</v>
      </c>
      <c r="O481" s="43">
        <v>299.08854845436701</v>
      </c>
      <c r="P481" s="43" t="s">
        <v>65</v>
      </c>
      <c r="Q481" s="43" t="s">
        <v>161</v>
      </c>
      <c r="R481" s="43" t="s">
        <v>65</v>
      </c>
      <c r="S481" s="43">
        <v>0</v>
      </c>
      <c r="T481" s="43" t="s">
        <v>65</v>
      </c>
    </row>
    <row r="482" spans="1:20" x14ac:dyDescent="0.2">
      <c r="A482" s="65">
        <v>100074</v>
      </c>
      <c r="B482" s="43" t="s">
        <v>66</v>
      </c>
      <c r="C482" s="43" t="s">
        <v>139</v>
      </c>
      <c r="D482" s="43">
        <v>43972</v>
      </c>
      <c r="E482" s="43">
        <v>1</v>
      </c>
      <c r="F482" s="43">
        <v>217.06846807920601</v>
      </c>
      <c r="G482" s="43">
        <v>4.7001593584699197</v>
      </c>
      <c r="H482" s="43">
        <v>39.089700000000001</v>
      </c>
      <c r="I482" s="43">
        <v>0.36195720635060702</v>
      </c>
      <c r="J482" s="43">
        <v>25.029</v>
      </c>
      <c r="K482" s="43">
        <v>6.9396025797455101</v>
      </c>
      <c r="L482" s="43">
        <v>5.8996612305951803</v>
      </c>
      <c r="M482" s="43">
        <v>299.08854845436701</v>
      </c>
      <c r="N482" s="43">
        <v>0</v>
      </c>
      <c r="O482" s="43">
        <v>299.08854845436701</v>
      </c>
      <c r="P482" s="43" t="s">
        <v>65</v>
      </c>
      <c r="Q482" s="43" t="s">
        <v>161</v>
      </c>
      <c r="R482" s="43" t="s">
        <v>65</v>
      </c>
      <c r="S482" s="43">
        <v>0</v>
      </c>
      <c r="T482" s="43" t="s">
        <v>65</v>
      </c>
    </row>
    <row r="483" spans="1:20" x14ac:dyDescent="0.2">
      <c r="A483" s="65">
        <v>100074</v>
      </c>
      <c r="B483" s="43" t="s">
        <v>66</v>
      </c>
      <c r="C483" s="43" t="s">
        <v>139</v>
      </c>
      <c r="D483" s="43">
        <v>43972</v>
      </c>
      <c r="E483" s="43">
        <v>2</v>
      </c>
      <c r="F483" s="43">
        <v>217.06846807920601</v>
      </c>
      <c r="G483" s="43">
        <v>4.7001593584699197</v>
      </c>
      <c r="H483" s="43">
        <v>39.089700000000001</v>
      </c>
      <c r="I483" s="43">
        <v>0.36195720635060702</v>
      </c>
      <c r="J483" s="43">
        <v>25.029</v>
      </c>
      <c r="K483" s="43">
        <v>6.9396025797455101</v>
      </c>
      <c r="L483" s="43">
        <v>5.8996612305951803</v>
      </c>
      <c r="M483" s="43">
        <v>299.08854845436701</v>
      </c>
      <c r="N483" s="43">
        <v>0</v>
      </c>
      <c r="O483" s="43">
        <v>299.08854845436701</v>
      </c>
      <c r="P483" s="43" t="s">
        <v>65</v>
      </c>
      <c r="Q483" s="43" t="s">
        <v>161</v>
      </c>
      <c r="R483" s="43" t="s">
        <v>65</v>
      </c>
      <c r="S483" s="43">
        <v>0</v>
      </c>
      <c r="T483" s="43" t="s">
        <v>65</v>
      </c>
    </row>
    <row r="484" spans="1:20" x14ac:dyDescent="0.2">
      <c r="A484" s="65">
        <v>100074</v>
      </c>
      <c r="B484" s="43" t="s">
        <v>66</v>
      </c>
      <c r="C484" s="43" t="s">
        <v>139</v>
      </c>
      <c r="D484" s="43">
        <v>43972</v>
      </c>
      <c r="E484" s="43">
        <v>3</v>
      </c>
      <c r="F484" s="43">
        <v>217.06846807920601</v>
      </c>
      <c r="G484" s="43">
        <v>4.7001593584699197</v>
      </c>
      <c r="H484" s="43">
        <v>39.089700000000001</v>
      </c>
      <c r="I484" s="43">
        <v>0.36195720635060702</v>
      </c>
      <c r="J484" s="43">
        <v>25.029</v>
      </c>
      <c r="K484" s="43">
        <v>6.9396025797455101</v>
      </c>
      <c r="L484" s="43">
        <v>5.8996612305951803</v>
      </c>
      <c r="M484" s="43">
        <v>299.08854845436701</v>
      </c>
      <c r="N484" s="43">
        <v>0</v>
      </c>
      <c r="O484" s="43">
        <v>299.08854845436701</v>
      </c>
      <c r="P484" s="43" t="s">
        <v>65</v>
      </c>
      <c r="Q484" s="43" t="s">
        <v>161</v>
      </c>
      <c r="R484" s="43" t="s">
        <v>65</v>
      </c>
      <c r="S484" s="43">
        <v>0</v>
      </c>
      <c r="T484" s="43" t="s">
        <v>65</v>
      </c>
    </row>
    <row r="485" spans="1:20" x14ac:dyDescent="0.2">
      <c r="A485" s="65">
        <v>100074</v>
      </c>
      <c r="B485" s="43" t="s">
        <v>66</v>
      </c>
      <c r="C485" s="43" t="s">
        <v>139</v>
      </c>
      <c r="D485" s="43">
        <v>43972</v>
      </c>
      <c r="E485" s="43">
        <v>4</v>
      </c>
      <c r="F485" s="43">
        <v>217.06846807920601</v>
      </c>
      <c r="G485" s="43">
        <v>4.7001593584699197</v>
      </c>
      <c r="H485" s="43">
        <v>39.089700000000001</v>
      </c>
      <c r="I485" s="43">
        <v>0.36195720635060702</v>
      </c>
      <c r="J485" s="43">
        <v>25.029</v>
      </c>
      <c r="K485" s="43">
        <v>6.9396025797455101</v>
      </c>
      <c r="L485" s="43">
        <v>5.8996612305951803</v>
      </c>
      <c r="M485" s="43">
        <v>299.08854845436701</v>
      </c>
      <c r="N485" s="43">
        <v>0</v>
      </c>
      <c r="O485" s="43">
        <v>299.08854845436701</v>
      </c>
      <c r="P485" s="43" t="s">
        <v>65</v>
      </c>
      <c r="Q485" s="43" t="s">
        <v>161</v>
      </c>
      <c r="R485" s="43" t="s">
        <v>65</v>
      </c>
      <c r="S485" s="43">
        <v>0</v>
      </c>
      <c r="T485" s="43" t="s">
        <v>65</v>
      </c>
    </row>
    <row r="486" spans="1:20" x14ac:dyDescent="0.2">
      <c r="A486" s="65">
        <v>100074</v>
      </c>
      <c r="B486" s="43" t="s">
        <v>66</v>
      </c>
      <c r="C486" s="43" t="s">
        <v>139</v>
      </c>
      <c r="D486" s="43">
        <v>43972</v>
      </c>
      <c r="E486" s="43">
        <v>5</v>
      </c>
      <c r="F486" s="43">
        <v>217.06846807920601</v>
      </c>
      <c r="G486" s="43">
        <v>4.7001593584699197</v>
      </c>
      <c r="H486" s="43">
        <v>42.508899999999997</v>
      </c>
      <c r="I486" s="43">
        <v>0.39361782487553798</v>
      </c>
      <c r="J486" s="43">
        <v>25.029</v>
      </c>
      <c r="K486" s="43">
        <v>6.9396025797455101</v>
      </c>
      <c r="L486" s="43">
        <v>5.8996612305951803</v>
      </c>
      <c r="M486" s="43">
        <v>302.539409072892</v>
      </c>
      <c r="N486" s="43">
        <v>0</v>
      </c>
      <c r="O486" s="43">
        <v>302.539409072892</v>
      </c>
      <c r="P486" s="43" t="s">
        <v>65</v>
      </c>
      <c r="Q486" s="43" t="s">
        <v>161</v>
      </c>
      <c r="R486" s="43" t="s">
        <v>65</v>
      </c>
      <c r="S486" s="43">
        <v>0</v>
      </c>
      <c r="T486" s="43" t="s">
        <v>65</v>
      </c>
    </row>
    <row r="487" spans="1:20" x14ac:dyDescent="0.2">
      <c r="A487" s="65">
        <v>100074</v>
      </c>
      <c r="B487" s="43" t="s">
        <v>66</v>
      </c>
      <c r="C487" s="43" t="s">
        <v>139</v>
      </c>
      <c r="D487" s="43">
        <v>43972</v>
      </c>
      <c r="E487" s="43">
        <v>6</v>
      </c>
      <c r="F487" s="43">
        <v>217.06846807920601</v>
      </c>
      <c r="G487" s="43">
        <v>4.7001593584699197</v>
      </c>
      <c r="H487" s="43">
        <v>42.508899999999997</v>
      </c>
      <c r="I487" s="43">
        <v>0.39361782487553798</v>
      </c>
      <c r="J487" s="43">
        <v>25.029</v>
      </c>
      <c r="K487" s="43">
        <v>6.9396025797455101</v>
      </c>
      <c r="L487" s="43">
        <v>5.8996612305951803</v>
      </c>
      <c r="M487" s="43">
        <v>302.539409072892</v>
      </c>
      <c r="N487" s="43">
        <v>0</v>
      </c>
      <c r="O487" s="43">
        <v>302.539409072892</v>
      </c>
      <c r="P487" s="43" t="s">
        <v>65</v>
      </c>
      <c r="Q487" s="43" t="s">
        <v>161</v>
      </c>
      <c r="R487" s="43" t="s">
        <v>65</v>
      </c>
      <c r="S487" s="43">
        <v>0</v>
      </c>
      <c r="T487" s="43" t="s">
        <v>65</v>
      </c>
    </row>
    <row r="488" spans="1:20" x14ac:dyDescent="0.2">
      <c r="A488" s="65">
        <v>100074</v>
      </c>
      <c r="B488" s="43" t="s">
        <v>66</v>
      </c>
      <c r="C488" s="43" t="s">
        <v>139</v>
      </c>
      <c r="D488" s="43">
        <v>43972</v>
      </c>
      <c r="E488" s="43">
        <v>7</v>
      </c>
      <c r="F488" s="43">
        <v>217.06846807920601</v>
      </c>
      <c r="G488" s="43">
        <v>4.7001593584699197</v>
      </c>
      <c r="H488" s="43">
        <v>42.508899999999997</v>
      </c>
      <c r="I488" s="43">
        <v>0.39361782487553798</v>
      </c>
      <c r="J488" s="43">
        <v>25.029</v>
      </c>
      <c r="K488" s="43">
        <v>6.9396025797455101</v>
      </c>
      <c r="L488" s="43">
        <v>5.8996612305951803</v>
      </c>
      <c r="M488" s="43">
        <v>302.539409072892</v>
      </c>
      <c r="N488" s="43">
        <v>0</v>
      </c>
      <c r="O488" s="43">
        <v>302.539409072892</v>
      </c>
      <c r="P488" s="43" t="s">
        <v>65</v>
      </c>
      <c r="Q488" s="43" t="s">
        <v>161</v>
      </c>
      <c r="R488" s="43" t="s">
        <v>65</v>
      </c>
      <c r="S488" s="43">
        <v>0</v>
      </c>
      <c r="T488" s="43" t="s">
        <v>65</v>
      </c>
    </row>
    <row r="489" spans="1:20" x14ac:dyDescent="0.2">
      <c r="A489" s="65">
        <v>100074</v>
      </c>
      <c r="B489" s="43" t="s">
        <v>66</v>
      </c>
      <c r="C489" s="43" t="s">
        <v>139</v>
      </c>
      <c r="D489" s="43">
        <v>43972</v>
      </c>
      <c r="E489" s="43">
        <v>8</v>
      </c>
      <c r="F489" s="43">
        <v>217.06846807920601</v>
      </c>
      <c r="G489" s="43">
        <v>4.7001593584699197</v>
      </c>
      <c r="H489" s="43">
        <v>42.508899999999997</v>
      </c>
      <c r="I489" s="43">
        <v>0.39361782487553798</v>
      </c>
      <c r="J489" s="43">
        <v>25.029</v>
      </c>
      <c r="K489" s="43">
        <v>6.9396025797455101</v>
      </c>
      <c r="L489" s="43">
        <v>5.8996612305951803</v>
      </c>
      <c r="M489" s="43">
        <v>302.539409072892</v>
      </c>
      <c r="N489" s="43">
        <v>0</v>
      </c>
      <c r="O489" s="43">
        <v>302.539409072892</v>
      </c>
      <c r="P489" s="43" t="s">
        <v>65</v>
      </c>
      <c r="Q489" s="43" t="s">
        <v>161</v>
      </c>
      <c r="R489" s="43" t="s">
        <v>65</v>
      </c>
      <c r="S489" s="43">
        <v>0</v>
      </c>
      <c r="T489" s="43" t="s">
        <v>65</v>
      </c>
    </row>
    <row r="490" spans="1:20" x14ac:dyDescent="0.2">
      <c r="A490" s="65">
        <v>100074</v>
      </c>
      <c r="B490" s="43" t="s">
        <v>66</v>
      </c>
      <c r="C490" s="43" t="s">
        <v>139</v>
      </c>
      <c r="D490" s="43">
        <v>43972</v>
      </c>
      <c r="E490" s="43">
        <v>9</v>
      </c>
      <c r="F490" s="43">
        <v>217.06846807920601</v>
      </c>
      <c r="G490" s="43">
        <v>4.7001593584699197</v>
      </c>
      <c r="H490" s="43">
        <v>42.508899999999997</v>
      </c>
      <c r="I490" s="43">
        <v>0.39361782487553798</v>
      </c>
      <c r="J490" s="43">
        <v>25.029</v>
      </c>
      <c r="K490" s="43">
        <v>6.9396025797455101</v>
      </c>
      <c r="L490" s="43">
        <v>5.8996612305951803</v>
      </c>
      <c r="M490" s="43">
        <v>302.539409072892</v>
      </c>
      <c r="N490" s="43">
        <v>0</v>
      </c>
      <c r="O490" s="43">
        <v>302.539409072892</v>
      </c>
      <c r="P490" s="43" t="s">
        <v>65</v>
      </c>
      <c r="Q490" s="43" t="s">
        <v>161</v>
      </c>
      <c r="R490" s="43" t="s">
        <v>65</v>
      </c>
      <c r="S490" s="43">
        <v>0</v>
      </c>
      <c r="T490" s="43" t="s">
        <v>65</v>
      </c>
    </row>
    <row r="491" spans="1:20" x14ac:dyDescent="0.2">
      <c r="A491" s="65">
        <v>100074</v>
      </c>
      <c r="B491" s="43" t="s">
        <v>66</v>
      </c>
      <c r="C491" s="43" t="s">
        <v>139</v>
      </c>
      <c r="D491" s="43">
        <v>43972</v>
      </c>
      <c r="E491" s="43">
        <v>10</v>
      </c>
      <c r="F491" s="43">
        <v>217.06846807920601</v>
      </c>
      <c r="G491" s="43">
        <v>4.7001593584699197</v>
      </c>
      <c r="H491" s="43">
        <v>47.067700000000002</v>
      </c>
      <c r="I491" s="43">
        <v>0.43583074828787299</v>
      </c>
      <c r="J491" s="43">
        <v>25.029</v>
      </c>
      <c r="K491" s="43">
        <v>6.9396025797455101</v>
      </c>
      <c r="L491" s="43">
        <v>5.8996612305951803</v>
      </c>
      <c r="M491" s="43">
        <v>307.14042199630501</v>
      </c>
      <c r="N491" s="43">
        <v>0</v>
      </c>
      <c r="O491" s="43">
        <v>307.14042199630501</v>
      </c>
      <c r="P491" s="43" t="s">
        <v>65</v>
      </c>
      <c r="Q491" s="43" t="s">
        <v>161</v>
      </c>
      <c r="R491" s="43" t="s">
        <v>65</v>
      </c>
      <c r="S491" s="43">
        <v>0</v>
      </c>
      <c r="T491" s="43" t="s">
        <v>65</v>
      </c>
    </row>
    <row r="492" spans="1:20" x14ac:dyDescent="0.2">
      <c r="A492" s="65">
        <v>100074</v>
      </c>
      <c r="B492" s="43" t="s">
        <v>66</v>
      </c>
      <c r="C492" s="43" t="s">
        <v>139</v>
      </c>
      <c r="D492" s="43">
        <v>43972</v>
      </c>
      <c r="E492" s="43">
        <v>11</v>
      </c>
      <c r="F492" s="43">
        <v>217.06846807920601</v>
      </c>
      <c r="G492" s="43">
        <v>4.7001593584699197</v>
      </c>
      <c r="H492" s="43">
        <v>47.067700000000002</v>
      </c>
      <c r="I492" s="43">
        <v>0.43583074828787299</v>
      </c>
      <c r="J492" s="43">
        <v>25.029</v>
      </c>
      <c r="K492" s="43">
        <v>6.9396025797455101</v>
      </c>
      <c r="L492" s="43">
        <v>5.8996612305951803</v>
      </c>
      <c r="M492" s="43">
        <v>307.14042199630501</v>
      </c>
      <c r="N492" s="43">
        <v>0</v>
      </c>
      <c r="O492" s="43">
        <v>307.14042199630501</v>
      </c>
      <c r="P492" s="43" t="s">
        <v>65</v>
      </c>
      <c r="Q492" s="43" t="s">
        <v>161</v>
      </c>
      <c r="R492" s="43" t="s">
        <v>65</v>
      </c>
      <c r="S492" s="43">
        <v>0</v>
      </c>
      <c r="T492" s="43" t="s">
        <v>65</v>
      </c>
    </row>
    <row r="493" spans="1:20" x14ac:dyDescent="0.2">
      <c r="A493" s="65">
        <v>100074</v>
      </c>
      <c r="B493" s="43" t="s">
        <v>66</v>
      </c>
      <c r="C493" s="43" t="s">
        <v>139</v>
      </c>
      <c r="D493" s="43">
        <v>43972</v>
      </c>
      <c r="E493" s="43">
        <v>12</v>
      </c>
      <c r="F493" s="43">
        <v>217.06846807920601</v>
      </c>
      <c r="G493" s="43">
        <v>4.7001593584699197</v>
      </c>
      <c r="H493" s="43">
        <v>47.067700000000002</v>
      </c>
      <c r="I493" s="43">
        <v>0.43583074828787299</v>
      </c>
      <c r="J493" s="43">
        <v>25.029</v>
      </c>
      <c r="K493" s="43">
        <v>6.9396025797455101</v>
      </c>
      <c r="L493" s="43">
        <v>5.8996612305951803</v>
      </c>
      <c r="M493" s="43">
        <v>307.14042199630501</v>
      </c>
      <c r="N493" s="43">
        <v>0</v>
      </c>
      <c r="O493" s="43">
        <v>307.14042199630501</v>
      </c>
      <c r="P493" s="43" t="s">
        <v>65</v>
      </c>
      <c r="Q493" s="43" t="s">
        <v>161</v>
      </c>
      <c r="R493" s="43" t="s">
        <v>65</v>
      </c>
      <c r="S493" s="43">
        <v>0</v>
      </c>
      <c r="T493" s="43" t="s">
        <v>65</v>
      </c>
    </row>
    <row r="494" spans="1:20" x14ac:dyDescent="0.2">
      <c r="A494" s="65">
        <v>100074</v>
      </c>
      <c r="B494" s="43" t="s">
        <v>66</v>
      </c>
      <c r="C494" s="43" t="s">
        <v>139</v>
      </c>
      <c r="D494" s="43">
        <v>43972</v>
      </c>
      <c r="E494" s="43">
        <v>13</v>
      </c>
      <c r="F494" s="43">
        <v>217.06846807920601</v>
      </c>
      <c r="G494" s="43">
        <v>4.7001593584699197</v>
      </c>
      <c r="H494" s="43">
        <v>42.508899999999997</v>
      </c>
      <c r="I494" s="43">
        <v>0.39361782487553798</v>
      </c>
      <c r="J494" s="43">
        <v>25.029</v>
      </c>
      <c r="K494" s="43">
        <v>6.9396025797455101</v>
      </c>
      <c r="L494" s="43">
        <v>5.8996612305951803</v>
      </c>
      <c r="M494" s="43">
        <v>302.539409072892</v>
      </c>
      <c r="N494" s="43">
        <v>0</v>
      </c>
      <c r="O494" s="43">
        <v>302.539409072892</v>
      </c>
      <c r="P494" s="43" t="s">
        <v>65</v>
      </c>
      <c r="Q494" s="43" t="s">
        <v>161</v>
      </c>
      <c r="R494" s="43" t="s">
        <v>65</v>
      </c>
      <c r="S494" s="43">
        <v>0</v>
      </c>
      <c r="T494" s="43" t="s">
        <v>65</v>
      </c>
    </row>
    <row r="495" spans="1:20" x14ac:dyDescent="0.2">
      <c r="A495" s="65">
        <v>100074</v>
      </c>
      <c r="B495" s="43" t="s">
        <v>66</v>
      </c>
      <c r="C495" s="43" t="s">
        <v>139</v>
      </c>
      <c r="D495" s="43">
        <v>43972</v>
      </c>
      <c r="E495" s="43">
        <v>14</v>
      </c>
      <c r="F495" s="43">
        <v>217.06846807920601</v>
      </c>
      <c r="G495" s="43">
        <v>4.7001593584699197</v>
      </c>
      <c r="H495" s="43">
        <v>42.508899999999997</v>
      </c>
      <c r="I495" s="43">
        <v>0.39361782487553798</v>
      </c>
      <c r="J495" s="43">
        <v>25.029</v>
      </c>
      <c r="K495" s="43">
        <v>6.9396025797455101</v>
      </c>
      <c r="L495" s="43">
        <v>5.8996612305951803</v>
      </c>
      <c r="M495" s="43">
        <v>302.539409072892</v>
      </c>
      <c r="N495" s="43">
        <v>0</v>
      </c>
      <c r="O495" s="43">
        <v>302.539409072892</v>
      </c>
      <c r="P495" s="43" t="s">
        <v>65</v>
      </c>
      <c r="Q495" s="43" t="s">
        <v>161</v>
      </c>
      <c r="R495" s="43" t="s">
        <v>65</v>
      </c>
      <c r="S495" s="43">
        <v>0</v>
      </c>
      <c r="T495" s="43" t="s">
        <v>65</v>
      </c>
    </row>
    <row r="496" spans="1:20" x14ac:dyDescent="0.2">
      <c r="A496" s="65">
        <v>100074</v>
      </c>
      <c r="B496" s="43" t="s">
        <v>66</v>
      </c>
      <c r="C496" s="43" t="s">
        <v>139</v>
      </c>
      <c r="D496" s="43">
        <v>43972</v>
      </c>
      <c r="E496" s="43">
        <v>15</v>
      </c>
      <c r="F496" s="43">
        <v>217.06846807920601</v>
      </c>
      <c r="G496" s="43">
        <v>4.7001593584699197</v>
      </c>
      <c r="H496" s="43">
        <v>42.508899999999997</v>
      </c>
      <c r="I496" s="43">
        <v>0.39361782487553798</v>
      </c>
      <c r="J496" s="43">
        <v>25.029</v>
      </c>
      <c r="K496" s="43">
        <v>6.9396025797455101</v>
      </c>
      <c r="L496" s="43">
        <v>5.8996612305951803</v>
      </c>
      <c r="M496" s="43">
        <v>302.539409072892</v>
      </c>
      <c r="N496" s="43">
        <v>0</v>
      </c>
      <c r="O496" s="43">
        <v>302.539409072892</v>
      </c>
      <c r="P496" s="43" t="s">
        <v>65</v>
      </c>
      <c r="Q496" s="43" t="s">
        <v>161</v>
      </c>
      <c r="R496" s="43" t="s">
        <v>65</v>
      </c>
      <c r="S496" s="43">
        <v>0</v>
      </c>
      <c r="T496" s="43" t="s">
        <v>65</v>
      </c>
    </row>
    <row r="497" spans="1:20" x14ac:dyDescent="0.2">
      <c r="A497" s="65">
        <v>100074</v>
      </c>
      <c r="B497" s="43" t="s">
        <v>66</v>
      </c>
      <c r="C497" s="43" t="s">
        <v>139</v>
      </c>
      <c r="D497" s="43">
        <v>43972</v>
      </c>
      <c r="E497" s="43">
        <v>16</v>
      </c>
      <c r="F497" s="43">
        <v>217.06846807920601</v>
      </c>
      <c r="G497" s="43">
        <v>4.7001593584699197</v>
      </c>
      <c r="H497" s="43">
        <v>42.508899999999997</v>
      </c>
      <c r="I497" s="43">
        <v>0.39361782487553798</v>
      </c>
      <c r="J497" s="43">
        <v>25.029</v>
      </c>
      <c r="K497" s="43">
        <v>6.9396025797455101</v>
      </c>
      <c r="L497" s="43">
        <v>5.8996612305951803</v>
      </c>
      <c r="M497" s="43">
        <v>302.539409072892</v>
      </c>
      <c r="N497" s="43">
        <v>0</v>
      </c>
      <c r="O497" s="43">
        <v>302.539409072892</v>
      </c>
      <c r="P497" s="43" t="s">
        <v>65</v>
      </c>
      <c r="Q497" s="43" t="s">
        <v>161</v>
      </c>
      <c r="R497" s="43" t="s">
        <v>65</v>
      </c>
      <c r="S497" s="43">
        <v>0</v>
      </c>
      <c r="T497" s="43" t="s">
        <v>65</v>
      </c>
    </row>
    <row r="498" spans="1:20" x14ac:dyDescent="0.2">
      <c r="A498" s="65">
        <v>100074</v>
      </c>
      <c r="B498" s="43" t="s">
        <v>66</v>
      </c>
      <c r="C498" s="43" t="s">
        <v>139</v>
      </c>
      <c r="D498" s="43">
        <v>43972</v>
      </c>
      <c r="E498" s="43">
        <v>17</v>
      </c>
      <c r="F498" s="43">
        <v>217.06846807920601</v>
      </c>
      <c r="G498" s="43">
        <v>4.7001593584699197</v>
      </c>
      <c r="H498" s="43">
        <v>42.508899999999997</v>
      </c>
      <c r="I498" s="43">
        <v>0.39361782487553798</v>
      </c>
      <c r="J498" s="43">
        <v>25.029</v>
      </c>
      <c r="K498" s="43">
        <v>6.9396025797455101</v>
      </c>
      <c r="L498" s="43">
        <v>5.8996612305951803</v>
      </c>
      <c r="M498" s="43">
        <v>302.539409072892</v>
      </c>
      <c r="N498" s="43">
        <v>0</v>
      </c>
      <c r="O498" s="43">
        <v>302.539409072892</v>
      </c>
      <c r="P498" s="43" t="s">
        <v>65</v>
      </c>
      <c r="Q498" s="43" t="s">
        <v>161</v>
      </c>
      <c r="R498" s="43" t="s">
        <v>65</v>
      </c>
      <c r="S498" s="43">
        <v>0</v>
      </c>
      <c r="T498" s="43" t="s">
        <v>65</v>
      </c>
    </row>
    <row r="499" spans="1:20" x14ac:dyDescent="0.2">
      <c r="A499" s="65">
        <v>100074</v>
      </c>
      <c r="B499" s="43" t="s">
        <v>66</v>
      </c>
      <c r="C499" s="43" t="s">
        <v>139</v>
      </c>
      <c r="D499" s="43">
        <v>43972</v>
      </c>
      <c r="E499" s="43">
        <v>18</v>
      </c>
      <c r="F499" s="43">
        <v>217.06846807920601</v>
      </c>
      <c r="G499" s="43">
        <v>4.7001593584699197</v>
      </c>
      <c r="H499" s="43">
        <v>42.508899999999997</v>
      </c>
      <c r="I499" s="43">
        <v>0.39361782487553798</v>
      </c>
      <c r="J499" s="43">
        <v>25.029</v>
      </c>
      <c r="K499" s="43">
        <v>6.9396025797455101</v>
      </c>
      <c r="L499" s="43">
        <v>5.8996612305951803</v>
      </c>
      <c r="M499" s="43">
        <v>302.539409072892</v>
      </c>
      <c r="N499" s="43">
        <v>0</v>
      </c>
      <c r="O499" s="43">
        <v>302.539409072892</v>
      </c>
      <c r="P499" s="43" t="s">
        <v>65</v>
      </c>
      <c r="Q499" s="43" t="s">
        <v>161</v>
      </c>
      <c r="R499" s="43" t="s">
        <v>65</v>
      </c>
      <c r="S499" s="43">
        <v>0</v>
      </c>
      <c r="T499" s="43" t="s">
        <v>65</v>
      </c>
    </row>
    <row r="500" spans="1:20" x14ac:dyDescent="0.2">
      <c r="A500" s="65">
        <v>100074</v>
      </c>
      <c r="B500" s="43" t="s">
        <v>66</v>
      </c>
      <c r="C500" s="43" t="s">
        <v>139</v>
      </c>
      <c r="D500" s="43">
        <v>43972</v>
      </c>
      <c r="E500" s="43">
        <v>19</v>
      </c>
      <c r="F500" s="43">
        <v>217.06846807920601</v>
      </c>
      <c r="G500" s="43">
        <v>4.7001593584699197</v>
      </c>
      <c r="H500" s="43">
        <v>47.067700000000002</v>
      </c>
      <c r="I500" s="43">
        <v>0.43583074828787299</v>
      </c>
      <c r="J500" s="43">
        <v>25.029</v>
      </c>
      <c r="K500" s="43">
        <v>6.9396025797455101</v>
      </c>
      <c r="L500" s="43">
        <v>5.8996612305951803</v>
      </c>
      <c r="M500" s="43">
        <v>307.14042199630501</v>
      </c>
      <c r="N500" s="43">
        <v>0</v>
      </c>
      <c r="O500" s="43">
        <v>307.14042199630501</v>
      </c>
      <c r="P500" s="43" t="s">
        <v>65</v>
      </c>
      <c r="Q500" s="43" t="s">
        <v>161</v>
      </c>
      <c r="R500" s="43" t="s">
        <v>65</v>
      </c>
      <c r="S500" s="43">
        <v>0</v>
      </c>
      <c r="T500" s="43" t="s">
        <v>65</v>
      </c>
    </row>
    <row r="501" spans="1:20" x14ac:dyDescent="0.2">
      <c r="A501" s="65">
        <v>100074</v>
      </c>
      <c r="B501" s="43" t="s">
        <v>66</v>
      </c>
      <c r="C501" s="43" t="s">
        <v>139</v>
      </c>
      <c r="D501" s="43">
        <v>43972</v>
      </c>
      <c r="E501" s="43">
        <v>20</v>
      </c>
      <c r="F501" s="43">
        <v>217.06846807920601</v>
      </c>
      <c r="G501" s="43">
        <v>4.7001593584699197</v>
      </c>
      <c r="H501" s="43">
        <v>47.067700000000002</v>
      </c>
      <c r="I501" s="43">
        <v>0.43583074828787299</v>
      </c>
      <c r="J501" s="43">
        <v>25.029</v>
      </c>
      <c r="K501" s="43">
        <v>6.9396025797455101</v>
      </c>
      <c r="L501" s="43">
        <v>5.8996612305951803</v>
      </c>
      <c r="M501" s="43">
        <v>307.14042199630501</v>
      </c>
      <c r="N501" s="43">
        <v>0</v>
      </c>
      <c r="O501" s="43">
        <v>307.14042199630501</v>
      </c>
      <c r="P501" s="43" t="s">
        <v>65</v>
      </c>
      <c r="Q501" s="43" t="s">
        <v>161</v>
      </c>
      <c r="R501" s="43" t="s">
        <v>65</v>
      </c>
      <c r="S501" s="43">
        <v>0</v>
      </c>
      <c r="T501" s="43" t="s">
        <v>65</v>
      </c>
    </row>
    <row r="502" spans="1:20" x14ac:dyDescent="0.2">
      <c r="A502" s="65">
        <v>100074</v>
      </c>
      <c r="B502" s="43" t="s">
        <v>66</v>
      </c>
      <c r="C502" s="43" t="s">
        <v>139</v>
      </c>
      <c r="D502" s="43">
        <v>43972</v>
      </c>
      <c r="E502" s="43">
        <v>21</v>
      </c>
      <c r="F502" s="43">
        <v>217.06846807920601</v>
      </c>
      <c r="G502" s="43">
        <v>4.7001593584699197</v>
      </c>
      <c r="H502" s="43">
        <v>47.067700000000002</v>
      </c>
      <c r="I502" s="43">
        <v>0.43583074828787299</v>
      </c>
      <c r="J502" s="43">
        <v>25.029</v>
      </c>
      <c r="K502" s="43">
        <v>6.9396025797455101</v>
      </c>
      <c r="L502" s="43">
        <v>5.8996612305951803</v>
      </c>
      <c r="M502" s="43">
        <v>307.14042199630501</v>
      </c>
      <c r="N502" s="43">
        <v>0</v>
      </c>
      <c r="O502" s="43">
        <v>307.14042199630501</v>
      </c>
      <c r="P502" s="43" t="s">
        <v>65</v>
      </c>
      <c r="Q502" s="43" t="s">
        <v>161</v>
      </c>
      <c r="R502" s="43" t="s">
        <v>65</v>
      </c>
      <c r="S502" s="43">
        <v>0</v>
      </c>
      <c r="T502" s="43" t="s">
        <v>65</v>
      </c>
    </row>
    <row r="503" spans="1:20" x14ac:dyDescent="0.2">
      <c r="A503" s="65">
        <v>100074</v>
      </c>
      <c r="B503" s="43" t="s">
        <v>66</v>
      </c>
      <c r="C503" s="43" t="s">
        <v>139</v>
      </c>
      <c r="D503" s="43">
        <v>43972</v>
      </c>
      <c r="E503" s="43">
        <v>22</v>
      </c>
      <c r="F503" s="43">
        <v>217.06846807920601</v>
      </c>
      <c r="G503" s="43">
        <v>4.7001593584699197</v>
      </c>
      <c r="H503" s="43">
        <v>42.508899999999997</v>
      </c>
      <c r="I503" s="43">
        <v>0.39361782487553798</v>
      </c>
      <c r="J503" s="43">
        <v>25.029</v>
      </c>
      <c r="K503" s="43">
        <v>6.9396025797455101</v>
      </c>
      <c r="L503" s="43">
        <v>5.8996612305951803</v>
      </c>
      <c r="M503" s="43">
        <v>302.539409072892</v>
      </c>
      <c r="N503" s="43">
        <v>0</v>
      </c>
      <c r="O503" s="43">
        <v>302.539409072892</v>
      </c>
      <c r="P503" s="43" t="s">
        <v>65</v>
      </c>
      <c r="Q503" s="43" t="s">
        <v>161</v>
      </c>
      <c r="R503" s="43" t="s">
        <v>65</v>
      </c>
      <c r="S503" s="43">
        <v>0</v>
      </c>
      <c r="T503" s="43" t="s">
        <v>65</v>
      </c>
    </row>
    <row r="504" spans="1:20" x14ac:dyDescent="0.2">
      <c r="A504" s="65">
        <v>100074</v>
      </c>
      <c r="B504" s="43" t="s">
        <v>66</v>
      </c>
      <c r="C504" s="43" t="s">
        <v>139</v>
      </c>
      <c r="D504" s="43">
        <v>43972</v>
      </c>
      <c r="E504" s="43">
        <v>23</v>
      </c>
      <c r="F504" s="43">
        <v>217.06846807920601</v>
      </c>
      <c r="G504" s="43">
        <v>4.7001593584699197</v>
      </c>
      <c r="H504" s="43">
        <v>42.508899999999997</v>
      </c>
      <c r="I504" s="43">
        <v>0.39361782487553798</v>
      </c>
      <c r="J504" s="43">
        <v>25.029</v>
      </c>
      <c r="K504" s="43">
        <v>6.9396025797455101</v>
      </c>
      <c r="L504" s="43">
        <v>5.8996612305951803</v>
      </c>
      <c r="M504" s="43">
        <v>302.539409072892</v>
      </c>
      <c r="N504" s="43">
        <v>0</v>
      </c>
      <c r="O504" s="43">
        <v>302.539409072892</v>
      </c>
      <c r="P504" s="43" t="s">
        <v>65</v>
      </c>
      <c r="Q504" s="43" t="s">
        <v>161</v>
      </c>
      <c r="R504" s="43" t="s">
        <v>65</v>
      </c>
      <c r="S504" s="43">
        <v>0</v>
      </c>
      <c r="T504" s="43" t="s">
        <v>65</v>
      </c>
    </row>
    <row r="505" spans="1:20" x14ac:dyDescent="0.2">
      <c r="A505" s="65">
        <v>100074</v>
      </c>
      <c r="B505" s="43" t="s">
        <v>66</v>
      </c>
      <c r="C505" s="43" t="s">
        <v>139</v>
      </c>
      <c r="D505" s="43">
        <v>43972</v>
      </c>
      <c r="E505" s="43">
        <v>24</v>
      </c>
      <c r="F505" s="43">
        <v>217.06846807920601</v>
      </c>
      <c r="G505" s="43">
        <v>4.7001593584699197</v>
      </c>
      <c r="H505" s="43">
        <v>39.089700000000001</v>
      </c>
      <c r="I505" s="43">
        <v>0.36195720635060702</v>
      </c>
      <c r="J505" s="43">
        <v>25.029</v>
      </c>
      <c r="K505" s="43">
        <v>6.9396025797455101</v>
      </c>
      <c r="L505" s="43">
        <v>5.8996612305951803</v>
      </c>
      <c r="M505" s="43">
        <v>299.08854845436701</v>
      </c>
      <c r="N505" s="43">
        <v>0</v>
      </c>
      <c r="O505" s="43">
        <v>299.08854845436701</v>
      </c>
      <c r="P505" s="43" t="s">
        <v>65</v>
      </c>
      <c r="Q505" s="43" t="s">
        <v>161</v>
      </c>
      <c r="R505" s="43" t="s">
        <v>65</v>
      </c>
      <c r="S505" s="43">
        <v>0</v>
      </c>
      <c r="T505" s="43" t="s">
        <v>65</v>
      </c>
    </row>
    <row r="506" spans="1:20" x14ac:dyDescent="0.2">
      <c r="A506" s="65">
        <v>100074</v>
      </c>
      <c r="B506" s="43" t="s">
        <v>66</v>
      </c>
      <c r="C506" s="43" t="s">
        <v>139</v>
      </c>
      <c r="D506" s="43">
        <v>43973</v>
      </c>
      <c r="E506" s="43">
        <v>1</v>
      </c>
      <c r="F506" s="43">
        <v>217.06846807920601</v>
      </c>
      <c r="G506" s="43">
        <v>4.7001593584699197</v>
      </c>
      <c r="H506" s="43">
        <v>39.089700000000001</v>
      </c>
      <c r="I506" s="43">
        <v>0.36195720635060702</v>
      </c>
      <c r="J506" s="43">
        <v>25.029</v>
      </c>
      <c r="K506" s="43">
        <v>6.9396025797455101</v>
      </c>
      <c r="L506" s="43">
        <v>5.8996612305951803</v>
      </c>
      <c r="M506" s="43">
        <v>299.08854845436701</v>
      </c>
      <c r="N506" s="43">
        <v>0</v>
      </c>
      <c r="O506" s="43">
        <v>299.08854845436701</v>
      </c>
      <c r="P506" s="43" t="s">
        <v>65</v>
      </c>
      <c r="Q506" s="43" t="s">
        <v>161</v>
      </c>
      <c r="R506" s="43" t="s">
        <v>65</v>
      </c>
      <c r="S506" s="43">
        <v>0</v>
      </c>
      <c r="T506" s="43" t="s">
        <v>65</v>
      </c>
    </row>
    <row r="507" spans="1:20" x14ac:dyDescent="0.2">
      <c r="A507" s="65">
        <v>100074</v>
      </c>
      <c r="B507" s="43" t="s">
        <v>66</v>
      </c>
      <c r="C507" s="43" t="s">
        <v>139</v>
      </c>
      <c r="D507" s="43">
        <v>43973</v>
      </c>
      <c r="E507" s="43">
        <v>2</v>
      </c>
      <c r="F507" s="43">
        <v>217.06846807920601</v>
      </c>
      <c r="G507" s="43">
        <v>4.7001593584699197</v>
      </c>
      <c r="H507" s="43">
        <v>39.089700000000001</v>
      </c>
      <c r="I507" s="43">
        <v>0.36195720635060702</v>
      </c>
      <c r="J507" s="43">
        <v>25.029</v>
      </c>
      <c r="K507" s="43">
        <v>6.9396025797455101</v>
      </c>
      <c r="L507" s="43">
        <v>5.8996612305951803</v>
      </c>
      <c r="M507" s="43">
        <v>299.08854845436701</v>
      </c>
      <c r="N507" s="43">
        <v>0</v>
      </c>
      <c r="O507" s="43">
        <v>299.08854845436701</v>
      </c>
      <c r="P507" s="43" t="s">
        <v>65</v>
      </c>
      <c r="Q507" s="43" t="s">
        <v>161</v>
      </c>
      <c r="R507" s="43" t="s">
        <v>65</v>
      </c>
      <c r="S507" s="43">
        <v>0</v>
      </c>
      <c r="T507" s="43" t="s">
        <v>65</v>
      </c>
    </row>
    <row r="508" spans="1:20" x14ac:dyDescent="0.2">
      <c r="A508" s="65">
        <v>100074</v>
      </c>
      <c r="B508" s="43" t="s">
        <v>66</v>
      </c>
      <c r="C508" s="43" t="s">
        <v>139</v>
      </c>
      <c r="D508" s="43">
        <v>43973</v>
      </c>
      <c r="E508" s="43">
        <v>3</v>
      </c>
      <c r="F508" s="43">
        <v>217.06846807920601</v>
      </c>
      <c r="G508" s="43">
        <v>4.7001593584699197</v>
      </c>
      <c r="H508" s="43">
        <v>39.089700000000001</v>
      </c>
      <c r="I508" s="43">
        <v>0.36195720635060702</v>
      </c>
      <c r="J508" s="43">
        <v>25.029</v>
      </c>
      <c r="K508" s="43">
        <v>6.9396025797455101</v>
      </c>
      <c r="L508" s="43">
        <v>5.8996612305951803</v>
      </c>
      <c r="M508" s="43">
        <v>299.08854845436701</v>
      </c>
      <c r="N508" s="43">
        <v>0</v>
      </c>
      <c r="O508" s="43">
        <v>299.08854845436701</v>
      </c>
      <c r="P508" s="43" t="s">
        <v>65</v>
      </c>
      <c r="Q508" s="43" t="s">
        <v>161</v>
      </c>
      <c r="R508" s="43" t="s">
        <v>65</v>
      </c>
      <c r="S508" s="43">
        <v>0</v>
      </c>
      <c r="T508" s="43" t="s">
        <v>65</v>
      </c>
    </row>
    <row r="509" spans="1:20" x14ac:dyDescent="0.2">
      <c r="A509" s="65">
        <v>100074</v>
      </c>
      <c r="B509" s="43" t="s">
        <v>66</v>
      </c>
      <c r="C509" s="43" t="s">
        <v>139</v>
      </c>
      <c r="D509" s="43">
        <v>43973</v>
      </c>
      <c r="E509" s="43">
        <v>4</v>
      </c>
      <c r="F509" s="43">
        <v>217.06846807920601</v>
      </c>
      <c r="G509" s="43">
        <v>4.7001593584699197</v>
      </c>
      <c r="H509" s="43">
        <v>39.089700000000001</v>
      </c>
      <c r="I509" s="43">
        <v>0.36195720635060702</v>
      </c>
      <c r="J509" s="43">
        <v>25.029</v>
      </c>
      <c r="K509" s="43">
        <v>6.9396025797455101</v>
      </c>
      <c r="L509" s="43">
        <v>5.8996612305951803</v>
      </c>
      <c r="M509" s="43">
        <v>299.08854845436701</v>
      </c>
      <c r="N509" s="43">
        <v>0</v>
      </c>
      <c r="O509" s="43">
        <v>299.08854845436701</v>
      </c>
      <c r="P509" s="43" t="s">
        <v>65</v>
      </c>
      <c r="Q509" s="43" t="s">
        <v>161</v>
      </c>
      <c r="R509" s="43" t="s">
        <v>65</v>
      </c>
      <c r="S509" s="43">
        <v>0</v>
      </c>
      <c r="T509" s="43" t="s">
        <v>65</v>
      </c>
    </row>
    <row r="510" spans="1:20" x14ac:dyDescent="0.2">
      <c r="A510" s="65">
        <v>100074</v>
      </c>
      <c r="B510" s="43" t="s">
        <v>66</v>
      </c>
      <c r="C510" s="43" t="s">
        <v>139</v>
      </c>
      <c r="D510" s="43">
        <v>43973</v>
      </c>
      <c r="E510" s="43">
        <v>5</v>
      </c>
      <c r="F510" s="43">
        <v>217.06846807920601</v>
      </c>
      <c r="G510" s="43">
        <v>4.7001593584699197</v>
      </c>
      <c r="H510" s="43">
        <v>42.508899999999997</v>
      </c>
      <c r="I510" s="43">
        <v>0.39361782487553798</v>
      </c>
      <c r="J510" s="43">
        <v>25.029</v>
      </c>
      <c r="K510" s="43">
        <v>6.9396025797455101</v>
      </c>
      <c r="L510" s="43">
        <v>5.8996612305951803</v>
      </c>
      <c r="M510" s="43">
        <v>302.539409072892</v>
      </c>
      <c r="N510" s="43">
        <v>0</v>
      </c>
      <c r="O510" s="43">
        <v>302.539409072892</v>
      </c>
      <c r="P510" s="43" t="s">
        <v>65</v>
      </c>
      <c r="Q510" s="43" t="s">
        <v>161</v>
      </c>
      <c r="R510" s="43" t="s">
        <v>65</v>
      </c>
      <c r="S510" s="43">
        <v>0</v>
      </c>
      <c r="T510" s="43" t="s">
        <v>65</v>
      </c>
    </row>
    <row r="511" spans="1:20" x14ac:dyDescent="0.2">
      <c r="A511" s="65">
        <v>100074</v>
      </c>
      <c r="B511" s="43" t="s">
        <v>66</v>
      </c>
      <c r="C511" s="43" t="s">
        <v>139</v>
      </c>
      <c r="D511" s="43">
        <v>43973</v>
      </c>
      <c r="E511" s="43">
        <v>6</v>
      </c>
      <c r="F511" s="43">
        <v>217.06846807920601</v>
      </c>
      <c r="G511" s="43">
        <v>4.7001593584699197</v>
      </c>
      <c r="H511" s="43">
        <v>42.508899999999997</v>
      </c>
      <c r="I511" s="43">
        <v>0.39361782487553798</v>
      </c>
      <c r="J511" s="43">
        <v>25.029</v>
      </c>
      <c r="K511" s="43">
        <v>6.9396025797455101</v>
      </c>
      <c r="L511" s="43">
        <v>5.8996612305951803</v>
      </c>
      <c r="M511" s="43">
        <v>302.539409072892</v>
      </c>
      <c r="N511" s="43">
        <v>0</v>
      </c>
      <c r="O511" s="43">
        <v>302.539409072892</v>
      </c>
      <c r="P511" s="43" t="s">
        <v>65</v>
      </c>
      <c r="Q511" s="43" t="s">
        <v>161</v>
      </c>
      <c r="R511" s="43" t="s">
        <v>65</v>
      </c>
      <c r="S511" s="43">
        <v>0</v>
      </c>
      <c r="T511" s="43" t="s">
        <v>65</v>
      </c>
    </row>
    <row r="512" spans="1:20" x14ac:dyDescent="0.2">
      <c r="A512" s="65">
        <v>100074</v>
      </c>
      <c r="B512" s="43" t="s">
        <v>66</v>
      </c>
      <c r="C512" s="43" t="s">
        <v>139</v>
      </c>
      <c r="D512" s="43">
        <v>43973</v>
      </c>
      <c r="E512" s="43">
        <v>7</v>
      </c>
      <c r="F512" s="43">
        <v>217.06846807920601</v>
      </c>
      <c r="G512" s="43">
        <v>4.7001593584699197</v>
      </c>
      <c r="H512" s="43">
        <v>42.508899999999997</v>
      </c>
      <c r="I512" s="43">
        <v>0.39361782487553798</v>
      </c>
      <c r="J512" s="43">
        <v>25.029</v>
      </c>
      <c r="K512" s="43">
        <v>6.9396025797455101</v>
      </c>
      <c r="L512" s="43">
        <v>5.8996612305951803</v>
      </c>
      <c r="M512" s="43">
        <v>302.539409072892</v>
      </c>
      <c r="N512" s="43">
        <v>0</v>
      </c>
      <c r="O512" s="43">
        <v>302.539409072892</v>
      </c>
      <c r="P512" s="43" t="s">
        <v>65</v>
      </c>
      <c r="Q512" s="43" t="s">
        <v>161</v>
      </c>
      <c r="R512" s="43" t="s">
        <v>65</v>
      </c>
      <c r="S512" s="43">
        <v>0</v>
      </c>
      <c r="T512" s="43" t="s">
        <v>65</v>
      </c>
    </row>
    <row r="513" spans="1:20" x14ac:dyDescent="0.2">
      <c r="A513" s="65">
        <v>100074</v>
      </c>
      <c r="B513" s="43" t="s">
        <v>66</v>
      </c>
      <c r="C513" s="43" t="s">
        <v>139</v>
      </c>
      <c r="D513" s="43">
        <v>43973</v>
      </c>
      <c r="E513" s="43">
        <v>8</v>
      </c>
      <c r="F513" s="43">
        <v>217.06846807920601</v>
      </c>
      <c r="G513" s="43">
        <v>4.7001593584699197</v>
      </c>
      <c r="H513" s="43">
        <v>42.508899999999997</v>
      </c>
      <c r="I513" s="43">
        <v>0.39361782487553798</v>
      </c>
      <c r="J513" s="43">
        <v>25.029</v>
      </c>
      <c r="K513" s="43">
        <v>6.9396025797455101</v>
      </c>
      <c r="L513" s="43">
        <v>5.8996612305951803</v>
      </c>
      <c r="M513" s="43">
        <v>302.539409072892</v>
      </c>
      <c r="N513" s="43">
        <v>0</v>
      </c>
      <c r="O513" s="43">
        <v>302.539409072892</v>
      </c>
      <c r="P513" s="43" t="s">
        <v>65</v>
      </c>
      <c r="Q513" s="43" t="s">
        <v>161</v>
      </c>
      <c r="R513" s="43" t="s">
        <v>65</v>
      </c>
      <c r="S513" s="43">
        <v>0</v>
      </c>
      <c r="T513" s="43" t="s">
        <v>65</v>
      </c>
    </row>
    <row r="514" spans="1:20" x14ac:dyDescent="0.2">
      <c r="A514" s="65">
        <v>100074</v>
      </c>
      <c r="B514" s="43" t="s">
        <v>66</v>
      </c>
      <c r="C514" s="43" t="s">
        <v>139</v>
      </c>
      <c r="D514" s="43">
        <v>43973</v>
      </c>
      <c r="E514" s="43">
        <v>9</v>
      </c>
      <c r="F514" s="43">
        <v>217.06846807920601</v>
      </c>
      <c r="G514" s="43">
        <v>4.7001593584699197</v>
      </c>
      <c r="H514" s="43">
        <v>42.508899999999997</v>
      </c>
      <c r="I514" s="43">
        <v>0.39361782487553798</v>
      </c>
      <c r="J514" s="43">
        <v>25.029</v>
      </c>
      <c r="K514" s="43">
        <v>6.9396025797455101</v>
      </c>
      <c r="L514" s="43">
        <v>5.8996612305951803</v>
      </c>
      <c r="M514" s="43">
        <v>302.539409072892</v>
      </c>
      <c r="N514" s="43">
        <v>0</v>
      </c>
      <c r="O514" s="43">
        <v>302.539409072892</v>
      </c>
      <c r="P514" s="43" t="s">
        <v>65</v>
      </c>
      <c r="Q514" s="43" t="s">
        <v>161</v>
      </c>
      <c r="R514" s="43" t="s">
        <v>65</v>
      </c>
      <c r="S514" s="43">
        <v>0</v>
      </c>
      <c r="T514" s="43" t="s">
        <v>65</v>
      </c>
    </row>
    <row r="515" spans="1:20" x14ac:dyDescent="0.2">
      <c r="A515" s="65">
        <v>100074</v>
      </c>
      <c r="B515" s="43" t="s">
        <v>66</v>
      </c>
      <c r="C515" s="43" t="s">
        <v>139</v>
      </c>
      <c r="D515" s="43">
        <v>43973</v>
      </c>
      <c r="E515" s="43">
        <v>10</v>
      </c>
      <c r="F515" s="43">
        <v>217.06846807920601</v>
      </c>
      <c r="G515" s="43">
        <v>4.7001593584699197</v>
      </c>
      <c r="H515" s="43">
        <v>47.067700000000002</v>
      </c>
      <c r="I515" s="43">
        <v>0.43583074828787299</v>
      </c>
      <c r="J515" s="43">
        <v>25.029</v>
      </c>
      <c r="K515" s="43">
        <v>6.9396025797455101</v>
      </c>
      <c r="L515" s="43">
        <v>5.8996612305951803</v>
      </c>
      <c r="M515" s="43">
        <v>307.14042199630501</v>
      </c>
      <c r="N515" s="43">
        <v>0</v>
      </c>
      <c r="O515" s="43">
        <v>307.14042199630501</v>
      </c>
      <c r="P515" s="43" t="s">
        <v>65</v>
      </c>
      <c r="Q515" s="43" t="s">
        <v>161</v>
      </c>
      <c r="R515" s="43" t="s">
        <v>65</v>
      </c>
      <c r="S515" s="43">
        <v>0</v>
      </c>
      <c r="T515" s="43" t="s">
        <v>65</v>
      </c>
    </row>
    <row r="516" spans="1:20" x14ac:dyDescent="0.2">
      <c r="A516" s="65">
        <v>100074</v>
      </c>
      <c r="B516" s="43" t="s">
        <v>66</v>
      </c>
      <c r="C516" s="43" t="s">
        <v>139</v>
      </c>
      <c r="D516" s="43">
        <v>43973</v>
      </c>
      <c r="E516" s="43">
        <v>11</v>
      </c>
      <c r="F516" s="43">
        <v>217.06846807920601</v>
      </c>
      <c r="G516" s="43">
        <v>4.7001593584699197</v>
      </c>
      <c r="H516" s="43">
        <v>47.067700000000002</v>
      </c>
      <c r="I516" s="43">
        <v>0.43583074828787299</v>
      </c>
      <c r="J516" s="43">
        <v>25.029</v>
      </c>
      <c r="K516" s="43">
        <v>6.9396025797455101</v>
      </c>
      <c r="L516" s="43">
        <v>5.8996612305951803</v>
      </c>
      <c r="M516" s="43">
        <v>307.14042199630501</v>
      </c>
      <c r="N516" s="43">
        <v>0</v>
      </c>
      <c r="O516" s="43">
        <v>307.14042199630501</v>
      </c>
      <c r="P516" s="43" t="s">
        <v>65</v>
      </c>
      <c r="Q516" s="43" t="s">
        <v>161</v>
      </c>
      <c r="R516" s="43" t="s">
        <v>65</v>
      </c>
      <c r="S516" s="43">
        <v>0</v>
      </c>
      <c r="T516" s="43" t="s">
        <v>65</v>
      </c>
    </row>
    <row r="517" spans="1:20" x14ac:dyDescent="0.2">
      <c r="A517" s="65">
        <v>100074</v>
      </c>
      <c r="B517" s="43" t="s">
        <v>66</v>
      </c>
      <c r="C517" s="43" t="s">
        <v>139</v>
      </c>
      <c r="D517" s="43">
        <v>43973</v>
      </c>
      <c r="E517" s="43">
        <v>12</v>
      </c>
      <c r="F517" s="43">
        <v>217.06846807920601</v>
      </c>
      <c r="G517" s="43">
        <v>4.7001593584699197</v>
      </c>
      <c r="H517" s="43">
        <v>47.067700000000002</v>
      </c>
      <c r="I517" s="43">
        <v>0.43583074828787299</v>
      </c>
      <c r="J517" s="43">
        <v>25.029</v>
      </c>
      <c r="K517" s="43">
        <v>6.9396025797455101</v>
      </c>
      <c r="L517" s="43">
        <v>5.8996612305951803</v>
      </c>
      <c r="M517" s="43">
        <v>307.14042199630501</v>
      </c>
      <c r="N517" s="43">
        <v>0</v>
      </c>
      <c r="O517" s="43">
        <v>307.14042199630501</v>
      </c>
      <c r="P517" s="43" t="s">
        <v>65</v>
      </c>
      <c r="Q517" s="43" t="s">
        <v>161</v>
      </c>
      <c r="R517" s="43" t="s">
        <v>65</v>
      </c>
      <c r="S517" s="43">
        <v>0</v>
      </c>
      <c r="T517" s="43" t="s">
        <v>65</v>
      </c>
    </row>
    <row r="518" spans="1:20" x14ac:dyDescent="0.2">
      <c r="A518" s="65">
        <v>100074</v>
      </c>
      <c r="B518" s="43" t="s">
        <v>66</v>
      </c>
      <c r="C518" s="43" t="s">
        <v>139</v>
      </c>
      <c r="D518" s="43">
        <v>43973</v>
      </c>
      <c r="E518" s="43">
        <v>13</v>
      </c>
      <c r="F518" s="43">
        <v>217.06846807920601</v>
      </c>
      <c r="G518" s="43">
        <v>4.7001593584699197</v>
      </c>
      <c r="H518" s="43">
        <v>42.508899999999997</v>
      </c>
      <c r="I518" s="43">
        <v>0.39361782487553798</v>
      </c>
      <c r="J518" s="43">
        <v>25.029</v>
      </c>
      <c r="K518" s="43">
        <v>6.9396025797455101</v>
      </c>
      <c r="L518" s="43">
        <v>5.8996612305951803</v>
      </c>
      <c r="M518" s="43">
        <v>302.539409072892</v>
      </c>
      <c r="N518" s="43">
        <v>0</v>
      </c>
      <c r="O518" s="43">
        <v>302.539409072892</v>
      </c>
      <c r="P518" s="43" t="s">
        <v>65</v>
      </c>
      <c r="Q518" s="43" t="s">
        <v>161</v>
      </c>
      <c r="R518" s="43" t="s">
        <v>65</v>
      </c>
      <c r="S518" s="43">
        <v>0</v>
      </c>
      <c r="T518" s="43" t="s">
        <v>65</v>
      </c>
    </row>
    <row r="519" spans="1:20" x14ac:dyDescent="0.2">
      <c r="A519" s="65">
        <v>100074</v>
      </c>
      <c r="B519" s="43" t="s">
        <v>66</v>
      </c>
      <c r="C519" s="43" t="s">
        <v>139</v>
      </c>
      <c r="D519" s="43">
        <v>43973</v>
      </c>
      <c r="E519" s="43">
        <v>14</v>
      </c>
      <c r="F519" s="43">
        <v>217.06846807920601</v>
      </c>
      <c r="G519" s="43">
        <v>4.7001593584699197</v>
      </c>
      <c r="H519" s="43">
        <v>42.508899999999997</v>
      </c>
      <c r="I519" s="43">
        <v>0.39361782487553798</v>
      </c>
      <c r="J519" s="43">
        <v>25.029</v>
      </c>
      <c r="K519" s="43">
        <v>6.9396025797455101</v>
      </c>
      <c r="L519" s="43">
        <v>5.8996612305951803</v>
      </c>
      <c r="M519" s="43">
        <v>302.539409072892</v>
      </c>
      <c r="N519" s="43">
        <v>0</v>
      </c>
      <c r="O519" s="43">
        <v>302.539409072892</v>
      </c>
      <c r="P519" s="43" t="s">
        <v>65</v>
      </c>
      <c r="Q519" s="43" t="s">
        <v>161</v>
      </c>
      <c r="R519" s="43" t="s">
        <v>65</v>
      </c>
      <c r="S519" s="43">
        <v>0</v>
      </c>
      <c r="T519" s="43" t="s">
        <v>65</v>
      </c>
    </row>
    <row r="520" spans="1:20" x14ac:dyDescent="0.2">
      <c r="A520" s="65">
        <v>100074</v>
      </c>
      <c r="B520" s="43" t="s">
        <v>66</v>
      </c>
      <c r="C520" s="43" t="s">
        <v>139</v>
      </c>
      <c r="D520" s="43">
        <v>43973</v>
      </c>
      <c r="E520" s="43">
        <v>15</v>
      </c>
      <c r="F520" s="43">
        <v>217.06846807920601</v>
      </c>
      <c r="G520" s="43">
        <v>4.7001593584699197</v>
      </c>
      <c r="H520" s="43">
        <v>42.508899999999997</v>
      </c>
      <c r="I520" s="43">
        <v>0.39361782487553798</v>
      </c>
      <c r="J520" s="43">
        <v>25.029</v>
      </c>
      <c r="K520" s="43">
        <v>6.9396025797455101</v>
      </c>
      <c r="L520" s="43">
        <v>5.8996612305951803</v>
      </c>
      <c r="M520" s="43">
        <v>302.539409072892</v>
      </c>
      <c r="N520" s="43">
        <v>0</v>
      </c>
      <c r="O520" s="43">
        <v>302.539409072892</v>
      </c>
      <c r="P520" s="43" t="s">
        <v>65</v>
      </c>
      <c r="Q520" s="43" t="s">
        <v>161</v>
      </c>
      <c r="R520" s="43" t="s">
        <v>65</v>
      </c>
      <c r="S520" s="43">
        <v>0</v>
      </c>
      <c r="T520" s="43" t="s">
        <v>65</v>
      </c>
    </row>
    <row r="521" spans="1:20" x14ac:dyDescent="0.2">
      <c r="A521" s="65">
        <v>100074</v>
      </c>
      <c r="B521" s="43" t="s">
        <v>66</v>
      </c>
      <c r="C521" s="43" t="s">
        <v>139</v>
      </c>
      <c r="D521" s="43">
        <v>43973</v>
      </c>
      <c r="E521" s="43">
        <v>16</v>
      </c>
      <c r="F521" s="43">
        <v>217.06846807920601</v>
      </c>
      <c r="G521" s="43">
        <v>4.7001593584699197</v>
      </c>
      <c r="H521" s="43">
        <v>42.508899999999997</v>
      </c>
      <c r="I521" s="43">
        <v>0.39361782487553798</v>
      </c>
      <c r="J521" s="43">
        <v>25.029</v>
      </c>
      <c r="K521" s="43">
        <v>6.9396025797455101</v>
      </c>
      <c r="L521" s="43">
        <v>5.8996612305951803</v>
      </c>
      <c r="M521" s="43">
        <v>302.539409072892</v>
      </c>
      <c r="N521" s="43">
        <v>0</v>
      </c>
      <c r="O521" s="43">
        <v>302.539409072892</v>
      </c>
      <c r="P521" s="43" t="s">
        <v>65</v>
      </c>
      <c r="Q521" s="43" t="s">
        <v>161</v>
      </c>
      <c r="R521" s="43" t="s">
        <v>65</v>
      </c>
      <c r="S521" s="43">
        <v>0</v>
      </c>
      <c r="T521" s="43" t="s">
        <v>65</v>
      </c>
    </row>
    <row r="522" spans="1:20" x14ac:dyDescent="0.2">
      <c r="A522" s="65">
        <v>100074</v>
      </c>
      <c r="B522" s="43" t="s">
        <v>66</v>
      </c>
      <c r="C522" s="43" t="s">
        <v>139</v>
      </c>
      <c r="D522" s="43">
        <v>43973</v>
      </c>
      <c r="E522" s="43">
        <v>17</v>
      </c>
      <c r="F522" s="43">
        <v>217.06846807920601</v>
      </c>
      <c r="G522" s="43">
        <v>4.7001593584699197</v>
      </c>
      <c r="H522" s="43">
        <v>42.508899999999997</v>
      </c>
      <c r="I522" s="43">
        <v>0.39361782487553798</v>
      </c>
      <c r="J522" s="43">
        <v>25.029</v>
      </c>
      <c r="K522" s="43">
        <v>6.9396025797455101</v>
      </c>
      <c r="L522" s="43">
        <v>5.8996612305951803</v>
      </c>
      <c r="M522" s="43">
        <v>302.539409072892</v>
      </c>
      <c r="N522" s="43">
        <v>0</v>
      </c>
      <c r="O522" s="43">
        <v>302.539409072892</v>
      </c>
      <c r="P522" s="43" t="s">
        <v>65</v>
      </c>
      <c r="Q522" s="43" t="s">
        <v>161</v>
      </c>
      <c r="R522" s="43" t="s">
        <v>65</v>
      </c>
      <c r="S522" s="43">
        <v>0</v>
      </c>
      <c r="T522" s="43" t="s">
        <v>65</v>
      </c>
    </row>
    <row r="523" spans="1:20" x14ac:dyDescent="0.2">
      <c r="A523" s="65">
        <v>100074</v>
      </c>
      <c r="B523" s="43" t="s">
        <v>66</v>
      </c>
      <c r="C523" s="43" t="s">
        <v>139</v>
      </c>
      <c r="D523" s="43">
        <v>43973</v>
      </c>
      <c r="E523" s="43">
        <v>18</v>
      </c>
      <c r="F523" s="43">
        <v>217.06846807920601</v>
      </c>
      <c r="G523" s="43">
        <v>4.7001593584699197</v>
      </c>
      <c r="H523" s="43">
        <v>42.508899999999997</v>
      </c>
      <c r="I523" s="43">
        <v>0.39361782487553798</v>
      </c>
      <c r="J523" s="43">
        <v>25.029</v>
      </c>
      <c r="K523" s="43">
        <v>6.9396025797455101</v>
      </c>
      <c r="L523" s="43">
        <v>5.8996612305951803</v>
      </c>
      <c r="M523" s="43">
        <v>302.539409072892</v>
      </c>
      <c r="N523" s="43">
        <v>0</v>
      </c>
      <c r="O523" s="43">
        <v>302.539409072892</v>
      </c>
      <c r="P523" s="43" t="s">
        <v>65</v>
      </c>
      <c r="Q523" s="43" t="s">
        <v>161</v>
      </c>
      <c r="R523" s="43" t="s">
        <v>65</v>
      </c>
      <c r="S523" s="43">
        <v>0</v>
      </c>
      <c r="T523" s="43" t="s">
        <v>65</v>
      </c>
    </row>
    <row r="524" spans="1:20" x14ac:dyDescent="0.2">
      <c r="A524" s="65">
        <v>100074</v>
      </c>
      <c r="B524" s="43" t="s">
        <v>66</v>
      </c>
      <c r="C524" s="43" t="s">
        <v>139</v>
      </c>
      <c r="D524" s="43">
        <v>43973</v>
      </c>
      <c r="E524" s="43">
        <v>19</v>
      </c>
      <c r="F524" s="43">
        <v>217.06846807920601</v>
      </c>
      <c r="G524" s="43">
        <v>4.7001593584699197</v>
      </c>
      <c r="H524" s="43">
        <v>47.067700000000002</v>
      </c>
      <c r="I524" s="43">
        <v>0.43583074828787299</v>
      </c>
      <c r="J524" s="43">
        <v>25.029</v>
      </c>
      <c r="K524" s="43">
        <v>6.9396025797455101</v>
      </c>
      <c r="L524" s="43">
        <v>5.8996612305951803</v>
      </c>
      <c r="M524" s="43">
        <v>307.14042199630501</v>
      </c>
      <c r="N524" s="43">
        <v>0</v>
      </c>
      <c r="O524" s="43">
        <v>307.14042199630501</v>
      </c>
      <c r="P524" s="43" t="s">
        <v>65</v>
      </c>
      <c r="Q524" s="43" t="s">
        <v>161</v>
      </c>
      <c r="R524" s="43" t="s">
        <v>65</v>
      </c>
      <c r="S524" s="43">
        <v>0</v>
      </c>
      <c r="T524" s="43" t="s">
        <v>65</v>
      </c>
    </row>
    <row r="525" spans="1:20" x14ac:dyDescent="0.2">
      <c r="A525" s="65">
        <v>100074</v>
      </c>
      <c r="B525" s="43" t="s">
        <v>66</v>
      </c>
      <c r="C525" s="43" t="s">
        <v>139</v>
      </c>
      <c r="D525" s="43">
        <v>43973</v>
      </c>
      <c r="E525" s="43">
        <v>20</v>
      </c>
      <c r="F525" s="43">
        <v>217.06846807920601</v>
      </c>
      <c r="G525" s="43">
        <v>4.7001593584699197</v>
      </c>
      <c r="H525" s="43">
        <v>47.067700000000002</v>
      </c>
      <c r="I525" s="43">
        <v>0.43583074828787299</v>
      </c>
      <c r="J525" s="43">
        <v>25.029</v>
      </c>
      <c r="K525" s="43">
        <v>6.9396025797455101</v>
      </c>
      <c r="L525" s="43">
        <v>5.8996612305951803</v>
      </c>
      <c r="M525" s="43">
        <v>307.14042199630501</v>
      </c>
      <c r="N525" s="43">
        <v>0</v>
      </c>
      <c r="O525" s="43">
        <v>307.14042199630501</v>
      </c>
      <c r="P525" s="43" t="s">
        <v>65</v>
      </c>
      <c r="Q525" s="43" t="s">
        <v>161</v>
      </c>
      <c r="R525" s="43" t="s">
        <v>65</v>
      </c>
      <c r="S525" s="43">
        <v>0</v>
      </c>
      <c r="T525" s="43" t="s">
        <v>65</v>
      </c>
    </row>
    <row r="526" spans="1:20" x14ac:dyDescent="0.2">
      <c r="A526" s="65">
        <v>100074</v>
      </c>
      <c r="B526" s="43" t="s">
        <v>66</v>
      </c>
      <c r="C526" s="43" t="s">
        <v>139</v>
      </c>
      <c r="D526" s="43">
        <v>43973</v>
      </c>
      <c r="E526" s="43">
        <v>21</v>
      </c>
      <c r="F526" s="43">
        <v>217.06846807920601</v>
      </c>
      <c r="G526" s="43">
        <v>4.7001593584699197</v>
      </c>
      <c r="H526" s="43">
        <v>47.067700000000002</v>
      </c>
      <c r="I526" s="43">
        <v>0.43583074828787299</v>
      </c>
      <c r="J526" s="43">
        <v>25.029</v>
      </c>
      <c r="K526" s="43">
        <v>6.9396025797455101</v>
      </c>
      <c r="L526" s="43">
        <v>5.8996612305951803</v>
      </c>
      <c r="M526" s="43">
        <v>307.14042199630501</v>
      </c>
      <c r="N526" s="43">
        <v>0</v>
      </c>
      <c r="O526" s="43">
        <v>307.14042199630501</v>
      </c>
      <c r="P526" s="43" t="s">
        <v>65</v>
      </c>
      <c r="Q526" s="43" t="s">
        <v>161</v>
      </c>
      <c r="R526" s="43" t="s">
        <v>65</v>
      </c>
      <c r="S526" s="43">
        <v>0</v>
      </c>
      <c r="T526" s="43" t="s">
        <v>65</v>
      </c>
    </row>
    <row r="527" spans="1:20" x14ac:dyDescent="0.2">
      <c r="A527" s="65">
        <v>100074</v>
      </c>
      <c r="B527" s="43" t="s">
        <v>66</v>
      </c>
      <c r="C527" s="43" t="s">
        <v>139</v>
      </c>
      <c r="D527" s="43">
        <v>43973</v>
      </c>
      <c r="E527" s="43">
        <v>22</v>
      </c>
      <c r="F527" s="43">
        <v>217.06846807920601</v>
      </c>
      <c r="G527" s="43">
        <v>4.7001593584699197</v>
      </c>
      <c r="H527" s="43">
        <v>42.508899999999997</v>
      </c>
      <c r="I527" s="43">
        <v>0.39361782487553798</v>
      </c>
      <c r="J527" s="43">
        <v>25.029</v>
      </c>
      <c r="K527" s="43">
        <v>6.9396025797455101</v>
      </c>
      <c r="L527" s="43">
        <v>5.8996612305951803</v>
      </c>
      <c r="M527" s="43">
        <v>302.539409072892</v>
      </c>
      <c r="N527" s="43">
        <v>0</v>
      </c>
      <c r="O527" s="43">
        <v>302.539409072892</v>
      </c>
      <c r="P527" s="43" t="s">
        <v>65</v>
      </c>
      <c r="Q527" s="43" t="s">
        <v>161</v>
      </c>
      <c r="R527" s="43" t="s">
        <v>65</v>
      </c>
      <c r="S527" s="43">
        <v>0</v>
      </c>
      <c r="T527" s="43" t="s">
        <v>65</v>
      </c>
    </row>
    <row r="528" spans="1:20" x14ac:dyDescent="0.2">
      <c r="A528" s="65">
        <v>100074</v>
      </c>
      <c r="B528" s="43" t="s">
        <v>66</v>
      </c>
      <c r="C528" s="43" t="s">
        <v>139</v>
      </c>
      <c r="D528" s="43">
        <v>43973</v>
      </c>
      <c r="E528" s="43">
        <v>23</v>
      </c>
      <c r="F528" s="43">
        <v>217.06846807920601</v>
      </c>
      <c r="G528" s="43">
        <v>4.7001593584699197</v>
      </c>
      <c r="H528" s="43">
        <v>42.508899999999997</v>
      </c>
      <c r="I528" s="43">
        <v>0.39361782487553798</v>
      </c>
      <c r="J528" s="43">
        <v>25.029</v>
      </c>
      <c r="K528" s="43">
        <v>6.9396025797455101</v>
      </c>
      <c r="L528" s="43">
        <v>5.8996612305951803</v>
      </c>
      <c r="M528" s="43">
        <v>302.539409072892</v>
      </c>
      <c r="N528" s="43">
        <v>0</v>
      </c>
      <c r="O528" s="43">
        <v>302.539409072892</v>
      </c>
      <c r="P528" s="43" t="s">
        <v>65</v>
      </c>
      <c r="Q528" s="43" t="s">
        <v>161</v>
      </c>
      <c r="R528" s="43" t="s">
        <v>65</v>
      </c>
      <c r="S528" s="43">
        <v>0</v>
      </c>
      <c r="T528" s="43" t="s">
        <v>65</v>
      </c>
    </row>
    <row r="529" spans="1:20" x14ac:dyDescent="0.2">
      <c r="A529" s="65">
        <v>100074</v>
      </c>
      <c r="B529" s="43" t="s">
        <v>66</v>
      </c>
      <c r="C529" s="43" t="s">
        <v>139</v>
      </c>
      <c r="D529" s="43">
        <v>43973</v>
      </c>
      <c r="E529" s="43">
        <v>24</v>
      </c>
      <c r="F529" s="43">
        <v>217.06846807920601</v>
      </c>
      <c r="G529" s="43">
        <v>4.7001593584699197</v>
      </c>
      <c r="H529" s="43">
        <v>39.089700000000001</v>
      </c>
      <c r="I529" s="43">
        <v>0.36195720635060702</v>
      </c>
      <c r="J529" s="43">
        <v>25.029</v>
      </c>
      <c r="K529" s="43">
        <v>6.9396025797455101</v>
      </c>
      <c r="L529" s="43">
        <v>5.8996612305951803</v>
      </c>
      <c r="M529" s="43">
        <v>299.08854845436701</v>
      </c>
      <c r="N529" s="43">
        <v>0</v>
      </c>
      <c r="O529" s="43">
        <v>299.08854845436701</v>
      </c>
      <c r="P529" s="43" t="s">
        <v>65</v>
      </c>
      <c r="Q529" s="43" t="s">
        <v>161</v>
      </c>
      <c r="R529" s="43" t="s">
        <v>65</v>
      </c>
      <c r="S529" s="43">
        <v>0</v>
      </c>
      <c r="T529" s="43" t="s">
        <v>65</v>
      </c>
    </row>
    <row r="530" spans="1:20" x14ac:dyDescent="0.2">
      <c r="A530" s="65">
        <v>100074</v>
      </c>
      <c r="B530" s="43" t="s">
        <v>66</v>
      </c>
      <c r="C530" s="43" t="s">
        <v>139</v>
      </c>
      <c r="D530" s="43">
        <v>43974</v>
      </c>
      <c r="E530" s="43">
        <v>1</v>
      </c>
      <c r="F530" s="43">
        <v>217.06846807920601</v>
      </c>
      <c r="G530" s="43">
        <v>4.7001593584699197</v>
      </c>
      <c r="H530" s="43">
        <v>39.089700000000001</v>
      </c>
      <c r="I530" s="43">
        <v>0.36195720635060702</v>
      </c>
      <c r="J530" s="43">
        <v>25.029</v>
      </c>
      <c r="K530" s="43">
        <v>6.9396025797455101</v>
      </c>
      <c r="L530" s="43">
        <v>5.8996612305951803</v>
      </c>
      <c r="M530" s="43">
        <v>299.08854845436701</v>
      </c>
      <c r="N530" s="43">
        <v>0</v>
      </c>
      <c r="O530" s="43">
        <v>299.08854845436701</v>
      </c>
      <c r="P530" s="43" t="s">
        <v>65</v>
      </c>
      <c r="Q530" s="43" t="s">
        <v>161</v>
      </c>
      <c r="R530" s="43" t="s">
        <v>65</v>
      </c>
      <c r="S530" s="43">
        <v>0</v>
      </c>
      <c r="T530" s="43" t="s">
        <v>65</v>
      </c>
    </row>
    <row r="531" spans="1:20" x14ac:dyDescent="0.2">
      <c r="A531" s="65">
        <v>100074</v>
      </c>
      <c r="B531" s="43" t="s">
        <v>66</v>
      </c>
      <c r="C531" s="43" t="s">
        <v>139</v>
      </c>
      <c r="D531" s="43">
        <v>43974</v>
      </c>
      <c r="E531" s="43">
        <v>2</v>
      </c>
      <c r="F531" s="43">
        <v>217.06846807920601</v>
      </c>
      <c r="G531" s="43">
        <v>4.7001593584699197</v>
      </c>
      <c r="H531" s="43">
        <v>39.089700000000001</v>
      </c>
      <c r="I531" s="43">
        <v>0.36195720635060702</v>
      </c>
      <c r="J531" s="43">
        <v>25.029</v>
      </c>
      <c r="K531" s="43">
        <v>6.9396025797455101</v>
      </c>
      <c r="L531" s="43">
        <v>5.8996612305951803</v>
      </c>
      <c r="M531" s="43">
        <v>299.08854845436701</v>
      </c>
      <c r="N531" s="43">
        <v>0</v>
      </c>
      <c r="O531" s="43">
        <v>299.08854845436701</v>
      </c>
      <c r="P531" s="43" t="s">
        <v>65</v>
      </c>
      <c r="Q531" s="43" t="s">
        <v>161</v>
      </c>
      <c r="R531" s="43" t="s">
        <v>65</v>
      </c>
      <c r="S531" s="43">
        <v>0</v>
      </c>
      <c r="T531" s="43" t="s">
        <v>65</v>
      </c>
    </row>
    <row r="532" spans="1:20" x14ac:dyDescent="0.2">
      <c r="A532" s="65">
        <v>100074</v>
      </c>
      <c r="B532" s="43" t="s">
        <v>66</v>
      </c>
      <c r="C532" s="43" t="s">
        <v>139</v>
      </c>
      <c r="D532" s="43">
        <v>43974</v>
      </c>
      <c r="E532" s="43">
        <v>3</v>
      </c>
      <c r="F532" s="43">
        <v>217.06846807920601</v>
      </c>
      <c r="G532" s="43">
        <v>4.7001593584699197</v>
      </c>
      <c r="H532" s="43">
        <v>39.089700000000001</v>
      </c>
      <c r="I532" s="43">
        <v>0.36195720635060702</v>
      </c>
      <c r="J532" s="43">
        <v>25.029</v>
      </c>
      <c r="K532" s="43">
        <v>6.9396025797455101</v>
      </c>
      <c r="L532" s="43">
        <v>5.8996612305951803</v>
      </c>
      <c r="M532" s="43">
        <v>299.08854845436701</v>
      </c>
      <c r="N532" s="43">
        <v>0</v>
      </c>
      <c r="O532" s="43">
        <v>299.08854845436701</v>
      </c>
      <c r="P532" s="43" t="s">
        <v>65</v>
      </c>
      <c r="Q532" s="43" t="s">
        <v>161</v>
      </c>
      <c r="R532" s="43" t="s">
        <v>65</v>
      </c>
      <c r="S532" s="43">
        <v>0</v>
      </c>
      <c r="T532" s="43" t="s">
        <v>65</v>
      </c>
    </row>
    <row r="533" spans="1:20" x14ac:dyDescent="0.2">
      <c r="A533" s="65">
        <v>100074</v>
      </c>
      <c r="B533" s="43" t="s">
        <v>66</v>
      </c>
      <c r="C533" s="43" t="s">
        <v>139</v>
      </c>
      <c r="D533" s="43">
        <v>43974</v>
      </c>
      <c r="E533" s="43">
        <v>4</v>
      </c>
      <c r="F533" s="43">
        <v>217.06846807920601</v>
      </c>
      <c r="G533" s="43">
        <v>4.7001593584699197</v>
      </c>
      <c r="H533" s="43">
        <v>39.089700000000001</v>
      </c>
      <c r="I533" s="43">
        <v>0.36195720635060702</v>
      </c>
      <c r="J533" s="43">
        <v>25.029</v>
      </c>
      <c r="K533" s="43">
        <v>6.9396025797455101</v>
      </c>
      <c r="L533" s="43">
        <v>5.8996612305951803</v>
      </c>
      <c r="M533" s="43">
        <v>299.08854845436701</v>
      </c>
      <c r="N533" s="43">
        <v>0</v>
      </c>
      <c r="O533" s="43">
        <v>299.08854845436701</v>
      </c>
      <c r="P533" s="43" t="s">
        <v>65</v>
      </c>
      <c r="Q533" s="43" t="s">
        <v>161</v>
      </c>
      <c r="R533" s="43" t="s">
        <v>65</v>
      </c>
      <c r="S533" s="43">
        <v>0</v>
      </c>
      <c r="T533" s="43" t="s">
        <v>65</v>
      </c>
    </row>
    <row r="534" spans="1:20" x14ac:dyDescent="0.2">
      <c r="A534" s="65">
        <v>100074</v>
      </c>
      <c r="B534" s="43" t="s">
        <v>66</v>
      </c>
      <c r="C534" s="43" t="s">
        <v>139</v>
      </c>
      <c r="D534" s="43">
        <v>43974</v>
      </c>
      <c r="E534" s="43">
        <v>5</v>
      </c>
      <c r="F534" s="43">
        <v>217.06846807920601</v>
      </c>
      <c r="G534" s="43">
        <v>4.7001593584699197</v>
      </c>
      <c r="H534" s="43">
        <v>42.508899999999997</v>
      </c>
      <c r="I534" s="43">
        <v>0.39361782487553798</v>
      </c>
      <c r="J534" s="43">
        <v>25.029</v>
      </c>
      <c r="K534" s="43">
        <v>6.9396025797455101</v>
      </c>
      <c r="L534" s="43">
        <v>5.8996612305951803</v>
      </c>
      <c r="M534" s="43">
        <v>302.539409072892</v>
      </c>
      <c r="N534" s="43">
        <v>0</v>
      </c>
      <c r="O534" s="43">
        <v>302.539409072892</v>
      </c>
      <c r="P534" s="43" t="s">
        <v>65</v>
      </c>
      <c r="Q534" s="43" t="s">
        <v>161</v>
      </c>
      <c r="R534" s="43" t="s">
        <v>65</v>
      </c>
      <c r="S534" s="43">
        <v>0</v>
      </c>
      <c r="T534" s="43" t="s">
        <v>65</v>
      </c>
    </row>
    <row r="535" spans="1:20" x14ac:dyDescent="0.2">
      <c r="A535" s="65">
        <v>100074</v>
      </c>
      <c r="B535" s="43" t="s">
        <v>66</v>
      </c>
      <c r="C535" s="43" t="s">
        <v>139</v>
      </c>
      <c r="D535" s="43">
        <v>43974</v>
      </c>
      <c r="E535" s="43">
        <v>6</v>
      </c>
      <c r="F535" s="43">
        <v>217.06846807920601</v>
      </c>
      <c r="G535" s="43">
        <v>4.7001593584699197</v>
      </c>
      <c r="H535" s="43">
        <v>42.508899999999997</v>
      </c>
      <c r="I535" s="43">
        <v>0.39361782487553798</v>
      </c>
      <c r="J535" s="43">
        <v>25.029</v>
      </c>
      <c r="K535" s="43">
        <v>6.9396025797455101</v>
      </c>
      <c r="L535" s="43">
        <v>5.8996612305951803</v>
      </c>
      <c r="M535" s="43">
        <v>302.539409072892</v>
      </c>
      <c r="N535" s="43">
        <v>0</v>
      </c>
      <c r="O535" s="43">
        <v>302.539409072892</v>
      </c>
      <c r="P535" s="43" t="s">
        <v>65</v>
      </c>
      <c r="Q535" s="43" t="s">
        <v>161</v>
      </c>
      <c r="R535" s="43" t="s">
        <v>65</v>
      </c>
      <c r="S535" s="43">
        <v>0</v>
      </c>
      <c r="T535" s="43" t="s">
        <v>65</v>
      </c>
    </row>
    <row r="536" spans="1:20" x14ac:dyDescent="0.2">
      <c r="A536" s="65">
        <v>100074</v>
      </c>
      <c r="B536" s="43" t="s">
        <v>66</v>
      </c>
      <c r="C536" s="43" t="s">
        <v>139</v>
      </c>
      <c r="D536" s="43">
        <v>43974</v>
      </c>
      <c r="E536" s="43">
        <v>7</v>
      </c>
      <c r="F536" s="43">
        <v>217.06846807920601</v>
      </c>
      <c r="G536" s="43">
        <v>4.7001593584699197</v>
      </c>
      <c r="H536" s="43">
        <v>42.508899999999997</v>
      </c>
      <c r="I536" s="43">
        <v>0.39361782487553798</v>
      </c>
      <c r="J536" s="43">
        <v>25.029</v>
      </c>
      <c r="K536" s="43">
        <v>6.9396025797455101</v>
      </c>
      <c r="L536" s="43">
        <v>5.8996612305951803</v>
      </c>
      <c r="M536" s="43">
        <v>302.539409072892</v>
      </c>
      <c r="N536" s="43">
        <v>0</v>
      </c>
      <c r="O536" s="43">
        <v>302.539409072892</v>
      </c>
      <c r="P536" s="43" t="s">
        <v>65</v>
      </c>
      <c r="Q536" s="43" t="s">
        <v>161</v>
      </c>
      <c r="R536" s="43" t="s">
        <v>65</v>
      </c>
      <c r="S536" s="43">
        <v>0</v>
      </c>
      <c r="T536" s="43" t="s">
        <v>65</v>
      </c>
    </row>
    <row r="537" spans="1:20" x14ac:dyDescent="0.2">
      <c r="A537" s="65">
        <v>100074</v>
      </c>
      <c r="B537" s="43" t="s">
        <v>66</v>
      </c>
      <c r="C537" s="43" t="s">
        <v>139</v>
      </c>
      <c r="D537" s="43">
        <v>43974</v>
      </c>
      <c r="E537" s="43">
        <v>8</v>
      </c>
      <c r="F537" s="43">
        <v>217.06846807920601</v>
      </c>
      <c r="G537" s="43">
        <v>4.7001593584699197</v>
      </c>
      <c r="H537" s="43">
        <v>42.508899999999997</v>
      </c>
      <c r="I537" s="43">
        <v>0.39361782487553798</v>
      </c>
      <c r="J537" s="43">
        <v>25.029</v>
      </c>
      <c r="K537" s="43">
        <v>6.9396025797455101</v>
      </c>
      <c r="L537" s="43">
        <v>5.8996612305951803</v>
      </c>
      <c r="M537" s="43">
        <v>302.539409072892</v>
      </c>
      <c r="N537" s="43">
        <v>0</v>
      </c>
      <c r="O537" s="43">
        <v>302.539409072892</v>
      </c>
      <c r="P537" s="43" t="s">
        <v>65</v>
      </c>
      <c r="Q537" s="43" t="s">
        <v>161</v>
      </c>
      <c r="R537" s="43" t="s">
        <v>65</v>
      </c>
      <c r="S537" s="43">
        <v>0</v>
      </c>
      <c r="T537" s="43" t="s">
        <v>65</v>
      </c>
    </row>
    <row r="538" spans="1:20" x14ac:dyDescent="0.2">
      <c r="A538" s="65">
        <v>100074</v>
      </c>
      <c r="B538" s="43" t="s">
        <v>66</v>
      </c>
      <c r="C538" s="43" t="s">
        <v>139</v>
      </c>
      <c r="D538" s="43">
        <v>43974</v>
      </c>
      <c r="E538" s="43">
        <v>9</v>
      </c>
      <c r="F538" s="43">
        <v>217.06846807920601</v>
      </c>
      <c r="G538" s="43">
        <v>4.7001593584699197</v>
      </c>
      <c r="H538" s="43">
        <v>42.508899999999997</v>
      </c>
      <c r="I538" s="43">
        <v>0.39361782487553798</v>
      </c>
      <c r="J538" s="43">
        <v>25.029</v>
      </c>
      <c r="K538" s="43">
        <v>6.9396025797455101</v>
      </c>
      <c r="L538" s="43">
        <v>5.8996612305951803</v>
      </c>
      <c r="M538" s="43">
        <v>302.539409072892</v>
      </c>
      <c r="N538" s="43">
        <v>0</v>
      </c>
      <c r="O538" s="43">
        <v>302.539409072892</v>
      </c>
      <c r="P538" s="43" t="s">
        <v>65</v>
      </c>
      <c r="Q538" s="43" t="s">
        <v>161</v>
      </c>
      <c r="R538" s="43" t="s">
        <v>65</v>
      </c>
      <c r="S538" s="43">
        <v>0</v>
      </c>
      <c r="T538" s="43" t="s">
        <v>65</v>
      </c>
    </row>
    <row r="539" spans="1:20" x14ac:dyDescent="0.2">
      <c r="A539" s="65">
        <v>100074</v>
      </c>
      <c r="B539" s="43" t="s">
        <v>66</v>
      </c>
      <c r="C539" s="43" t="s">
        <v>139</v>
      </c>
      <c r="D539" s="43">
        <v>43974</v>
      </c>
      <c r="E539" s="43">
        <v>10</v>
      </c>
      <c r="F539" s="43">
        <v>217.06846807920601</v>
      </c>
      <c r="G539" s="43">
        <v>4.7001593584699197</v>
      </c>
      <c r="H539" s="43">
        <v>47.067700000000002</v>
      </c>
      <c r="I539" s="43">
        <v>0.43583074828787299</v>
      </c>
      <c r="J539" s="43">
        <v>25.029</v>
      </c>
      <c r="K539" s="43">
        <v>6.9396025797455101</v>
      </c>
      <c r="L539" s="43">
        <v>5.8996612305951803</v>
      </c>
      <c r="M539" s="43">
        <v>307.14042199630501</v>
      </c>
      <c r="N539" s="43">
        <v>0</v>
      </c>
      <c r="O539" s="43">
        <v>307.14042199630501</v>
      </c>
      <c r="P539" s="43" t="s">
        <v>65</v>
      </c>
      <c r="Q539" s="43" t="s">
        <v>161</v>
      </c>
      <c r="R539" s="43" t="s">
        <v>65</v>
      </c>
      <c r="S539" s="43">
        <v>0</v>
      </c>
      <c r="T539" s="43" t="s">
        <v>65</v>
      </c>
    </row>
    <row r="540" spans="1:20" x14ac:dyDescent="0.2">
      <c r="A540" s="65">
        <v>100074</v>
      </c>
      <c r="B540" s="43" t="s">
        <v>66</v>
      </c>
      <c r="C540" s="43" t="s">
        <v>139</v>
      </c>
      <c r="D540" s="43">
        <v>43974</v>
      </c>
      <c r="E540" s="43">
        <v>11</v>
      </c>
      <c r="F540" s="43">
        <v>217.06846807920601</v>
      </c>
      <c r="G540" s="43">
        <v>4.7001593584699197</v>
      </c>
      <c r="H540" s="43">
        <v>47.067700000000002</v>
      </c>
      <c r="I540" s="43">
        <v>0.43583074828787299</v>
      </c>
      <c r="J540" s="43">
        <v>25.029</v>
      </c>
      <c r="K540" s="43">
        <v>6.9396025797455101</v>
      </c>
      <c r="L540" s="43">
        <v>5.8996612305951803</v>
      </c>
      <c r="M540" s="43">
        <v>307.14042199630501</v>
      </c>
      <c r="N540" s="43">
        <v>0</v>
      </c>
      <c r="O540" s="43">
        <v>307.14042199630501</v>
      </c>
      <c r="P540" s="43" t="s">
        <v>65</v>
      </c>
      <c r="Q540" s="43" t="s">
        <v>161</v>
      </c>
      <c r="R540" s="43" t="s">
        <v>65</v>
      </c>
      <c r="S540" s="43">
        <v>0</v>
      </c>
      <c r="T540" s="43" t="s">
        <v>65</v>
      </c>
    </row>
    <row r="541" spans="1:20" x14ac:dyDescent="0.2">
      <c r="A541" s="65">
        <v>100074</v>
      </c>
      <c r="B541" s="43" t="s">
        <v>66</v>
      </c>
      <c r="C541" s="43" t="s">
        <v>139</v>
      </c>
      <c r="D541" s="43">
        <v>43974</v>
      </c>
      <c r="E541" s="43">
        <v>12</v>
      </c>
      <c r="F541" s="43">
        <v>217.06846807920601</v>
      </c>
      <c r="G541" s="43">
        <v>4.7001593584699197</v>
      </c>
      <c r="H541" s="43">
        <v>47.067700000000002</v>
      </c>
      <c r="I541" s="43">
        <v>0.43583074828787299</v>
      </c>
      <c r="J541" s="43">
        <v>25.029</v>
      </c>
      <c r="K541" s="43">
        <v>6.9396025797455101</v>
      </c>
      <c r="L541" s="43">
        <v>5.8996612305951803</v>
      </c>
      <c r="M541" s="43">
        <v>307.14042199630501</v>
      </c>
      <c r="N541" s="43">
        <v>0</v>
      </c>
      <c r="O541" s="43">
        <v>307.14042199630501</v>
      </c>
      <c r="P541" s="43" t="s">
        <v>65</v>
      </c>
      <c r="Q541" s="43" t="s">
        <v>161</v>
      </c>
      <c r="R541" s="43" t="s">
        <v>65</v>
      </c>
      <c r="S541" s="43">
        <v>0</v>
      </c>
      <c r="T541" s="43" t="s">
        <v>65</v>
      </c>
    </row>
    <row r="542" spans="1:20" x14ac:dyDescent="0.2">
      <c r="A542" s="65">
        <v>100074</v>
      </c>
      <c r="B542" s="43" t="s">
        <v>66</v>
      </c>
      <c r="C542" s="43" t="s">
        <v>139</v>
      </c>
      <c r="D542" s="43">
        <v>43974</v>
      </c>
      <c r="E542" s="43">
        <v>13</v>
      </c>
      <c r="F542" s="43">
        <v>217.06846807920601</v>
      </c>
      <c r="G542" s="43">
        <v>4.7001593584699197</v>
      </c>
      <c r="H542" s="43">
        <v>42.508899999999997</v>
      </c>
      <c r="I542" s="43">
        <v>0.39361782487553798</v>
      </c>
      <c r="J542" s="43">
        <v>25.029</v>
      </c>
      <c r="K542" s="43">
        <v>6.9396025797455101</v>
      </c>
      <c r="L542" s="43">
        <v>5.8996612305951803</v>
      </c>
      <c r="M542" s="43">
        <v>302.539409072892</v>
      </c>
      <c r="N542" s="43">
        <v>0</v>
      </c>
      <c r="O542" s="43">
        <v>302.539409072892</v>
      </c>
      <c r="P542" s="43" t="s">
        <v>65</v>
      </c>
      <c r="Q542" s="43" t="s">
        <v>161</v>
      </c>
      <c r="R542" s="43" t="s">
        <v>65</v>
      </c>
      <c r="S542" s="43">
        <v>0</v>
      </c>
      <c r="T542" s="43" t="s">
        <v>65</v>
      </c>
    </row>
    <row r="543" spans="1:20" x14ac:dyDescent="0.2">
      <c r="A543" s="65">
        <v>100074</v>
      </c>
      <c r="B543" s="43" t="s">
        <v>66</v>
      </c>
      <c r="C543" s="43" t="s">
        <v>139</v>
      </c>
      <c r="D543" s="43">
        <v>43974</v>
      </c>
      <c r="E543" s="43">
        <v>14</v>
      </c>
      <c r="F543" s="43">
        <v>217.06846807920601</v>
      </c>
      <c r="G543" s="43">
        <v>4.7001593584699197</v>
      </c>
      <c r="H543" s="43">
        <v>42.508899999999997</v>
      </c>
      <c r="I543" s="43">
        <v>0.39361782487553798</v>
      </c>
      <c r="J543" s="43">
        <v>25.029</v>
      </c>
      <c r="K543" s="43">
        <v>6.9396025797455101</v>
      </c>
      <c r="L543" s="43">
        <v>5.8996612305951803</v>
      </c>
      <c r="M543" s="43">
        <v>302.539409072892</v>
      </c>
      <c r="N543" s="43">
        <v>0</v>
      </c>
      <c r="O543" s="43">
        <v>302.539409072892</v>
      </c>
      <c r="P543" s="43" t="s">
        <v>65</v>
      </c>
      <c r="Q543" s="43" t="s">
        <v>161</v>
      </c>
      <c r="R543" s="43" t="s">
        <v>65</v>
      </c>
      <c r="S543" s="43">
        <v>0</v>
      </c>
      <c r="T543" s="43" t="s">
        <v>65</v>
      </c>
    </row>
    <row r="544" spans="1:20" x14ac:dyDescent="0.2">
      <c r="A544" s="65">
        <v>100074</v>
      </c>
      <c r="B544" s="43" t="s">
        <v>66</v>
      </c>
      <c r="C544" s="43" t="s">
        <v>139</v>
      </c>
      <c r="D544" s="43">
        <v>43974</v>
      </c>
      <c r="E544" s="43">
        <v>15</v>
      </c>
      <c r="F544" s="43">
        <v>217.06846807920601</v>
      </c>
      <c r="G544" s="43">
        <v>4.7001593584699197</v>
      </c>
      <c r="H544" s="43">
        <v>42.508899999999997</v>
      </c>
      <c r="I544" s="43">
        <v>0.39361782487553798</v>
      </c>
      <c r="J544" s="43">
        <v>25.029</v>
      </c>
      <c r="K544" s="43">
        <v>6.9396025797455101</v>
      </c>
      <c r="L544" s="43">
        <v>5.8996612305951803</v>
      </c>
      <c r="M544" s="43">
        <v>302.539409072892</v>
      </c>
      <c r="N544" s="43">
        <v>0</v>
      </c>
      <c r="O544" s="43">
        <v>302.539409072892</v>
      </c>
      <c r="P544" s="43" t="s">
        <v>65</v>
      </c>
      <c r="Q544" s="43" t="s">
        <v>161</v>
      </c>
      <c r="R544" s="43" t="s">
        <v>65</v>
      </c>
      <c r="S544" s="43">
        <v>0</v>
      </c>
      <c r="T544" s="43" t="s">
        <v>65</v>
      </c>
    </row>
    <row r="545" spans="1:20" x14ac:dyDescent="0.2">
      <c r="A545" s="65">
        <v>100074</v>
      </c>
      <c r="B545" s="43" t="s">
        <v>66</v>
      </c>
      <c r="C545" s="43" t="s">
        <v>139</v>
      </c>
      <c r="D545" s="43">
        <v>43974</v>
      </c>
      <c r="E545" s="43">
        <v>16</v>
      </c>
      <c r="F545" s="43">
        <v>217.06846807920601</v>
      </c>
      <c r="G545" s="43">
        <v>4.7001593584699197</v>
      </c>
      <c r="H545" s="43">
        <v>42.508899999999997</v>
      </c>
      <c r="I545" s="43">
        <v>0.39361782487553798</v>
      </c>
      <c r="J545" s="43">
        <v>25.029</v>
      </c>
      <c r="K545" s="43">
        <v>6.9396025797455101</v>
      </c>
      <c r="L545" s="43">
        <v>5.8996612305951803</v>
      </c>
      <c r="M545" s="43">
        <v>302.539409072892</v>
      </c>
      <c r="N545" s="43">
        <v>0</v>
      </c>
      <c r="O545" s="43">
        <v>302.539409072892</v>
      </c>
      <c r="P545" s="43" t="s">
        <v>65</v>
      </c>
      <c r="Q545" s="43" t="s">
        <v>161</v>
      </c>
      <c r="R545" s="43" t="s">
        <v>65</v>
      </c>
      <c r="S545" s="43">
        <v>0</v>
      </c>
      <c r="T545" s="43" t="s">
        <v>65</v>
      </c>
    </row>
    <row r="546" spans="1:20" x14ac:dyDescent="0.2">
      <c r="A546" s="65">
        <v>100074</v>
      </c>
      <c r="B546" s="43" t="s">
        <v>66</v>
      </c>
      <c r="C546" s="43" t="s">
        <v>139</v>
      </c>
      <c r="D546" s="43">
        <v>43974</v>
      </c>
      <c r="E546" s="43">
        <v>17</v>
      </c>
      <c r="F546" s="43">
        <v>217.06846807920601</v>
      </c>
      <c r="G546" s="43">
        <v>4.7001593584699197</v>
      </c>
      <c r="H546" s="43">
        <v>42.508899999999997</v>
      </c>
      <c r="I546" s="43">
        <v>0.39361782487553798</v>
      </c>
      <c r="J546" s="43">
        <v>25.029</v>
      </c>
      <c r="K546" s="43">
        <v>6.9396025797455101</v>
      </c>
      <c r="L546" s="43">
        <v>5.8996612305951803</v>
      </c>
      <c r="M546" s="43">
        <v>302.539409072892</v>
      </c>
      <c r="N546" s="43">
        <v>0</v>
      </c>
      <c r="O546" s="43">
        <v>302.539409072892</v>
      </c>
      <c r="P546" s="43" t="s">
        <v>65</v>
      </c>
      <c r="Q546" s="43" t="s">
        <v>161</v>
      </c>
      <c r="R546" s="43" t="s">
        <v>65</v>
      </c>
      <c r="S546" s="43">
        <v>0</v>
      </c>
      <c r="T546" s="43" t="s">
        <v>65</v>
      </c>
    </row>
    <row r="547" spans="1:20" x14ac:dyDescent="0.2">
      <c r="A547" s="65">
        <v>100074</v>
      </c>
      <c r="B547" s="43" t="s">
        <v>66</v>
      </c>
      <c r="C547" s="43" t="s">
        <v>139</v>
      </c>
      <c r="D547" s="43">
        <v>43974</v>
      </c>
      <c r="E547" s="43">
        <v>18</v>
      </c>
      <c r="F547" s="43">
        <v>217.06846807920601</v>
      </c>
      <c r="G547" s="43">
        <v>4.7001593584699197</v>
      </c>
      <c r="H547" s="43">
        <v>42.508899999999997</v>
      </c>
      <c r="I547" s="43">
        <v>0.39361782487553798</v>
      </c>
      <c r="J547" s="43">
        <v>25.029</v>
      </c>
      <c r="K547" s="43">
        <v>6.9396025797455101</v>
      </c>
      <c r="L547" s="43">
        <v>5.8996612305951803</v>
      </c>
      <c r="M547" s="43">
        <v>302.539409072892</v>
      </c>
      <c r="N547" s="43">
        <v>0</v>
      </c>
      <c r="O547" s="43">
        <v>302.539409072892</v>
      </c>
      <c r="P547" s="43" t="s">
        <v>65</v>
      </c>
      <c r="Q547" s="43" t="s">
        <v>161</v>
      </c>
      <c r="R547" s="43" t="s">
        <v>65</v>
      </c>
      <c r="S547" s="43">
        <v>0</v>
      </c>
      <c r="T547" s="43" t="s">
        <v>65</v>
      </c>
    </row>
    <row r="548" spans="1:20" x14ac:dyDescent="0.2">
      <c r="A548" s="65">
        <v>100074</v>
      </c>
      <c r="B548" s="43" t="s">
        <v>66</v>
      </c>
      <c r="C548" s="43" t="s">
        <v>139</v>
      </c>
      <c r="D548" s="43">
        <v>43974</v>
      </c>
      <c r="E548" s="43">
        <v>19</v>
      </c>
      <c r="F548" s="43">
        <v>217.06846807920601</v>
      </c>
      <c r="G548" s="43">
        <v>4.7001593584699197</v>
      </c>
      <c r="H548" s="43">
        <v>47.067700000000002</v>
      </c>
      <c r="I548" s="43">
        <v>0.43583074828787299</v>
      </c>
      <c r="J548" s="43">
        <v>25.029</v>
      </c>
      <c r="K548" s="43">
        <v>6.9396025797455101</v>
      </c>
      <c r="L548" s="43">
        <v>5.8996612305951803</v>
      </c>
      <c r="M548" s="43">
        <v>307.14042199630501</v>
      </c>
      <c r="N548" s="43">
        <v>0</v>
      </c>
      <c r="O548" s="43">
        <v>307.14042199630501</v>
      </c>
      <c r="P548" s="43" t="s">
        <v>65</v>
      </c>
      <c r="Q548" s="43" t="s">
        <v>161</v>
      </c>
      <c r="R548" s="43" t="s">
        <v>65</v>
      </c>
      <c r="S548" s="43">
        <v>0</v>
      </c>
      <c r="T548" s="43" t="s">
        <v>65</v>
      </c>
    </row>
    <row r="549" spans="1:20" x14ac:dyDescent="0.2">
      <c r="A549" s="65">
        <v>100074</v>
      </c>
      <c r="B549" s="43" t="s">
        <v>66</v>
      </c>
      <c r="C549" s="43" t="s">
        <v>139</v>
      </c>
      <c r="D549" s="43">
        <v>43974</v>
      </c>
      <c r="E549" s="43">
        <v>20</v>
      </c>
      <c r="F549" s="43">
        <v>217.06846807920601</v>
      </c>
      <c r="G549" s="43">
        <v>4.7001593584699197</v>
      </c>
      <c r="H549" s="43">
        <v>47.067700000000002</v>
      </c>
      <c r="I549" s="43">
        <v>0.43583074828787299</v>
      </c>
      <c r="J549" s="43">
        <v>25.029</v>
      </c>
      <c r="K549" s="43">
        <v>6.9396025797455101</v>
      </c>
      <c r="L549" s="43">
        <v>5.8996612305951803</v>
      </c>
      <c r="M549" s="43">
        <v>307.14042199630501</v>
      </c>
      <c r="N549" s="43">
        <v>0</v>
      </c>
      <c r="O549" s="43">
        <v>307.14042199630501</v>
      </c>
      <c r="P549" s="43" t="s">
        <v>65</v>
      </c>
      <c r="Q549" s="43" t="s">
        <v>161</v>
      </c>
      <c r="R549" s="43" t="s">
        <v>65</v>
      </c>
      <c r="S549" s="43">
        <v>0</v>
      </c>
      <c r="T549" s="43" t="s">
        <v>65</v>
      </c>
    </row>
    <row r="550" spans="1:20" x14ac:dyDescent="0.2">
      <c r="A550" s="65">
        <v>100074</v>
      </c>
      <c r="B550" s="43" t="s">
        <v>66</v>
      </c>
      <c r="C550" s="43" t="s">
        <v>139</v>
      </c>
      <c r="D550" s="43">
        <v>43974</v>
      </c>
      <c r="E550" s="43">
        <v>21</v>
      </c>
      <c r="F550" s="43">
        <v>217.06846807920601</v>
      </c>
      <c r="G550" s="43">
        <v>4.7001593584699197</v>
      </c>
      <c r="H550" s="43">
        <v>47.067700000000002</v>
      </c>
      <c r="I550" s="43">
        <v>0.43583074828787299</v>
      </c>
      <c r="J550" s="43">
        <v>25.029</v>
      </c>
      <c r="K550" s="43">
        <v>6.9396025797455101</v>
      </c>
      <c r="L550" s="43">
        <v>5.8996612305951803</v>
      </c>
      <c r="M550" s="43">
        <v>307.14042199630501</v>
      </c>
      <c r="N550" s="43">
        <v>0</v>
      </c>
      <c r="O550" s="43">
        <v>307.14042199630501</v>
      </c>
      <c r="P550" s="43" t="s">
        <v>65</v>
      </c>
      <c r="Q550" s="43" t="s">
        <v>161</v>
      </c>
      <c r="R550" s="43" t="s">
        <v>65</v>
      </c>
      <c r="S550" s="43">
        <v>0</v>
      </c>
      <c r="T550" s="43" t="s">
        <v>65</v>
      </c>
    </row>
    <row r="551" spans="1:20" x14ac:dyDescent="0.2">
      <c r="A551" s="65">
        <v>100074</v>
      </c>
      <c r="B551" s="43" t="s">
        <v>66</v>
      </c>
      <c r="C551" s="43" t="s">
        <v>139</v>
      </c>
      <c r="D551" s="43">
        <v>43974</v>
      </c>
      <c r="E551" s="43">
        <v>22</v>
      </c>
      <c r="F551" s="43">
        <v>217.06846807920601</v>
      </c>
      <c r="G551" s="43">
        <v>4.7001593584699197</v>
      </c>
      <c r="H551" s="43">
        <v>42.508899999999997</v>
      </c>
      <c r="I551" s="43">
        <v>0.39361782487553798</v>
      </c>
      <c r="J551" s="43">
        <v>25.029</v>
      </c>
      <c r="K551" s="43">
        <v>6.9396025797455101</v>
      </c>
      <c r="L551" s="43">
        <v>5.8996612305951803</v>
      </c>
      <c r="M551" s="43">
        <v>302.539409072892</v>
      </c>
      <c r="N551" s="43">
        <v>0</v>
      </c>
      <c r="O551" s="43">
        <v>302.539409072892</v>
      </c>
      <c r="P551" s="43" t="s">
        <v>65</v>
      </c>
      <c r="Q551" s="43" t="s">
        <v>161</v>
      </c>
      <c r="R551" s="43" t="s">
        <v>65</v>
      </c>
      <c r="S551" s="43">
        <v>0</v>
      </c>
      <c r="T551" s="43" t="s">
        <v>65</v>
      </c>
    </row>
    <row r="552" spans="1:20" x14ac:dyDescent="0.2">
      <c r="A552" s="65">
        <v>100074</v>
      </c>
      <c r="B552" s="43" t="s">
        <v>66</v>
      </c>
      <c r="C552" s="43" t="s">
        <v>139</v>
      </c>
      <c r="D552" s="43">
        <v>43974</v>
      </c>
      <c r="E552" s="43">
        <v>23</v>
      </c>
      <c r="F552" s="43">
        <v>217.06846807920601</v>
      </c>
      <c r="G552" s="43">
        <v>4.7001593584699197</v>
      </c>
      <c r="H552" s="43">
        <v>42.508899999999997</v>
      </c>
      <c r="I552" s="43">
        <v>0.39361782487553798</v>
      </c>
      <c r="J552" s="43">
        <v>25.029</v>
      </c>
      <c r="K552" s="43">
        <v>6.9396025797455101</v>
      </c>
      <c r="L552" s="43">
        <v>5.8996612305951803</v>
      </c>
      <c r="M552" s="43">
        <v>302.539409072892</v>
      </c>
      <c r="N552" s="43">
        <v>0</v>
      </c>
      <c r="O552" s="43">
        <v>302.539409072892</v>
      </c>
      <c r="P552" s="43" t="s">
        <v>65</v>
      </c>
      <c r="Q552" s="43" t="s">
        <v>161</v>
      </c>
      <c r="R552" s="43" t="s">
        <v>65</v>
      </c>
      <c r="S552" s="43">
        <v>0</v>
      </c>
      <c r="T552" s="43" t="s">
        <v>65</v>
      </c>
    </row>
    <row r="553" spans="1:20" x14ac:dyDescent="0.2">
      <c r="A553" s="65">
        <v>100074</v>
      </c>
      <c r="B553" s="43" t="s">
        <v>66</v>
      </c>
      <c r="C553" s="43" t="s">
        <v>139</v>
      </c>
      <c r="D553" s="43">
        <v>43974</v>
      </c>
      <c r="E553" s="43">
        <v>24</v>
      </c>
      <c r="F553" s="43">
        <v>217.06846807920601</v>
      </c>
      <c r="G553" s="43">
        <v>4.7001593584699197</v>
      </c>
      <c r="H553" s="43">
        <v>39.089700000000001</v>
      </c>
      <c r="I553" s="43">
        <v>0.36195720635060702</v>
      </c>
      <c r="J553" s="43">
        <v>25.029</v>
      </c>
      <c r="K553" s="43">
        <v>6.9396025797455101</v>
      </c>
      <c r="L553" s="43">
        <v>5.8996612305951803</v>
      </c>
      <c r="M553" s="43">
        <v>299.08854845436701</v>
      </c>
      <c r="N553" s="43">
        <v>0</v>
      </c>
      <c r="O553" s="43">
        <v>299.08854845436701</v>
      </c>
      <c r="P553" s="43" t="s">
        <v>65</v>
      </c>
      <c r="Q553" s="43" t="s">
        <v>161</v>
      </c>
      <c r="R553" s="43" t="s">
        <v>65</v>
      </c>
      <c r="S553" s="43">
        <v>0</v>
      </c>
      <c r="T553" s="43" t="s">
        <v>65</v>
      </c>
    </row>
    <row r="554" spans="1:20" x14ac:dyDescent="0.2">
      <c r="A554" s="65">
        <v>100074</v>
      </c>
      <c r="B554" s="43" t="s">
        <v>66</v>
      </c>
      <c r="C554" s="43" t="s">
        <v>139</v>
      </c>
      <c r="D554" s="43">
        <v>43975</v>
      </c>
      <c r="E554" s="43">
        <v>1</v>
      </c>
      <c r="F554" s="43">
        <v>217.06846807920601</v>
      </c>
      <c r="G554" s="43">
        <v>4.7001593584699197</v>
      </c>
      <c r="H554" s="43">
        <v>39.089700000000001</v>
      </c>
      <c r="I554" s="43">
        <v>0.36195720635060702</v>
      </c>
      <c r="J554" s="43">
        <v>25.029</v>
      </c>
      <c r="K554" s="43">
        <v>6.9396025797455101</v>
      </c>
      <c r="L554" s="43">
        <v>5.8996612305951803</v>
      </c>
      <c r="M554" s="43">
        <v>299.08854845436701</v>
      </c>
      <c r="N554" s="43">
        <v>0</v>
      </c>
      <c r="O554" s="43">
        <v>299.08854845436701</v>
      </c>
      <c r="P554" s="43" t="s">
        <v>65</v>
      </c>
      <c r="Q554" s="43" t="s">
        <v>161</v>
      </c>
      <c r="R554" s="43" t="s">
        <v>65</v>
      </c>
      <c r="S554" s="43">
        <v>0</v>
      </c>
      <c r="T554" s="43" t="s">
        <v>65</v>
      </c>
    </row>
    <row r="555" spans="1:20" x14ac:dyDescent="0.2">
      <c r="A555" s="65">
        <v>100074</v>
      </c>
      <c r="B555" s="43" t="s">
        <v>66</v>
      </c>
      <c r="C555" s="43" t="s">
        <v>139</v>
      </c>
      <c r="D555" s="43">
        <v>43975</v>
      </c>
      <c r="E555" s="43">
        <v>2</v>
      </c>
      <c r="F555" s="43">
        <v>217.06846807920601</v>
      </c>
      <c r="G555" s="43">
        <v>4.7001593584699197</v>
      </c>
      <c r="H555" s="43">
        <v>39.089700000000001</v>
      </c>
      <c r="I555" s="43">
        <v>0.36195720635060702</v>
      </c>
      <c r="J555" s="43">
        <v>25.029</v>
      </c>
      <c r="K555" s="43">
        <v>6.9396025797455101</v>
      </c>
      <c r="L555" s="43">
        <v>5.8996612305951803</v>
      </c>
      <c r="M555" s="43">
        <v>299.08854845436701</v>
      </c>
      <c r="N555" s="43">
        <v>0</v>
      </c>
      <c r="O555" s="43">
        <v>299.08854845436701</v>
      </c>
      <c r="P555" s="43" t="s">
        <v>65</v>
      </c>
      <c r="Q555" s="43" t="s">
        <v>161</v>
      </c>
      <c r="R555" s="43" t="s">
        <v>65</v>
      </c>
      <c r="S555" s="43">
        <v>0</v>
      </c>
      <c r="T555" s="43" t="s">
        <v>65</v>
      </c>
    </row>
    <row r="556" spans="1:20" x14ac:dyDescent="0.2">
      <c r="A556" s="65">
        <v>100074</v>
      </c>
      <c r="B556" s="43" t="s">
        <v>66</v>
      </c>
      <c r="C556" s="43" t="s">
        <v>139</v>
      </c>
      <c r="D556" s="43">
        <v>43975</v>
      </c>
      <c r="E556" s="43">
        <v>3</v>
      </c>
      <c r="F556" s="43">
        <v>217.06846807920601</v>
      </c>
      <c r="G556" s="43">
        <v>4.7001593584699197</v>
      </c>
      <c r="H556" s="43">
        <v>39.089700000000001</v>
      </c>
      <c r="I556" s="43">
        <v>0.36195720635060702</v>
      </c>
      <c r="J556" s="43">
        <v>25.029</v>
      </c>
      <c r="K556" s="43">
        <v>6.9396025797455101</v>
      </c>
      <c r="L556" s="43">
        <v>5.8996612305951803</v>
      </c>
      <c r="M556" s="43">
        <v>299.08854845436701</v>
      </c>
      <c r="N556" s="43">
        <v>0</v>
      </c>
      <c r="O556" s="43">
        <v>299.08854845436701</v>
      </c>
      <c r="P556" s="43" t="s">
        <v>65</v>
      </c>
      <c r="Q556" s="43" t="s">
        <v>161</v>
      </c>
      <c r="R556" s="43" t="s">
        <v>65</v>
      </c>
      <c r="S556" s="43">
        <v>0</v>
      </c>
      <c r="T556" s="43" t="s">
        <v>65</v>
      </c>
    </row>
    <row r="557" spans="1:20" x14ac:dyDescent="0.2">
      <c r="A557" s="65">
        <v>100074</v>
      </c>
      <c r="B557" s="43" t="s">
        <v>66</v>
      </c>
      <c r="C557" s="43" t="s">
        <v>139</v>
      </c>
      <c r="D557" s="43">
        <v>43975</v>
      </c>
      <c r="E557" s="43">
        <v>4</v>
      </c>
      <c r="F557" s="43">
        <v>217.06846807920601</v>
      </c>
      <c r="G557" s="43">
        <v>4.7001593584699197</v>
      </c>
      <c r="H557" s="43">
        <v>39.089700000000001</v>
      </c>
      <c r="I557" s="43">
        <v>0.36195720635060702</v>
      </c>
      <c r="J557" s="43">
        <v>25.029</v>
      </c>
      <c r="K557" s="43">
        <v>6.9396025797455101</v>
      </c>
      <c r="L557" s="43">
        <v>5.8996612305951803</v>
      </c>
      <c r="M557" s="43">
        <v>299.08854845436701</v>
      </c>
      <c r="N557" s="43">
        <v>0</v>
      </c>
      <c r="O557" s="43">
        <v>299.08854845436701</v>
      </c>
      <c r="P557" s="43" t="s">
        <v>65</v>
      </c>
      <c r="Q557" s="43" t="s">
        <v>161</v>
      </c>
      <c r="R557" s="43" t="s">
        <v>65</v>
      </c>
      <c r="S557" s="43">
        <v>0</v>
      </c>
      <c r="T557" s="43" t="s">
        <v>65</v>
      </c>
    </row>
    <row r="558" spans="1:20" x14ac:dyDescent="0.2">
      <c r="A558" s="65">
        <v>100074</v>
      </c>
      <c r="B558" s="43" t="s">
        <v>66</v>
      </c>
      <c r="C558" s="43" t="s">
        <v>139</v>
      </c>
      <c r="D558" s="43">
        <v>43975</v>
      </c>
      <c r="E558" s="43">
        <v>5</v>
      </c>
      <c r="F558" s="43">
        <v>217.06846807920601</v>
      </c>
      <c r="G558" s="43">
        <v>4.7001593584699197</v>
      </c>
      <c r="H558" s="43">
        <v>42.508899999999997</v>
      </c>
      <c r="I558" s="43">
        <v>0.39361782487553798</v>
      </c>
      <c r="J558" s="43">
        <v>25.029</v>
      </c>
      <c r="K558" s="43">
        <v>6.9396025797455101</v>
      </c>
      <c r="L558" s="43">
        <v>5.8996612305951803</v>
      </c>
      <c r="M558" s="43">
        <v>302.539409072892</v>
      </c>
      <c r="N558" s="43">
        <v>0</v>
      </c>
      <c r="O558" s="43">
        <v>302.539409072892</v>
      </c>
      <c r="P558" s="43" t="s">
        <v>65</v>
      </c>
      <c r="Q558" s="43" t="s">
        <v>161</v>
      </c>
      <c r="R558" s="43" t="s">
        <v>65</v>
      </c>
      <c r="S558" s="43">
        <v>0</v>
      </c>
      <c r="T558" s="43" t="s">
        <v>65</v>
      </c>
    </row>
    <row r="559" spans="1:20" x14ac:dyDescent="0.2">
      <c r="A559" s="65">
        <v>100074</v>
      </c>
      <c r="B559" s="43" t="s">
        <v>66</v>
      </c>
      <c r="C559" s="43" t="s">
        <v>139</v>
      </c>
      <c r="D559" s="43">
        <v>43975</v>
      </c>
      <c r="E559" s="43">
        <v>6</v>
      </c>
      <c r="F559" s="43">
        <v>217.06846807920601</v>
      </c>
      <c r="G559" s="43">
        <v>4.7001593584699197</v>
      </c>
      <c r="H559" s="43">
        <v>42.508899999999997</v>
      </c>
      <c r="I559" s="43">
        <v>0.39361782487553798</v>
      </c>
      <c r="J559" s="43">
        <v>25.029</v>
      </c>
      <c r="K559" s="43">
        <v>6.9396025797455101</v>
      </c>
      <c r="L559" s="43">
        <v>5.8996612305951803</v>
      </c>
      <c r="M559" s="43">
        <v>302.539409072892</v>
      </c>
      <c r="N559" s="43">
        <v>0</v>
      </c>
      <c r="O559" s="43">
        <v>302.539409072892</v>
      </c>
      <c r="P559" s="43" t="s">
        <v>65</v>
      </c>
      <c r="Q559" s="43" t="s">
        <v>161</v>
      </c>
      <c r="R559" s="43" t="s">
        <v>65</v>
      </c>
      <c r="S559" s="43">
        <v>0</v>
      </c>
      <c r="T559" s="43" t="s">
        <v>65</v>
      </c>
    </row>
    <row r="560" spans="1:20" x14ac:dyDescent="0.2">
      <c r="A560" s="65">
        <v>100074</v>
      </c>
      <c r="B560" s="43" t="s">
        <v>66</v>
      </c>
      <c r="C560" s="43" t="s">
        <v>139</v>
      </c>
      <c r="D560" s="43">
        <v>43975</v>
      </c>
      <c r="E560" s="43">
        <v>7</v>
      </c>
      <c r="F560" s="43">
        <v>217.06846807920601</v>
      </c>
      <c r="G560" s="43">
        <v>4.7001593584699197</v>
      </c>
      <c r="H560" s="43">
        <v>42.508899999999997</v>
      </c>
      <c r="I560" s="43">
        <v>0.39361782487553798</v>
      </c>
      <c r="J560" s="43">
        <v>25.029</v>
      </c>
      <c r="K560" s="43">
        <v>6.9396025797455101</v>
      </c>
      <c r="L560" s="43">
        <v>5.8996612305951803</v>
      </c>
      <c r="M560" s="43">
        <v>302.539409072892</v>
      </c>
      <c r="N560" s="43">
        <v>0</v>
      </c>
      <c r="O560" s="43">
        <v>302.539409072892</v>
      </c>
      <c r="P560" s="43" t="s">
        <v>65</v>
      </c>
      <c r="Q560" s="43" t="s">
        <v>161</v>
      </c>
      <c r="R560" s="43" t="s">
        <v>65</v>
      </c>
      <c r="S560" s="43">
        <v>0</v>
      </c>
      <c r="T560" s="43" t="s">
        <v>65</v>
      </c>
    </row>
    <row r="561" spans="1:20" x14ac:dyDescent="0.2">
      <c r="A561" s="65">
        <v>100074</v>
      </c>
      <c r="B561" s="43" t="s">
        <v>66</v>
      </c>
      <c r="C561" s="43" t="s">
        <v>139</v>
      </c>
      <c r="D561" s="43">
        <v>43975</v>
      </c>
      <c r="E561" s="43">
        <v>8</v>
      </c>
      <c r="F561" s="43">
        <v>217.06846807920601</v>
      </c>
      <c r="G561" s="43">
        <v>4.7001593584699197</v>
      </c>
      <c r="H561" s="43">
        <v>42.508899999999997</v>
      </c>
      <c r="I561" s="43">
        <v>0.39361782487553798</v>
      </c>
      <c r="J561" s="43">
        <v>25.029</v>
      </c>
      <c r="K561" s="43">
        <v>6.9396025797455101</v>
      </c>
      <c r="L561" s="43">
        <v>5.8996612305951803</v>
      </c>
      <c r="M561" s="43">
        <v>302.539409072892</v>
      </c>
      <c r="N561" s="43">
        <v>0</v>
      </c>
      <c r="O561" s="43">
        <v>302.539409072892</v>
      </c>
      <c r="P561" s="43" t="s">
        <v>65</v>
      </c>
      <c r="Q561" s="43" t="s">
        <v>161</v>
      </c>
      <c r="R561" s="43" t="s">
        <v>65</v>
      </c>
      <c r="S561" s="43">
        <v>0</v>
      </c>
      <c r="T561" s="43" t="s">
        <v>65</v>
      </c>
    </row>
    <row r="562" spans="1:20" x14ac:dyDescent="0.2">
      <c r="A562" s="65">
        <v>100074</v>
      </c>
      <c r="B562" s="43" t="s">
        <v>66</v>
      </c>
      <c r="C562" s="43" t="s">
        <v>139</v>
      </c>
      <c r="D562" s="43">
        <v>43975</v>
      </c>
      <c r="E562" s="43">
        <v>9</v>
      </c>
      <c r="F562" s="43">
        <v>217.06846807920601</v>
      </c>
      <c r="G562" s="43">
        <v>4.7001593584699197</v>
      </c>
      <c r="H562" s="43">
        <v>42.508899999999997</v>
      </c>
      <c r="I562" s="43">
        <v>0.39361782487553798</v>
      </c>
      <c r="J562" s="43">
        <v>25.029</v>
      </c>
      <c r="K562" s="43">
        <v>6.9396025797455101</v>
      </c>
      <c r="L562" s="43">
        <v>5.8996612305951803</v>
      </c>
      <c r="M562" s="43">
        <v>302.539409072892</v>
      </c>
      <c r="N562" s="43">
        <v>0</v>
      </c>
      <c r="O562" s="43">
        <v>302.539409072892</v>
      </c>
      <c r="P562" s="43" t="s">
        <v>65</v>
      </c>
      <c r="Q562" s="43" t="s">
        <v>161</v>
      </c>
      <c r="R562" s="43" t="s">
        <v>65</v>
      </c>
      <c r="S562" s="43">
        <v>0</v>
      </c>
      <c r="T562" s="43" t="s">
        <v>65</v>
      </c>
    </row>
    <row r="563" spans="1:20" x14ac:dyDescent="0.2">
      <c r="A563" s="65">
        <v>100074</v>
      </c>
      <c r="B563" s="43" t="s">
        <v>66</v>
      </c>
      <c r="C563" s="43" t="s">
        <v>139</v>
      </c>
      <c r="D563" s="43">
        <v>43975</v>
      </c>
      <c r="E563" s="43">
        <v>10</v>
      </c>
      <c r="F563" s="43">
        <v>217.06846807920601</v>
      </c>
      <c r="G563" s="43">
        <v>4.7001593584699197</v>
      </c>
      <c r="H563" s="43">
        <v>47.067700000000002</v>
      </c>
      <c r="I563" s="43">
        <v>0.43583074828787299</v>
      </c>
      <c r="J563" s="43">
        <v>25.029</v>
      </c>
      <c r="K563" s="43">
        <v>6.9396025797455101</v>
      </c>
      <c r="L563" s="43">
        <v>5.8996612305951803</v>
      </c>
      <c r="M563" s="43">
        <v>307.14042199630501</v>
      </c>
      <c r="N563" s="43">
        <v>0</v>
      </c>
      <c r="O563" s="43">
        <v>307.14042199630501</v>
      </c>
      <c r="P563" s="43" t="s">
        <v>65</v>
      </c>
      <c r="Q563" s="43" t="s">
        <v>161</v>
      </c>
      <c r="R563" s="43" t="s">
        <v>65</v>
      </c>
      <c r="S563" s="43">
        <v>0</v>
      </c>
      <c r="T563" s="43" t="s">
        <v>65</v>
      </c>
    </row>
    <row r="564" spans="1:20" x14ac:dyDescent="0.2">
      <c r="A564" s="65">
        <v>100074</v>
      </c>
      <c r="B564" s="43" t="s">
        <v>66</v>
      </c>
      <c r="C564" s="43" t="s">
        <v>139</v>
      </c>
      <c r="D564" s="43">
        <v>43975</v>
      </c>
      <c r="E564" s="43">
        <v>11</v>
      </c>
      <c r="F564" s="43">
        <v>217.06846807920601</v>
      </c>
      <c r="G564" s="43">
        <v>4.7001593584699197</v>
      </c>
      <c r="H564" s="43">
        <v>47.067700000000002</v>
      </c>
      <c r="I564" s="43">
        <v>0.43583074828787299</v>
      </c>
      <c r="J564" s="43">
        <v>25.029</v>
      </c>
      <c r="K564" s="43">
        <v>6.9396025797455101</v>
      </c>
      <c r="L564" s="43">
        <v>5.8996612305951803</v>
      </c>
      <c r="M564" s="43">
        <v>307.14042199630501</v>
      </c>
      <c r="N564" s="43">
        <v>0</v>
      </c>
      <c r="O564" s="43">
        <v>307.14042199630501</v>
      </c>
      <c r="P564" s="43" t="s">
        <v>65</v>
      </c>
      <c r="Q564" s="43" t="s">
        <v>161</v>
      </c>
      <c r="R564" s="43" t="s">
        <v>65</v>
      </c>
      <c r="S564" s="43">
        <v>0</v>
      </c>
      <c r="T564" s="43" t="s">
        <v>65</v>
      </c>
    </row>
    <row r="565" spans="1:20" x14ac:dyDescent="0.2">
      <c r="A565" s="65">
        <v>100074</v>
      </c>
      <c r="B565" s="43" t="s">
        <v>66</v>
      </c>
      <c r="C565" s="43" t="s">
        <v>139</v>
      </c>
      <c r="D565" s="43">
        <v>43975</v>
      </c>
      <c r="E565" s="43">
        <v>12</v>
      </c>
      <c r="F565" s="43">
        <v>217.06846807920601</v>
      </c>
      <c r="G565" s="43">
        <v>4.7001593584699197</v>
      </c>
      <c r="H565" s="43">
        <v>47.067700000000002</v>
      </c>
      <c r="I565" s="43">
        <v>0.43583074828787299</v>
      </c>
      <c r="J565" s="43">
        <v>25.029</v>
      </c>
      <c r="K565" s="43">
        <v>6.9396025797455101</v>
      </c>
      <c r="L565" s="43">
        <v>5.8996612305951803</v>
      </c>
      <c r="M565" s="43">
        <v>307.14042199630501</v>
      </c>
      <c r="N565" s="43">
        <v>0</v>
      </c>
      <c r="O565" s="43">
        <v>307.14042199630501</v>
      </c>
      <c r="P565" s="43" t="s">
        <v>65</v>
      </c>
      <c r="Q565" s="43" t="s">
        <v>161</v>
      </c>
      <c r="R565" s="43" t="s">
        <v>65</v>
      </c>
      <c r="S565" s="43">
        <v>0</v>
      </c>
      <c r="T565" s="43" t="s">
        <v>65</v>
      </c>
    </row>
    <row r="566" spans="1:20" x14ac:dyDescent="0.2">
      <c r="A566" s="65">
        <v>100074</v>
      </c>
      <c r="B566" s="43" t="s">
        <v>66</v>
      </c>
      <c r="C566" s="43" t="s">
        <v>139</v>
      </c>
      <c r="D566" s="43">
        <v>43975</v>
      </c>
      <c r="E566" s="43">
        <v>13</v>
      </c>
      <c r="F566" s="43">
        <v>217.06846807920601</v>
      </c>
      <c r="G566" s="43">
        <v>4.7001593584699197</v>
      </c>
      <c r="H566" s="43">
        <v>42.508899999999997</v>
      </c>
      <c r="I566" s="43">
        <v>0.39361782487553798</v>
      </c>
      <c r="J566" s="43">
        <v>25.029</v>
      </c>
      <c r="K566" s="43">
        <v>6.9396025797455101</v>
      </c>
      <c r="L566" s="43">
        <v>5.8996612305951803</v>
      </c>
      <c r="M566" s="43">
        <v>302.539409072892</v>
      </c>
      <c r="N566" s="43">
        <v>0</v>
      </c>
      <c r="O566" s="43">
        <v>302.539409072892</v>
      </c>
      <c r="P566" s="43" t="s">
        <v>65</v>
      </c>
      <c r="Q566" s="43" t="s">
        <v>161</v>
      </c>
      <c r="R566" s="43" t="s">
        <v>65</v>
      </c>
      <c r="S566" s="43">
        <v>0</v>
      </c>
      <c r="T566" s="43" t="s">
        <v>65</v>
      </c>
    </row>
    <row r="567" spans="1:20" x14ac:dyDescent="0.2">
      <c r="A567" s="65">
        <v>100074</v>
      </c>
      <c r="B567" s="43" t="s">
        <v>66</v>
      </c>
      <c r="C567" s="43" t="s">
        <v>139</v>
      </c>
      <c r="D567" s="43">
        <v>43975</v>
      </c>
      <c r="E567" s="43">
        <v>14</v>
      </c>
      <c r="F567" s="43">
        <v>217.06846807920601</v>
      </c>
      <c r="G567" s="43">
        <v>4.7001593584699197</v>
      </c>
      <c r="H567" s="43">
        <v>42.508899999999997</v>
      </c>
      <c r="I567" s="43">
        <v>0.39361782487553798</v>
      </c>
      <c r="J567" s="43">
        <v>25.029</v>
      </c>
      <c r="K567" s="43">
        <v>6.9396025797455101</v>
      </c>
      <c r="L567" s="43">
        <v>5.8996612305951803</v>
      </c>
      <c r="M567" s="43">
        <v>302.539409072892</v>
      </c>
      <c r="N567" s="43">
        <v>0</v>
      </c>
      <c r="O567" s="43">
        <v>302.539409072892</v>
      </c>
      <c r="P567" s="43" t="s">
        <v>65</v>
      </c>
      <c r="Q567" s="43" t="s">
        <v>161</v>
      </c>
      <c r="R567" s="43" t="s">
        <v>65</v>
      </c>
      <c r="S567" s="43">
        <v>0</v>
      </c>
      <c r="T567" s="43" t="s">
        <v>65</v>
      </c>
    </row>
    <row r="568" spans="1:20" x14ac:dyDescent="0.2">
      <c r="A568" s="65">
        <v>100074</v>
      </c>
      <c r="B568" s="43" t="s">
        <v>66</v>
      </c>
      <c r="C568" s="43" t="s">
        <v>139</v>
      </c>
      <c r="D568" s="43">
        <v>43975</v>
      </c>
      <c r="E568" s="43">
        <v>15</v>
      </c>
      <c r="F568" s="43">
        <v>217.06846807920601</v>
      </c>
      <c r="G568" s="43">
        <v>4.7001593584699197</v>
      </c>
      <c r="H568" s="43">
        <v>42.508899999999997</v>
      </c>
      <c r="I568" s="43">
        <v>0.39361782487553798</v>
      </c>
      <c r="J568" s="43">
        <v>25.029</v>
      </c>
      <c r="K568" s="43">
        <v>6.9396025797455101</v>
      </c>
      <c r="L568" s="43">
        <v>5.8996612305951803</v>
      </c>
      <c r="M568" s="43">
        <v>302.539409072892</v>
      </c>
      <c r="N568" s="43">
        <v>0</v>
      </c>
      <c r="O568" s="43">
        <v>302.539409072892</v>
      </c>
      <c r="P568" s="43" t="s">
        <v>65</v>
      </c>
      <c r="Q568" s="43" t="s">
        <v>161</v>
      </c>
      <c r="R568" s="43" t="s">
        <v>65</v>
      </c>
      <c r="S568" s="43">
        <v>0</v>
      </c>
      <c r="T568" s="43" t="s">
        <v>65</v>
      </c>
    </row>
    <row r="569" spans="1:20" x14ac:dyDescent="0.2">
      <c r="A569" s="65">
        <v>100074</v>
      </c>
      <c r="B569" s="43" t="s">
        <v>66</v>
      </c>
      <c r="C569" s="43" t="s">
        <v>139</v>
      </c>
      <c r="D569" s="43">
        <v>43975</v>
      </c>
      <c r="E569" s="43">
        <v>16</v>
      </c>
      <c r="F569" s="43">
        <v>217.06846807920601</v>
      </c>
      <c r="G569" s="43">
        <v>4.7001593584699197</v>
      </c>
      <c r="H569" s="43">
        <v>42.508899999999997</v>
      </c>
      <c r="I569" s="43">
        <v>0.39361782487553798</v>
      </c>
      <c r="J569" s="43">
        <v>25.029</v>
      </c>
      <c r="K569" s="43">
        <v>6.9396025797455101</v>
      </c>
      <c r="L569" s="43">
        <v>5.8996612305951803</v>
      </c>
      <c r="M569" s="43">
        <v>302.539409072892</v>
      </c>
      <c r="N569" s="43">
        <v>0</v>
      </c>
      <c r="O569" s="43">
        <v>302.539409072892</v>
      </c>
      <c r="P569" s="43" t="s">
        <v>65</v>
      </c>
      <c r="Q569" s="43" t="s">
        <v>161</v>
      </c>
      <c r="R569" s="43" t="s">
        <v>65</v>
      </c>
      <c r="S569" s="43">
        <v>0</v>
      </c>
      <c r="T569" s="43" t="s">
        <v>65</v>
      </c>
    </row>
    <row r="570" spans="1:20" x14ac:dyDescent="0.2">
      <c r="A570" s="65">
        <v>100074</v>
      </c>
      <c r="B570" s="43" t="s">
        <v>66</v>
      </c>
      <c r="C570" s="43" t="s">
        <v>139</v>
      </c>
      <c r="D570" s="43">
        <v>43975</v>
      </c>
      <c r="E570" s="43">
        <v>17</v>
      </c>
      <c r="F570" s="43">
        <v>217.06846807920601</v>
      </c>
      <c r="G570" s="43">
        <v>4.7001593584699197</v>
      </c>
      <c r="H570" s="43">
        <v>42.508899999999997</v>
      </c>
      <c r="I570" s="43">
        <v>0.39361782487553798</v>
      </c>
      <c r="J570" s="43">
        <v>25.029</v>
      </c>
      <c r="K570" s="43">
        <v>6.9396025797455101</v>
      </c>
      <c r="L570" s="43">
        <v>5.8996612305951803</v>
      </c>
      <c r="M570" s="43">
        <v>302.539409072892</v>
      </c>
      <c r="N570" s="43">
        <v>0</v>
      </c>
      <c r="O570" s="43">
        <v>302.539409072892</v>
      </c>
      <c r="P570" s="43" t="s">
        <v>65</v>
      </c>
      <c r="Q570" s="43" t="s">
        <v>161</v>
      </c>
      <c r="R570" s="43" t="s">
        <v>65</v>
      </c>
      <c r="S570" s="43">
        <v>0</v>
      </c>
      <c r="T570" s="43" t="s">
        <v>65</v>
      </c>
    </row>
    <row r="571" spans="1:20" x14ac:dyDescent="0.2">
      <c r="A571" s="65">
        <v>100074</v>
      </c>
      <c r="B571" s="43" t="s">
        <v>66</v>
      </c>
      <c r="C571" s="43" t="s">
        <v>139</v>
      </c>
      <c r="D571" s="43">
        <v>43975</v>
      </c>
      <c r="E571" s="43">
        <v>18</v>
      </c>
      <c r="F571" s="43">
        <v>217.06846807920601</v>
      </c>
      <c r="G571" s="43">
        <v>4.7001593584699197</v>
      </c>
      <c r="H571" s="43">
        <v>42.508899999999997</v>
      </c>
      <c r="I571" s="43">
        <v>0.39361782487553798</v>
      </c>
      <c r="J571" s="43">
        <v>25.029</v>
      </c>
      <c r="K571" s="43">
        <v>6.9396025797455101</v>
      </c>
      <c r="L571" s="43">
        <v>5.8996612305951803</v>
      </c>
      <c r="M571" s="43">
        <v>302.539409072892</v>
      </c>
      <c r="N571" s="43">
        <v>0</v>
      </c>
      <c r="O571" s="43">
        <v>302.539409072892</v>
      </c>
      <c r="P571" s="43" t="s">
        <v>65</v>
      </c>
      <c r="Q571" s="43" t="s">
        <v>161</v>
      </c>
      <c r="R571" s="43" t="s">
        <v>65</v>
      </c>
      <c r="S571" s="43">
        <v>0</v>
      </c>
      <c r="T571" s="43" t="s">
        <v>65</v>
      </c>
    </row>
    <row r="572" spans="1:20" x14ac:dyDescent="0.2">
      <c r="A572" s="65">
        <v>100074</v>
      </c>
      <c r="B572" s="43" t="s">
        <v>66</v>
      </c>
      <c r="C572" s="43" t="s">
        <v>139</v>
      </c>
      <c r="D572" s="43">
        <v>43975</v>
      </c>
      <c r="E572" s="43">
        <v>19</v>
      </c>
      <c r="F572" s="43">
        <v>217.06846807920601</v>
      </c>
      <c r="G572" s="43">
        <v>4.7001593584699197</v>
      </c>
      <c r="H572" s="43">
        <v>47.067700000000002</v>
      </c>
      <c r="I572" s="43">
        <v>0.43583074828787299</v>
      </c>
      <c r="J572" s="43">
        <v>25.029</v>
      </c>
      <c r="K572" s="43">
        <v>6.9396025797455101</v>
      </c>
      <c r="L572" s="43">
        <v>5.8996612305951803</v>
      </c>
      <c r="M572" s="43">
        <v>307.14042199630501</v>
      </c>
      <c r="N572" s="43">
        <v>0</v>
      </c>
      <c r="O572" s="43">
        <v>307.14042199630501</v>
      </c>
      <c r="P572" s="43" t="s">
        <v>65</v>
      </c>
      <c r="Q572" s="43" t="s">
        <v>161</v>
      </c>
      <c r="R572" s="43" t="s">
        <v>65</v>
      </c>
      <c r="S572" s="43">
        <v>0</v>
      </c>
      <c r="T572" s="43" t="s">
        <v>65</v>
      </c>
    </row>
    <row r="573" spans="1:20" x14ac:dyDescent="0.2">
      <c r="A573" s="65">
        <v>100074</v>
      </c>
      <c r="B573" s="43" t="s">
        <v>66</v>
      </c>
      <c r="C573" s="43" t="s">
        <v>139</v>
      </c>
      <c r="D573" s="43">
        <v>43975</v>
      </c>
      <c r="E573" s="43">
        <v>20</v>
      </c>
      <c r="F573" s="43">
        <v>217.06846807920601</v>
      </c>
      <c r="G573" s="43">
        <v>4.7001593584699197</v>
      </c>
      <c r="H573" s="43">
        <v>47.067700000000002</v>
      </c>
      <c r="I573" s="43">
        <v>0.43583074828787299</v>
      </c>
      <c r="J573" s="43">
        <v>25.029</v>
      </c>
      <c r="K573" s="43">
        <v>6.9396025797455101</v>
      </c>
      <c r="L573" s="43">
        <v>5.8996612305951803</v>
      </c>
      <c r="M573" s="43">
        <v>307.14042199630501</v>
      </c>
      <c r="N573" s="43">
        <v>0</v>
      </c>
      <c r="O573" s="43">
        <v>307.14042199630501</v>
      </c>
      <c r="P573" s="43" t="s">
        <v>65</v>
      </c>
      <c r="Q573" s="43" t="s">
        <v>161</v>
      </c>
      <c r="R573" s="43" t="s">
        <v>65</v>
      </c>
      <c r="S573" s="43">
        <v>0</v>
      </c>
      <c r="T573" s="43" t="s">
        <v>65</v>
      </c>
    </row>
    <row r="574" spans="1:20" x14ac:dyDescent="0.2">
      <c r="A574" s="65">
        <v>100074</v>
      </c>
      <c r="B574" s="43" t="s">
        <v>66</v>
      </c>
      <c r="C574" s="43" t="s">
        <v>139</v>
      </c>
      <c r="D574" s="43">
        <v>43975</v>
      </c>
      <c r="E574" s="43">
        <v>21</v>
      </c>
      <c r="F574" s="43">
        <v>217.06846807920601</v>
      </c>
      <c r="G574" s="43">
        <v>4.7001593584699197</v>
      </c>
      <c r="H574" s="43">
        <v>47.067700000000002</v>
      </c>
      <c r="I574" s="43">
        <v>0.43583074828787299</v>
      </c>
      <c r="J574" s="43">
        <v>25.029</v>
      </c>
      <c r="K574" s="43">
        <v>6.9396025797455101</v>
      </c>
      <c r="L574" s="43">
        <v>5.8996612305951803</v>
      </c>
      <c r="M574" s="43">
        <v>307.14042199630501</v>
      </c>
      <c r="N574" s="43">
        <v>0</v>
      </c>
      <c r="O574" s="43">
        <v>307.14042199630501</v>
      </c>
      <c r="P574" s="43" t="s">
        <v>65</v>
      </c>
      <c r="Q574" s="43" t="s">
        <v>161</v>
      </c>
      <c r="R574" s="43" t="s">
        <v>65</v>
      </c>
      <c r="S574" s="43">
        <v>0</v>
      </c>
      <c r="T574" s="43" t="s">
        <v>65</v>
      </c>
    </row>
    <row r="575" spans="1:20" x14ac:dyDescent="0.2">
      <c r="A575" s="65">
        <v>100074</v>
      </c>
      <c r="B575" s="43" t="s">
        <v>66</v>
      </c>
      <c r="C575" s="43" t="s">
        <v>139</v>
      </c>
      <c r="D575" s="43">
        <v>43975</v>
      </c>
      <c r="E575" s="43">
        <v>22</v>
      </c>
      <c r="F575" s="43">
        <v>217.06846807920601</v>
      </c>
      <c r="G575" s="43">
        <v>4.7001593584699197</v>
      </c>
      <c r="H575" s="43">
        <v>42.508899999999997</v>
      </c>
      <c r="I575" s="43">
        <v>0.39361782487553798</v>
      </c>
      <c r="J575" s="43">
        <v>25.029</v>
      </c>
      <c r="K575" s="43">
        <v>6.9396025797455101</v>
      </c>
      <c r="L575" s="43">
        <v>5.8996612305951803</v>
      </c>
      <c r="M575" s="43">
        <v>302.539409072892</v>
      </c>
      <c r="N575" s="43">
        <v>0</v>
      </c>
      <c r="O575" s="43">
        <v>302.539409072892</v>
      </c>
      <c r="P575" s="43" t="s">
        <v>65</v>
      </c>
      <c r="Q575" s="43" t="s">
        <v>161</v>
      </c>
      <c r="R575" s="43" t="s">
        <v>65</v>
      </c>
      <c r="S575" s="43">
        <v>0</v>
      </c>
      <c r="T575" s="43" t="s">
        <v>65</v>
      </c>
    </row>
    <row r="576" spans="1:20" x14ac:dyDescent="0.2">
      <c r="A576" s="65">
        <v>100074</v>
      </c>
      <c r="B576" s="43" t="s">
        <v>66</v>
      </c>
      <c r="C576" s="43" t="s">
        <v>139</v>
      </c>
      <c r="D576" s="43">
        <v>43975</v>
      </c>
      <c r="E576" s="43">
        <v>23</v>
      </c>
      <c r="F576" s="43">
        <v>217.06846807920601</v>
      </c>
      <c r="G576" s="43">
        <v>4.7001593584699197</v>
      </c>
      <c r="H576" s="43">
        <v>42.508899999999997</v>
      </c>
      <c r="I576" s="43">
        <v>0.39361782487553798</v>
      </c>
      <c r="J576" s="43">
        <v>25.029</v>
      </c>
      <c r="K576" s="43">
        <v>6.9396025797455101</v>
      </c>
      <c r="L576" s="43">
        <v>5.8996612305951803</v>
      </c>
      <c r="M576" s="43">
        <v>302.539409072892</v>
      </c>
      <c r="N576" s="43">
        <v>0</v>
      </c>
      <c r="O576" s="43">
        <v>302.539409072892</v>
      </c>
      <c r="P576" s="43" t="s">
        <v>65</v>
      </c>
      <c r="Q576" s="43" t="s">
        <v>161</v>
      </c>
      <c r="R576" s="43" t="s">
        <v>65</v>
      </c>
      <c r="S576" s="43">
        <v>0</v>
      </c>
      <c r="T576" s="43" t="s">
        <v>65</v>
      </c>
    </row>
    <row r="577" spans="1:20" x14ac:dyDescent="0.2">
      <c r="A577" s="65">
        <v>100074</v>
      </c>
      <c r="B577" s="43" t="s">
        <v>66</v>
      </c>
      <c r="C577" s="43" t="s">
        <v>139</v>
      </c>
      <c r="D577" s="43">
        <v>43975</v>
      </c>
      <c r="E577" s="43">
        <v>24</v>
      </c>
      <c r="F577" s="43">
        <v>217.06846807920601</v>
      </c>
      <c r="G577" s="43">
        <v>4.7001593584699197</v>
      </c>
      <c r="H577" s="43">
        <v>39.089700000000001</v>
      </c>
      <c r="I577" s="43">
        <v>0.36195720635060702</v>
      </c>
      <c r="J577" s="43">
        <v>25.029</v>
      </c>
      <c r="K577" s="43">
        <v>6.9396025797455101</v>
      </c>
      <c r="L577" s="43">
        <v>5.8996612305951803</v>
      </c>
      <c r="M577" s="43">
        <v>299.08854845436701</v>
      </c>
      <c r="N577" s="43">
        <v>0</v>
      </c>
      <c r="O577" s="43">
        <v>299.08854845436701</v>
      </c>
      <c r="P577" s="43" t="s">
        <v>65</v>
      </c>
      <c r="Q577" s="43" t="s">
        <v>161</v>
      </c>
      <c r="R577" s="43" t="s">
        <v>65</v>
      </c>
      <c r="S577" s="43">
        <v>0</v>
      </c>
      <c r="T577" s="43" t="s">
        <v>65</v>
      </c>
    </row>
    <row r="578" spans="1:20" x14ac:dyDescent="0.2">
      <c r="A578" s="65">
        <v>100074</v>
      </c>
      <c r="B578" s="43" t="s">
        <v>66</v>
      </c>
      <c r="C578" s="43" t="s">
        <v>139</v>
      </c>
      <c r="D578" s="43">
        <v>43976</v>
      </c>
      <c r="E578" s="43">
        <v>1</v>
      </c>
      <c r="F578" s="43">
        <v>217.06846807920601</v>
      </c>
      <c r="G578" s="43">
        <v>4.7001593584699197</v>
      </c>
      <c r="H578" s="43">
        <v>39.089700000000001</v>
      </c>
      <c r="I578" s="43">
        <v>0.36195720635060702</v>
      </c>
      <c r="J578" s="43">
        <v>25.029</v>
      </c>
      <c r="K578" s="43">
        <v>6.9396025797455101</v>
      </c>
      <c r="L578" s="43">
        <v>5.8996612305951803</v>
      </c>
      <c r="M578" s="43">
        <v>299.08854845436701</v>
      </c>
      <c r="N578" s="43">
        <v>0</v>
      </c>
      <c r="O578" s="43">
        <v>299.08854845436701</v>
      </c>
      <c r="P578" s="43" t="s">
        <v>65</v>
      </c>
      <c r="Q578" s="43" t="s">
        <v>161</v>
      </c>
      <c r="R578" s="43" t="s">
        <v>65</v>
      </c>
      <c r="S578" s="43">
        <v>0</v>
      </c>
      <c r="T578" s="43" t="s">
        <v>65</v>
      </c>
    </row>
    <row r="579" spans="1:20" x14ac:dyDescent="0.2">
      <c r="A579" s="65">
        <v>100074</v>
      </c>
      <c r="B579" s="43" t="s">
        <v>66</v>
      </c>
      <c r="C579" s="43" t="s">
        <v>139</v>
      </c>
      <c r="D579" s="43">
        <v>43976</v>
      </c>
      <c r="E579" s="43">
        <v>2</v>
      </c>
      <c r="F579" s="43">
        <v>217.06846807920601</v>
      </c>
      <c r="G579" s="43">
        <v>4.7001593584699197</v>
      </c>
      <c r="H579" s="43">
        <v>39.089700000000001</v>
      </c>
      <c r="I579" s="43">
        <v>0.36195720635060702</v>
      </c>
      <c r="J579" s="43">
        <v>25.029</v>
      </c>
      <c r="K579" s="43">
        <v>6.9396025797455101</v>
      </c>
      <c r="L579" s="43">
        <v>5.8996612305951803</v>
      </c>
      <c r="M579" s="43">
        <v>299.08854845436701</v>
      </c>
      <c r="N579" s="43">
        <v>0</v>
      </c>
      <c r="O579" s="43">
        <v>299.08854845436701</v>
      </c>
      <c r="P579" s="43" t="s">
        <v>65</v>
      </c>
      <c r="Q579" s="43" t="s">
        <v>161</v>
      </c>
      <c r="R579" s="43" t="s">
        <v>65</v>
      </c>
      <c r="S579" s="43">
        <v>0</v>
      </c>
      <c r="T579" s="43" t="s">
        <v>65</v>
      </c>
    </row>
    <row r="580" spans="1:20" x14ac:dyDescent="0.2">
      <c r="A580" s="65">
        <v>100074</v>
      </c>
      <c r="B580" s="43" t="s">
        <v>66</v>
      </c>
      <c r="C580" s="43" t="s">
        <v>139</v>
      </c>
      <c r="D580" s="43">
        <v>43976</v>
      </c>
      <c r="E580" s="43">
        <v>3</v>
      </c>
      <c r="F580" s="43">
        <v>217.06846807920601</v>
      </c>
      <c r="G580" s="43">
        <v>4.7001593584699197</v>
      </c>
      <c r="H580" s="43">
        <v>39.089700000000001</v>
      </c>
      <c r="I580" s="43">
        <v>0.36195720635060702</v>
      </c>
      <c r="J580" s="43">
        <v>25.029</v>
      </c>
      <c r="K580" s="43">
        <v>6.9396025797455101</v>
      </c>
      <c r="L580" s="43">
        <v>5.8996612305951803</v>
      </c>
      <c r="M580" s="43">
        <v>299.08854845436701</v>
      </c>
      <c r="N580" s="43">
        <v>0</v>
      </c>
      <c r="O580" s="43">
        <v>299.08854845436701</v>
      </c>
      <c r="P580" s="43" t="s">
        <v>65</v>
      </c>
      <c r="Q580" s="43" t="s">
        <v>161</v>
      </c>
      <c r="R580" s="43" t="s">
        <v>65</v>
      </c>
      <c r="S580" s="43">
        <v>0</v>
      </c>
      <c r="T580" s="43" t="s">
        <v>65</v>
      </c>
    </row>
    <row r="581" spans="1:20" x14ac:dyDescent="0.2">
      <c r="A581" s="65">
        <v>100074</v>
      </c>
      <c r="B581" s="43" t="s">
        <v>66</v>
      </c>
      <c r="C581" s="43" t="s">
        <v>139</v>
      </c>
      <c r="D581" s="43">
        <v>43976</v>
      </c>
      <c r="E581" s="43">
        <v>4</v>
      </c>
      <c r="F581" s="43">
        <v>217.06846807920601</v>
      </c>
      <c r="G581" s="43">
        <v>4.7001593584699197</v>
      </c>
      <c r="H581" s="43">
        <v>39.089700000000001</v>
      </c>
      <c r="I581" s="43">
        <v>0.36195720635060702</v>
      </c>
      <c r="J581" s="43">
        <v>25.029</v>
      </c>
      <c r="K581" s="43">
        <v>6.9396025797455101</v>
      </c>
      <c r="L581" s="43">
        <v>5.8996612305951803</v>
      </c>
      <c r="M581" s="43">
        <v>299.08854845436701</v>
      </c>
      <c r="N581" s="43">
        <v>0</v>
      </c>
      <c r="O581" s="43">
        <v>299.08854845436701</v>
      </c>
      <c r="P581" s="43" t="s">
        <v>65</v>
      </c>
      <c r="Q581" s="43" t="s">
        <v>161</v>
      </c>
      <c r="R581" s="43" t="s">
        <v>65</v>
      </c>
      <c r="S581" s="43">
        <v>0</v>
      </c>
      <c r="T581" s="43" t="s">
        <v>65</v>
      </c>
    </row>
    <row r="582" spans="1:20" x14ac:dyDescent="0.2">
      <c r="A582" s="65">
        <v>100074</v>
      </c>
      <c r="B582" s="43" t="s">
        <v>66</v>
      </c>
      <c r="C582" s="43" t="s">
        <v>139</v>
      </c>
      <c r="D582" s="43">
        <v>43976</v>
      </c>
      <c r="E582" s="43">
        <v>5</v>
      </c>
      <c r="F582" s="43">
        <v>217.06846807920601</v>
      </c>
      <c r="G582" s="43">
        <v>4.7001593584699197</v>
      </c>
      <c r="H582" s="43">
        <v>42.508899999999997</v>
      </c>
      <c r="I582" s="43">
        <v>0.39361782487553798</v>
      </c>
      <c r="J582" s="43">
        <v>25.029</v>
      </c>
      <c r="K582" s="43">
        <v>6.9396025797455101</v>
      </c>
      <c r="L582" s="43">
        <v>5.8996612305951803</v>
      </c>
      <c r="M582" s="43">
        <v>302.539409072892</v>
      </c>
      <c r="N582" s="43">
        <v>0</v>
      </c>
      <c r="O582" s="43">
        <v>302.539409072892</v>
      </c>
      <c r="P582" s="43" t="s">
        <v>65</v>
      </c>
      <c r="Q582" s="43" t="s">
        <v>161</v>
      </c>
      <c r="R582" s="43" t="s">
        <v>65</v>
      </c>
      <c r="S582" s="43">
        <v>0</v>
      </c>
      <c r="T582" s="43" t="s">
        <v>65</v>
      </c>
    </row>
    <row r="583" spans="1:20" x14ac:dyDescent="0.2">
      <c r="A583" s="65">
        <v>100074</v>
      </c>
      <c r="B583" s="43" t="s">
        <v>66</v>
      </c>
      <c r="C583" s="43" t="s">
        <v>139</v>
      </c>
      <c r="D583" s="43">
        <v>43976</v>
      </c>
      <c r="E583" s="43">
        <v>6</v>
      </c>
      <c r="F583" s="43">
        <v>217.06846807920601</v>
      </c>
      <c r="G583" s="43">
        <v>4.7001593584699197</v>
      </c>
      <c r="H583" s="43">
        <v>42.508899999999997</v>
      </c>
      <c r="I583" s="43">
        <v>0.39361782487553798</v>
      </c>
      <c r="J583" s="43">
        <v>25.029</v>
      </c>
      <c r="K583" s="43">
        <v>6.9396025797455101</v>
      </c>
      <c r="L583" s="43">
        <v>5.8996612305951803</v>
      </c>
      <c r="M583" s="43">
        <v>302.539409072892</v>
      </c>
      <c r="N583" s="43">
        <v>0</v>
      </c>
      <c r="O583" s="43">
        <v>302.539409072892</v>
      </c>
      <c r="P583" s="43" t="s">
        <v>65</v>
      </c>
      <c r="Q583" s="43" t="s">
        <v>161</v>
      </c>
      <c r="R583" s="43" t="s">
        <v>65</v>
      </c>
      <c r="S583" s="43">
        <v>0</v>
      </c>
      <c r="T583" s="43" t="s">
        <v>65</v>
      </c>
    </row>
    <row r="584" spans="1:20" x14ac:dyDescent="0.2">
      <c r="A584" s="65">
        <v>100074</v>
      </c>
      <c r="B584" s="43" t="s">
        <v>66</v>
      </c>
      <c r="C584" s="43" t="s">
        <v>139</v>
      </c>
      <c r="D584" s="43">
        <v>43976</v>
      </c>
      <c r="E584" s="43">
        <v>7</v>
      </c>
      <c r="F584" s="43">
        <v>217.06846807920601</v>
      </c>
      <c r="G584" s="43">
        <v>4.7001593584699197</v>
      </c>
      <c r="H584" s="43">
        <v>42.508899999999997</v>
      </c>
      <c r="I584" s="43">
        <v>0.39361782487553798</v>
      </c>
      <c r="J584" s="43">
        <v>25.029</v>
      </c>
      <c r="K584" s="43">
        <v>6.9396025797455101</v>
      </c>
      <c r="L584" s="43">
        <v>5.8996612305951803</v>
      </c>
      <c r="M584" s="43">
        <v>302.539409072892</v>
      </c>
      <c r="N584" s="43">
        <v>0</v>
      </c>
      <c r="O584" s="43">
        <v>302.539409072892</v>
      </c>
      <c r="P584" s="43" t="s">
        <v>65</v>
      </c>
      <c r="Q584" s="43" t="s">
        <v>161</v>
      </c>
      <c r="R584" s="43" t="s">
        <v>65</v>
      </c>
      <c r="S584" s="43">
        <v>0</v>
      </c>
      <c r="T584" s="43" t="s">
        <v>65</v>
      </c>
    </row>
    <row r="585" spans="1:20" x14ac:dyDescent="0.2">
      <c r="A585" s="65">
        <v>100074</v>
      </c>
      <c r="B585" s="43" t="s">
        <v>66</v>
      </c>
      <c r="C585" s="43" t="s">
        <v>139</v>
      </c>
      <c r="D585" s="43">
        <v>43976</v>
      </c>
      <c r="E585" s="43">
        <v>8</v>
      </c>
      <c r="F585" s="43">
        <v>217.06846807920601</v>
      </c>
      <c r="G585" s="43">
        <v>4.7001593584699197</v>
      </c>
      <c r="H585" s="43">
        <v>42.508899999999997</v>
      </c>
      <c r="I585" s="43">
        <v>0.39361782487553798</v>
      </c>
      <c r="J585" s="43">
        <v>25.029</v>
      </c>
      <c r="K585" s="43">
        <v>6.9396025797455101</v>
      </c>
      <c r="L585" s="43">
        <v>5.8996612305951803</v>
      </c>
      <c r="M585" s="43">
        <v>302.539409072892</v>
      </c>
      <c r="N585" s="43">
        <v>0</v>
      </c>
      <c r="O585" s="43">
        <v>302.539409072892</v>
      </c>
      <c r="P585" s="43" t="s">
        <v>65</v>
      </c>
      <c r="Q585" s="43" t="s">
        <v>161</v>
      </c>
      <c r="R585" s="43" t="s">
        <v>65</v>
      </c>
      <c r="S585" s="43">
        <v>0</v>
      </c>
      <c r="T585" s="43" t="s">
        <v>65</v>
      </c>
    </row>
    <row r="586" spans="1:20" x14ac:dyDescent="0.2">
      <c r="A586" s="65">
        <v>100074</v>
      </c>
      <c r="B586" s="43" t="s">
        <v>66</v>
      </c>
      <c r="C586" s="43" t="s">
        <v>139</v>
      </c>
      <c r="D586" s="43">
        <v>43976</v>
      </c>
      <c r="E586" s="43">
        <v>9</v>
      </c>
      <c r="F586" s="43">
        <v>217.06846807920601</v>
      </c>
      <c r="G586" s="43">
        <v>4.7001593584699197</v>
      </c>
      <c r="H586" s="43">
        <v>42.508899999999997</v>
      </c>
      <c r="I586" s="43">
        <v>0.39361782487553798</v>
      </c>
      <c r="J586" s="43">
        <v>25.029</v>
      </c>
      <c r="K586" s="43">
        <v>6.9396025797455101</v>
      </c>
      <c r="L586" s="43">
        <v>5.8996612305951803</v>
      </c>
      <c r="M586" s="43">
        <v>302.539409072892</v>
      </c>
      <c r="N586" s="43">
        <v>0</v>
      </c>
      <c r="O586" s="43">
        <v>302.539409072892</v>
      </c>
      <c r="P586" s="43" t="s">
        <v>65</v>
      </c>
      <c r="Q586" s="43" t="s">
        <v>161</v>
      </c>
      <c r="R586" s="43" t="s">
        <v>65</v>
      </c>
      <c r="S586" s="43">
        <v>0</v>
      </c>
      <c r="T586" s="43" t="s">
        <v>65</v>
      </c>
    </row>
    <row r="587" spans="1:20" x14ac:dyDescent="0.2">
      <c r="A587" s="65">
        <v>100074</v>
      </c>
      <c r="B587" s="43" t="s">
        <v>66</v>
      </c>
      <c r="C587" s="43" t="s">
        <v>139</v>
      </c>
      <c r="D587" s="43">
        <v>43976</v>
      </c>
      <c r="E587" s="43">
        <v>10</v>
      </c>
      <c r="F587" s="43">
        <v>217.06846807920601</v>
      </c>
      <c r="G587" s="43">
        <v>4.7001593584699197</v>
      </c>
      <c r="H587" s="43">
        <v>47.067700000000002</v>
      </c>
      <c r="I587" s="43">
        <v>0.43583074828787299</v>
      </c>
      <c r="J587" s="43">
        <v>25.029</v>
      </c>
      <c r="K587" s="43">
        <v>6.9396025797455101</v>
      </c>
      <c r="L587" s="43">
        <v>5.8996612305951803</v>
      </c>
      <c r="M587" s="43">
        <v>307.14042199630501</v>
      </c>
      <c r="N587" s="43">
        <v>0</v>
      </c>
      <c r="O587" s="43">
        <v>307.14042199630501</v>
      </c>
      <c r="P587" s="43" t="s">
        <v>65</v>
      </c>
      <c r="Q587" s="43" t="s">
        <v>161</v>
      </c>
      <c r="R587" s="43" t="s">
        <v>65</v>
      </c>
      <c r="S587" s="43">
        <v>0</v>
      </c>
      <c r="T587" s="43" t="s">
        <v>65</v>
      </c>
    </row>
    <row r="588" spans="1:20" x14ac:dyDescent="0.2">
      <c r="A588" s="65">
        <v>100074</v>
      </c>
      <c r="B588" s="43" t="s">
        <v>66</v>
      </c>
      <c r="C588" s="43" t="s">
        <v>139</v>
      </c>
      <c r="D588" s="43">
        <v>43976</v>
      </c>
      <c r="E588" s="43">
        <v>11</v>
      </c>
      <c r="F588" s="43">
        <v>217.06846807920601</v>
      </c>
      <c r="G588" s="43">
        <v>4.7001593584699197</v>
      </c>
      <c r="H588" s="43">
        <v>47.067700000000002</v>
      </c>
      <c r="I588" s="43">
        <v>0.43583074828787299</v>
      </c>
      <c r="J588" s="43">
        <v>25.029</v>
      </c>
      <c r="K588" s="43">
        <v>6.9396025797455101</v>
      </c>
      <c r="L588" s="43">
        <v>5.8996612305951803</v>
      </c>
      <c r="M588" s="43">
        <v>307.14042199630501</v>
      </c>
      <c r="N588" s="43">
        <v>0</v>
      </c>
      <c r="O588" s="43">
        <v>307.14042199630501</v>
      </c>
      <c r="P588" s="43" t="s">
        <v>65</v>
      </c>
      <c r="Q588" s="43" t="s">
        <v>161</v>
      </c>
      <c r="R588" s="43" t="s">
        <v>65</v>
      </c>
      <c r="S588" s="43">
        <v>0</v>
      </c>
      <c r="T588" s="43" t="s">
        <v>65</v>
      </c>
    </row>
    <row r="589" spans="1:20" x14ac:dyDescent="0.2">
      <c r="A589" s="65">
        <v>100074</v>
      </c>
      <c r="B589" s="43" t="s">
        <v>66</v>
      </c>
      <c r="C589" s="43" t="s">
        <v>139</v>
      </c>
      <c r="D589" s="43">
        <v>43976</v>
      </c>
      <c r="E589" s="43">
        <v>12</v>
      </c>
      <c r="F589" s="43">
        <v>217.06846807920601</v>
      </c>
      <c r="G589" s="43">
        <v>4.7001593584699197</v>
      </c>
      <c r="H589" s="43">
        <v>47.067700000000002</v>
      </c>
      <c r="I589" s="43">
        <v>0.43583074828787299</v>
      </c>
      <c r="J589" s="43">
        <v>25.029</v>
      </c>
      <c r="K589" s="43">
        <v>6.9396025797455101</v>
      </c>
      <c r="L589" s="43">
        <v>5.8996612305951803</v>
      </c>
      <c r="M589" s="43">
        <v>307.14042199630501</v>
      </c>
      <c r="N589" s="43">
        <v>0</v>
      </c>
      <c r="O589" s="43">
        <v>307.14042199630501</v>
      </c>
      <c r="P589" s="43" t="s">
        <v>65</v>
      </c>
      <c r="Q589" s="43" t="s">
        <v>161</v>
      </c>
      <c r="R589" s="43" t="s">
        <v>65</v>
      </c>
      <c r="S589" s="43">
        <v>0</v>
      </c>
      <c r="T589" s="43" t="s">
        <v>65</v>
      </c>
    </row>
    <row r="590" spans="1:20" x14ac:dyDescent="0.2">
      <c r="A590" s="65">
        <v>100074</v>
      </c>
      <c r="B590" s="43" t="s">
        <v>66</v>
      </c>
      <c r="C590" s="43" t="s">
        <v>139</v>
      </c>
      <c r="D590" s="43">
        <v>43976</v>
      </c>
      <c r="E590" s="43">
        <v>13</v>
      </c>
      <c r="F590" s="43">
        <v>217.06846807920601</v>
      </c>
      <c r="G590" s="43">
        <v>4.7001593584699197</v>
      </c>
      <c r="H590" s="43">
        <v>42.508899999999997</v>
      </c>
      <c r="I590" s="43">
        <v>0.39361782487553798</v>
      </c>
      <c r="J590" s="43">
        <v>25.029</v>
      </c>
      <c r="K590" s="43">
        <v>6.9396025797455101</v>
      </c>
      <c r="L590" s="43">
        <v>5.8996612305951803</v>
      </c>
      <c r="M590" s="43">
        <v>302.539409072892</v>
      </c>
      <c r="N590" s="43">
        <v>0</v>
      </c>
      <c r="O590" s="43">
        <v>302.539409072892</v>
      </c>
      <c r="P590" s="43" t="s">
        <v>65</v>
      </c>
      <c r="Q590" s="43" t="s">
        <v>161</v>
      </c>
      <c r="R590" s="43" t="s">
        <v>65</v>
      </c>
      <c r="S590" s="43">
        <v>0</v>
      </c>
      <c r="T590" s="43" t="s">
        <v>65</v>
      </c>
    </row>
    <row r="591" spans="1:20" x14ac:dyDescent="0.2">
      <c r="A591" s="65">
        <v>100074</v>
      </c>
      <c r="B591" s="43" t="s">
        <v>66</v>
      </c>
      <c r="C591" s="43" t="s">
        <v>139</v>
      </c>
      <c r="D591" s="43">
        <v>43976</v>
      </c>
      <c r="E591" s="43">
        <v>14</v>
      </c>
      <c r="F591" s="43">
        <v>217.06846807920601</v>
      </c>
      <c r="G591" s="43">
        <v>4.7001593584699197</v>
      </c>
      <c r="H591" s="43">
        <v>42.508899999999997</v>
      </c>
      <c r="I591" s="43">
        <v>0.39361782487553798</v>
      </c>
      <c r="J591" s="43">
        <v>25.029</v>
      </c>
      <c r="K591" s="43">
        <v>6.9396025797455101</v>
      </c>
      <c r="L591" s="43">
        <v>5.8996612305951803</v>
      </c>
      <c r="M591" s="43">
        <v>302.539409072892</v>
      </c>
      <c r="N591" s="43">
        <v>0</v>
      </c>
      <c r="O591" s="43">
        <v>302.539409072892</v>
      </c>
      <c r="P591" s="43" t="s">
        <v>65</v>
      </c>
      <c r="Q591" s="43" t="s">
        <v>161</v>
      </c>
      <c r="R591" s="43" t="s">
        <v>65</v>
      </c>
      <c r="S591" s="43">
        <v>0</v>
      </c>
      <c r="T591" s="43" t="s">
        <v>65</v>
      </c>
    </row>
    <row r="592" spans="1:20" x14ac:dyDescent="0.2">
      <c r="A592" s="65">
        <v>100074</v>
      </c>
      <c r="B592" s="43" t="s">
        <v>66</v>
      </c>
      <c r="C592" s="43" t="s">
        <v>139</v>
      </c>
      <c r="D592" s="43">
        <v>43976</v>
      </c>
      <c r="E592" s="43">
        <v>15</v>
      </c>
      <c r="F592" s="43">
        <v>217.06846807920601</v>
      </c>
      <c r="G592" s="43">
        <v>4.7001593584699197</v>
      </c>
      <c r="H592" s="43">
        <v>42.508899999999997</v>
      </c>
      <c r="I592" s="43">
        <v>0.39361782487553798</v>
      </c>
      <c r="J592" s="43">
        <v>25.029</v>
      </c>
      <c r="K592" s="43">
        <v>6.9396025797455101</v>
      </c>
      <c r="L592" s="43">
        <v>5.8996612305951803</v>
      </c>
      <c r="M592" s="43">
        <v>302.539409072892</v>
      </c>
      <c r="N592" s="43">
        <v>0</v>
      </c>
      <c r="O592" s="43">
        <v>302.539409072892</v>
      </c>
      <c r="P592" s="43" t="s">
        <v>65</v>
      </c>
      <c r="Q592" s="43" t="s">
        <v>161</v>
      </c>
      <c r="R592" s="43" t="s">
        <v>65</v>
      </c>
      <c r="S592" s="43">
        <v>0</v>
      </c>
      <c r="T592" s="43" t="s">
        <v>65</v>
      </c>
    </row>
    <row r="593" spans="1:20" x14ac:dyDescent="0.2">
      <c r="A593" s="65">
        <v>100074</v>
      </c>
      <c r="B593" s="43" t="s">
        <v>66</v>
      </c>
      <c r="C593" s="43" t="s">
        <v>139</v>
      </c>
      <c r="D593" s="43">
        <v>43976</v>
      </c>
      <c r="E593" s="43">
        <v>16</v>
      </c>
      <c r="F593" s="43">
        <v>217.06846807920601</v>
      </c>
      <c r="G593" s="43">
        <v>4.7001593584699197</v>
      </c>
      <c r="H593" s="43">
        <v>42.508899999999997</v>
      </c>
      <c r="I593" s="43">
        <v>0.39361782487553798</v>
      </c>
      <c r="J593" s="43">
        <v>25.029</v>
      </c>
      <c r="K593" s="43">
        <v>6.9396025797455101</v>
      </c>
      <c r="L593" s="43">
        <v>5.8996612305951803</v>
      </c>
      <c r="M593" s="43">
        <v>302.539409072892</v>
      </c>
      <c r="N593" s="43">
        <v>0</v>
      </c>
      <c r="O593" s="43">
        <v>302.539409072892</v>
      </c>
      <c r="P593" s="43" t="s">
        <v>65</v>
      </c>
      <c r="Q593" s="43" t="s">
        <v>161</v>
      </c>
      <c r="R593" s="43" t="s">
        <v>65</v>
      </c>
      <c r="S593" s="43">
        <v>0</v>
      </c>
      <c r="T593" s="43" t="s">
        <v>65</v>
      </c>
    </row>
    <row r="594" spans="1:20" x14ac:dyDescent="0.2">
      <c r="A594" s="65">
        <v>100074</v>
      </c>
      <c r="B594" s="43" t="s">
        <v>66</v>
      </c>
      <c r="C594" s="43" t="s">
        <v>139</v>
      </c>
      <c r="D594" s="43">
        <v>43976</v>
      </c>
      <c r="E594" s="43">
        <v>17</v>
      </c>
      <c r="F594" s="43">
        <v>217.06846807920601</v>
      </c>
      <c r="G594" s="43">
        <v>4.7001593584699197</v>
      </c>
      <c r="H594" s="43">
        <v>42.508899999999997</v>
      </c>
      <c r="I594" s="43">
        <v>0.39361782487553798</v>
      </c>
      <c r="J594" s="43">
        <v>25.029</v>
      </c>
      <c r="K594" s="43">
        <v>6.9396025797455101</v>
      </c>
      <c r="L594" s="43">
        <v>5.8996612305951803</v>
      </c>
      <c r="M594" s="43">
        <v>302.539409072892</v>
      </c>
      <c r="N594" s="43">
        <v>0</v>
      </c>
      <c r="O594" s="43">
        <v>302.539409072892</v>
      </c>
      <c r="P594" s="43" t="s">
        <v>65</v>
      </c>
      <c r="Q594" s="43" t="s">
        <v>161</v>
      </c>
      <c r="R594" s="43" t="s">
        <v>65</v>
      </c>
      <c r="S594" s="43">
        <v>0</v>
      </c>
      <c r="T594" s="43" t="s">
        <v>65</v>
      </c>
    </row>
    <row r="595" spans="1:20" x14ac:dyDescent="0.2">
      <c r="A595" s="65">
        <v>100074</v>
      </c>
      <c r="B595" s="43" t="s">
        <v>66</v>
      </c>
      <c r="C595" s="43" t="s">
        <v>139</v>
      </c>
      <c r="D595" s="43">
        <v>43976</v>
      </c>
      <c r="E595" s="43">
        <v>18</v>
      </c>
      <c r="F595" s="43">
        <v>217.06846807920601</v>
      </c>
      <c r="G595" s="43">
        <v>4.7001593584699197</v>
      </c>
      <c r="H595" s="43">
        <v>42.508899999999997</v>
      </c>
      <c r="I595" s="43">
        <v>0.39361782487553798</v>
      </c>
      <c r="J595" s="43">
        <v>25.029</v>
      </c>
      <c r="K595" s="43">
        <v>6.9396025797455101</v>
      </c>
      <c r="L595" s="43">
        <v>5.8996612305951803</v>
      </c>
      <c r="M595" s="43">
        <v>302.539409072892</v>
      </c>
      <c r="N595" s="43">
        <v>0</v>
      </c>
      <c r="O595" s="43">
        <v>302.539409072892</v>
      </c>
      <c r="P595" s="43" t="s">
        <v>65</v>
      </c>
      <c r="Q595" s="43" t="s">
        <v>161</v>
      </c>
      <c r="R595" s="43" t="s">
        <v>65</v>
      </c>
      <c r="S595" s="43">
        <v>0</v>
      </c>
      <c r="T595" s="43" t="s">
        <v>65</v>
      </c>
    </row>
    <row r="596" spans="1:20" x14ac:dyDescent="0.2">
      <c r="A596" s="65">
        <v>100074</v>
      </c>
      <c r="B596" s="43" t="s">
        <v>66</v>
      </c>
      <c r="C596" s="43" t="s">
        <v>139</v>
      </c>
      <c r="D596" s="43">
        <v>43976</v>
      </c>
      <c r="E596" s="43">
        <v>19</v>
      </c>
      <c r="F596" s="43">
        <v>217.06846807920601</v>
      </c>
      <c r="G596" s="43">
        <v>4.7001593584699197</v>
      </c>
      <c r="H596" s="43">
        <v>47.067700000000002</v>
      </c>
      <c r="I596" s="43">
        <v>0.43583074828787299</v>
      </c>
      <c r="J596" s="43">
        <v>25.029</v>
      </c>
      <c r="K596" s="43">
        <v>6.9396025797455101</v>
      </c>
      <c r="L596" s="43">
        <v>5.8996612305951803</v>
      </c>
      <c r="M596" s="43">
        <v>307.14042199630501</v>
      </c>
      <c r="N596" s="43">
        <v>0</v>
      </c>
      <c r="O596" s="43">
        <v>307.14042199630501</v>
      </c>
      <c r="P596" s="43" t="s">
        <v>65</v>
      </c>
      <c r="Q596" s="43" t="s">
        <v>161</v>
      </c>
      <c r="R596" s="43" t="s">
        <v>65</v>
      </c>
      <c r="S596" s="43">
        <v>0</v>
      </c>
      <c r="T596" s="43" t="s">
        <v>65</v>
      </c>
    </row>
    <row r="597" spans="1:20" x14ac:dyDescent="0.2">
      <c r="A597" s="65">
        <v>100074</v>
      </c>
      <c r="B597" s="43" t="s">
        <v>66</v>
      </c>
      <c r="C597" s="43" t="s">
        <v>139</v>
      </c>
      <c r="D597" s="43">
        <v>43976</v>
      </c>
      <c r="E597" s="43">
        <v>20</v>
      </c>
      <c r="F597" s="43">
        <v>217.06846807920601</v>
      </c>
      <c r="G597" s="43">
        <v>4.7001593584699197</v>
      </c>
      <c r="H597" s="43">
        <v>47.067700000000002</v>
      </c>
      <c r="I597" s="43">
        <v>0.43583074828787299</v>
      </c>
      <c r="J597" s="43">
        <v>25.029</v>
      </c>
      <c r="K597" s="43">
        <v>6.9396025797455101</v>
      </c>
      <c r="L597" s="43">
        <v>5.8996612305951803</v>
      </c>
      <c r="M597" s="43">
        <v>307.14042199630501</v>
      </c>
      <c r="N597" s="43">
        <v>0</v>
      </c>
      <c r="O597" s="43">
        <v>307.14042199630501</v>
      </c>
      <c r="P597" s="43" t="s">
        <v>65</v>
      </c>
      <c r="Q597" s="43" t="s">
        <v>161</v>
      </c>
      <c r="R597" s="43" t="s">
        <v>65</v>
      </c>
      <c r="S597" s="43">
        <v>0</v>
      </c>
      <c r="T597" s="43" t="s">
        <v>65</v>
      </c>
    </row>
    <row r="598" spans="1:20" x14ac:dyDescent="0.2">
      <c r="A598" s="65">
        <v>100074</v>
      </c>
      <c r="B598" s="43" t="s">
        <v>66</v>
      </c>
      <c r="C598" s="43" t="s">
        <v>139</v>
      </c>
      <c r="D598" s="43">
        <v>43976</v>
      </c>
      <c r="E598" s="43">
        <v>21</v>
      </c>
      <c r="F598" s="43">
        <v>217.06846807920601</v>
      </c>
      <c r="G598" s="43">
        <v>4.7001593584699197</v>
      </c>
      <c r="H598" s="43">
        <v>47.067700000000002</v>
      </c>
      <c r="I598" s="43">
        <v>0.43583074828787299</v>
      </c>
      <c r="J598" s="43">
        <v>25.029</v>
      </c>
      <c r="K598" s="43">
        <v>6.9396025797455101</v>
      </c>
      <c r="L598" s="43">
        <v>5.8996612305951803</v>
      </c>
      <c r="M598" s="43">
        <v>307.14042199630501</v>
      </c>
      <c r="N598" s="43">
        <v>0</v>
      </c>
      <c r="O598" s="43">
        <v>307.14042199630501</v>
      </c>
      <c r="P598" s="43" t="s">
        <v>65</v>
      </c>
      <c r="Q598" s="43" t="s">
        <v>161</v>
      </c>
      <c r="R598" s="43" t="s">
        <v>65</v>
      </c>
      <c r="S598" s="43">
        <v>0</v>
      </c>
      <c r="T598" s="43" t="s">
        <v>65</v>
      </c>
    </row>
    <row r="599" spans="1:20" x14ac:dyDescent="0.2">
      <c r="A599" s="65">
        <v>100074</v>
      </c>
      <c r="B599" s="43" t="s">
        <v>66</v>
      </c>
      <c r="C599" s="43" t="s">
        <v>139</v>
      </c>
      <c r="D599" s="43">
        <v>43976</v>
      </c>
      <c r="E599" s="43">
        <v>22</v>
      </c>
      <c r="F599" s="43">
        <v>217.06846807920601</v>
      </c>
      <c r="G599" s="43">
        <v>4.7001593584699197</v>
      </c>
      <c r="H599" s="43">
        <v>42.508899999999997</v>
      </c>
      <c r="I599" s="43">
        <v>0.39361782487553798</v>
      </c>
      <c r="J599" s="43">
        <v>25.029</v>
      </c>
      <c r="K599" s="43">
        <v>6.9396025797455101</v>
      </c>
      <c r="L599" s="43">
        <v>5.8996612305951803</v>
      </c>
      <c r="M599" s="43">
        <v>302.539409072892</v>
      </c>
      <c r="N599" s="43">
        <v>0</v>
      </c>
      <c r="O599" s="43">
        <v>302.539409072892</v>
      </c>
      <c r="P599" s="43" t="s">
        <v>65</v>
      </c>
      <c r="Q599" s="43" t="s">
        <v>161</v>
      </c>
      <c r="R599" s="43" t="s">
        <v>65</v>
      </c>
      <c r="S599" s="43">
        <v>0</v>
      </c>
      <c r="T599" s="43" t="s">
        <v>65</v>
      </c>
    </row>
    <row r="600" spans="1:20" x14ac:dyDescent="0.2">
      <c r="A600" s="65">
        <v>100074</v>
      </c>
      <c r="B600" s="43" t="s">
        <v>66</v>
      </c>
      <c r="C600" s="43" t="s">
        <v>139</v>
      </c>
      <c r="D600" s="43">
        <v>43976</v>
      </c>
      <c r="E600" s="43">
        <v>23</v>
      </c>
      <c r="F600" s="43">
        <v>217.06846807920601</v>
      </c>
      <c r="G600" s="43">
        <v>4.7001593584699197</v>
      </c>
      <c r="H600" s="43">
        <v>42.508899999999997</v>
      </c>
      <c r="I600" s="43">
        <v>0.39361782487553798</v>
      </c>
      <c r="J600" s="43">
        <v>25.029</v>
      </c>
      <c r="K600" s="43">
        <v>6.9396025797455101</v>
      </c>
      <c r="L600" s="43">
        <v>5.8996612305951803</v>
      </c>
      <c r="M600" s="43">
        <v>302.539409072892</v>
      </c>
      <c r="N600" s="43">
        <v>0</v>
      </c>
      <c r="O600" s="43">
        <v>302.539409072892</v>
      </c>
      <c r="P600" s="43" t="s">
        <v>65</v>
      </c>
      <c r="Q600" s="43" t="s">
        <v>161</v>
      </c>
      <c r="R600" s="43" t="s">
        <v>65</v>
      </c>
      <c r="S600" s="43">
        <v>0</v>
      </c>
      <c r="T600" s="43" t="s">
        <v>65</v>
      </c>
    </row>
    <row r="601" spans="1:20" x14ac:dyDescent="0.2">
      <c r="A601" s="65">
        <v>100074</v>
      </c>
      <c r="B601" s="43" t="s">
        <v>66</v>
      </c>
      <c r="C601" s="43" t="s">
        <v>139</v>
      </c>
      <c r="D601" s="43">
        <v>43976</v>
      </c>
      <c r="E601" s="43">
        <v>24</v>
      </c>
      <c r="F601" s="43">
        <v>217.06846807920601</v>
      </c>
      <c r="G601" s="43">
        <v>4.7001593584699197</v>
      </c>
      <c r="H601" s="43">
        <v>39.089700000000001</v>
      </c>
      <c r="I601" s="43">
        <v>0.36195720635060702</v>
      </c>
      <c r="J601" s="43">
        <v>25.029</v>
      </c>
      <c r="K601" s="43">
        <v>6.9396025797455101</v>
      </c>
      <c r="L601" s="43">
        <v>5.8996612305951803</v>
      </c>
      <c r="M601" s="43">
        <v>299.08854845436701</v>
      </c>
      <c r="N601" s="43">
        <v>0</v>
      </c>
      <c r="O601" s="43">
        <v>299.08854845436701</v>
      </c>
      <c r="P601" s="43" t="s">
        <v>65</v>
      </c>
      <c r="Q601" s="43" t="s">
        <v>161</v>
      </c>
      <c r="R601" s="43" t="s">
        <v>65</v>
      </c>
      <c r="S601" s="43">
        <v>0</v>
      </c>
      <c r="T601" s="43" t="s">
        <v>65</v>
      </c>
    </row>
    <row r="602" spans="1:20" x14ac:dyDescent="0.2">
      <c r="A602" s="65">
        <v>100074</v>
      </c>
      <c r="B602" s="43" t="s">
        <v>66</v>
      </c>
      <c r="C602" s="43" t="s">
        <v>139</v>
      </c>
      <c r="D602" s="85">
        <v>43977</v>
      </c>
      <c r="E602" s="43">
        <v>1</v>
      </c>
      <c r="F602" s="43">
        <v>217.06846807920601</v>
      </c>
      <c r="G602" s="43">
        <v>4.7001593584699197</v>
      </c>
      <c r="H602" s="43">
        <v>39.089700000000001</v>
      </c>
      <c r="I602" s="43">
        <v>0.36195720635060702</v>
      </c>
      <c r="J602" s="43">
        <v>25.029</v>
      </c>
      <c r="K602" s="43">
        <v>6.9396025797455101</v>
      </c>
      <c r="L602" s="43">
        <v>5.8996612305951803</v>
      </c>
      <c r="M602" s="43">
        <v>299.08854845436701</v>
      </c>
      <c r="N602" s="43">
        <v>0</v>
      </c>
      <c r="O602" s="43">
        <v>299.08854845436701</v>
      </c>
      <c r="P602" s="43" t="s">
        <v>65</v>
      </c>
      <c r="Q602" s="43" t="s">
        <v>161</v>
      </c>
      <c r="R602" s="43" t="s">
        <v>65</v>
      </c>
      <c r="S602" s="43">
        <v>0</v>
      </c>
      <c r="T602" s="43" t="s">
        <v>65</v>
      </c>
    </row>
    <row r="603" spans="1:20" x14ac:dyDescent="0.2">
      <c r="A603" s="65">
        <v>100074</v>
      </c>
      <c r="B603" s="43" t="s">
        <v>66</v>
      </c>
      <c r="C603" s="43" t="s">
        <v>139</v>
      </c>
      <c r="D603" s="43">
        <v>43977</v>
      </c>
      <c r="E603" s="43">
        <v>2</v>
      </c>
      <c r="F603" s="43">
        <v>217.06846807920601</v>
      </c>
      <c r="G603" s="43">
        <v>4.7001593584699197</v>
      </c>
      <c r="H603" s="43">
        <v>39.089700000000001</v>
      </c>
      <c r="I603" s="43">
        <v>0.36195720635060702</v>
      </c>
      <c r="J603" s="43">
        <v>25.029</v>
      </c>
      <c r="K603" s="43">
        <v>6.9396025797455101</v>
      </c>
      <c r="L603" s="43">
        <v>5.8996612305951803</v>
      </c>
      <c r="M603" s="43">
        <v>299.08854845436701</v>
      </c>
      <c r="N603" s="43">
        <v>0</v>
      </c>
      <c r="O603" s="43">
        <v>299.08854845436701</v>
      </c>
      <c r="P603" s="43" t="s">
        <v>65</v>
      </c>
      <c r="Q603" s="43" t="s">
        <v>161</v>
      </c>
      <c r="R603" s="43" t="s">
        <v>65</v>
      </c>
      <c r="S603" s="43">
        <v>0</v>
      </c>
      <c r="T603" s="43" t="s">
        <v>65</v>
      </c>
    </row>
    <row r="604" spans="1:20" x14ac:dyDescent="0.2">
      <c r="A604" s="65">
        <v>100074</v>
      </c>
      <c r="B604" s="43" t="s">
        <v>66</v>
      </c>
      <c r="C604" s="43" t="s">
        <v>139</v>
      </c>
      <c r="D604" s="43">
        <v>43977</v>
      </c>
      <c r="E604" s="43">
        <v>3</v>
      </c>
      <c r="F604" s="43">
        <v>217.06846807920601</v>
      </c>
      <c r="G604" s="43">
        <v>4.7001593584699197</v>
      </c>
      <c r="H604" s="43">
        <v>39.089700000000001</v>
      </c>
      <c r="I604" s="43">
        <v>0.36195720635060702</v>
      </c>
      <c r="J604" s="43">
        <v>25.029</v>
      </c>
      <c r="K604" s="43">
        <v>6.9396025797455101</v>
      </c>
      <c r="L604" s="43">
        <v>5.8996612305951803</v>
      </c>
      <c r="M604" s="43">
        <v>299.08854845436701</v>
      </c>
      <c r="N604" s="43">
        <v>0</v>
      </c>
      <c r="O604" s="43">
        <v>299.08854845436701</v>
      </c>
      <c r="P604" s="43" t="s">
        <v>65</v>
      </c>
      <c r="Q604" s="43" t="s">
        <v>161</v>
      </c>
      <c r="R604" s="43" t="s">
        <v>65</v>
      </c>
      <c r="S604" s="43">
        <v>0</v>
      </c>
      <c r="T604" s="43" t="s">
        <v>65</v>
      </c>
    </row>
    <row r="605" spans="1:20" x14ac:dyDescent="0.2">
      <c r="A605" s="65">
        <v>100074</v>
      </c>
      <c r="B605" s="43" t="s">
        <v>66</v>
      </c>
      <c r="C605" s="43" t="s">
        <v>139</v>
      </c>
      <c r="D605" s="43">
        <v>43977</v>
      </c>
      <c r="E605" s="43">
        <v>4</v>
      </c>
      <c r="F605" s="43">
        <v>217.06846807920601</v>
      </c>
      <c r="G605" s="43">
        <v>4.7001593584699197</v>
      </c>
      <c r="H605" s="43">
        <v>39.089700000000001</v>
      </c>
      <c r="I605" s="43">
        <v>0.36195720635060702</v>
      </c>
      <c r="J605" s="43">
        <v>25.029</v>
      </c>
      <c r="K605" s="43">
        <v>6.9396025797455101</v>
      </c>
      <c r="L605" s="43">
        <v>5.8996612305951803</v>
      </c>
      <c r="M605" s="43">
        <v>299.08854845436701</v>
      </c>
      <c r="N605" s="43">
        <v>0</v>
      </c>
      <c r="O605" s="43">
        <v>299.08854845436701</v>
      </c>
      <c r="P605" s="43" t="s">
        <v>65</v>
      </c>
      <c r="Q605" s="43" t="s">
        <v>161</v>
      </c>
      <c r="R605" s="43" t="s">
        <v>65</v>
      </c>
      <c r="S605" s="43">
        <v>0</v>
      </c>
      <c r="T605" s="43" t="s">
        <v>65</v>
      </c>
    </row>
    <row r="606" spans="1:20" x14ac:dyDescent="0.2">
      <c r="A606" s="65">
        <v>100074</v>
      </c>
      <c r="B606" s="43" t="s">
        <v>66</v>
      </c>
      <c r="C606" s="43" t="s">
        <v>139</v>
      </c>
      <c r="D606" s="43">
        <v>43977</v>
      </c>
      <c r="E606" s="43">
        <v>5</v>
      </c>
      <c r="F606" s="43">
        <v>217.06846807920601</v>
      </c>
      <c r="G606" s="43">
        <v>4.7001593584699197</v>
      </c>
      <c r="H606" s="43">
        <v>42.508899999999997</v>
      </c>
      <c r="I606" s="43">
        <v>0.39361782487553798</v>
      </c>
      <c r="J606" s="43">
        <v>25.029</v>
      </c>
      <c r="K606" s="43">
        <v>6.9396025797455101</v>
      </c>
      <c r="L606" s="43">
        <v>5.8996612305951803</v>
      </c>
      <c r="M606" s="43">
        <v>302.539409072892</v>
      </c>
      <c r="N606" s="43">
        <v>0</v>
      </c>
      <c r="O606" s="43">
        <v>302.539409072892</v>
      </c>
      <c r="P606" s="43" t="s">
        <v>65</v>
      </c>
      <c r="Q606" s="43" t="s">
        <v>161</v>
      </c>
      <c r="R606" s="43" t="s">
        <v>65</v>
      </c>
      <c r="S606" s="43">
        <v>0</v>
      </c>
      <c r="T606" s="43" t="s">
        <v>65</v>
      </c>
    </row>
    <row r="607" spans="1:20" x14ac:dyDescent="0.2">
      <c r="A607" s="65">
        <v>100074</v>
      </c>
      <c r="B607" s="43" t="s">
        <v>66</v>
      </c>
      <c r="C607" s="43" t="s">
        <v>139</v>
      </c>
      <c r="D607" s="43">
        <v>43977</v>
      </c>
      <c r="E607" s="43">
        <v>6</v>
      </c>
      <c r="F607" s="43">
        <v>217.06846807920601</v>
      </c>
      <c r="G607" s="43">
        <v>4.7001593584699197</v>
      </c>
      <c r="H607" s="43">
        <v>42.508899999999997</v>
      </c>
      <c r="I607" s="43">
        <v>0.39361782487553798</v>
      </c>
      <c r="J607" s="43">
        <v>25.029</v>
      </c>
      <c r="K607" s="43">
        <v>6.9396025797455101</v>
      </c>
      <c r="L607" s="43">
        <v>5.8996612305951803</v>
      </c>
      <c r="M607" s="43">
        <v>302.539409072892</v>
      </c>
      <c r="N607" s="43">
        <v>0</v>
      </c>
      <c r="O607" s="43">
        <v>302.539409072892</v>
      </c>
      <c r="P607" s="43" t="s">
        <v>65</v>
      </c>
      <c r="Q607" s="43" t="s">
        <v>161</v>
      </c>
      <c r="R607" s="43" t="s">
        <v>65</v>
      </c>
      <c r="S607" s="43">
        <v>0</v>
      </c>
      <c r="T607" s="43" t="s">
        <v>65</v>
      </c>
    </row>
    <row r="608" spans="1:20" x14ac:dyDescent="0.2">
      <c r="A608" s="65">
        <v>100074</v>
      </c>
      <c r="B608" s="43" t="s">
        <v>66</v>
      </c>
      <c r="C608" s="43" t="s">
        <v>139</v>
      </c>
      <c r="D608" s="43">
        <v>43977</v>
      </c>
      <c r="E608" s="43">
        <v>7</v>
      </c>
      <c r="F608" s="43">
        <v>217.06846807920601</v>
      </c>
      <c r="G608" s="43">
        <v>4.7001593584699197</v>
      </c>
      <c r="H608" s="43">
        <v>42.508899999999997</v>
      </c>
      <c r="I608" s="43">
        <v>0.39361782487553798</v>
      </c>
      <c r="J608" s="43">
        <v>25.029</v>
      </c>
      <c r="K608" s="43">
        <v>6.9396025797455101</v>
      </c>
      <c r="L608" s="43">
        <v>5.8996612305951803</v>
      </c>
      <c r="M608" s="43">
        <v>302.539409072892</v>
      </c>
      <c r="N608" s="43">
        <v>0</v>
      </c>
      <c r="O608" s="43">
        <v>302.539409072892</v>
      </c>
      <c r="P608" s="43" t="s">
        <v>65</v>
      </c>
      <c r="Q608" s="43" t="s">
        <v>161</v>
      </c>
      <c r="R608" s="43" t="s">
        <v>65</v>
      </c>
      <c r="S608" s="43">
        <v>0</v>
      </c>
      <c r="T608" s="43" t="s">
        <v>65</v>
      </c>
    </row>
    <row r="609" spans="1:20" x14ac:dyDescent="0.2">
      <c r="A609" s="65">
        <v>100074</v>
      </c>
      <c r="B609" s="43" t="s">
        <v>66</v>
      </c>
      <c r="C609" s="43" t="s">
        <v>139</v>
      </c>
      <c r="D609" s="43">
        <v>43977</v>
      </c>
      <c r="E609" s="43">
        <v>8</v>
      </c>
      <c r="F609" s="43">
        <v>217.06846807920601</v>
      </c>
      <c r="G609" s="43">
        <v>4.7001593584699197</v>
      </c>
      <c r="H609" s="43">
        <v>42.508899999999997</v>
      </c>
      <c r="I609" s="43">
        <v>0.39361782487553798</v>
      </c>
      <c r="J609" s="43">
        <v>25.029</v>
      </c>
      <c r="K609" s="43">
        <v>6.9396025797455101</v>
      </c>
      <c r="L609" s="43">
        <v>5.8996612305951803</v>
      </c>
      <c r="M609" s="43">
        <v>302.539409072892</v>
      </c>
      <c r="N609" s="43">
        <v>0</v>
      </c>
      <c r="O609" s="43">
        <v>302.539409072892</v>
      </c>
      <c r="P609" s="43" t="s">
        <v>65</v>
      </c>
      <c r="Q609" s="43" t="s">
        <v>161</v>
      </c>
      <c r="R609" s="43" t="s">
        <v>65</v>
      </c>
      <c r="S609" s="43">
        <v>0</v>
      </c>
      <c r="T609" s="43" t="s">
        <v>65</v>
      </c>
    </row>
    <row r="610" spans="1:20" x14ac:dyDescent="0.2">
      <c r="A610" s="65">
        <v>100074</v>
      </c>
      <c r="B610" s="43" t="s">
        <v>66</v>
      </c>
      <c r="C610" s="43" t="s">
        <v>139</v>
      </c>
      <c r="D610" s="43">
        <v>43977</v>
      </c>
      <c r="E610" s="43">
        <v>9</v>
      </c>
      <c r="F610" s="43">
        <v>217.06846807920601</v>
      </c>
      <c r="G610" s="43">
        <v>4.7001593584699197</v>
      </c>
      <c r="H610" s="43">
        <v>42.508899999999997</v>
      </c>
      <c r="I610" s="43">
        <v>0.39361782487553798</v>
      </c>
      <c r="J610" s="43">
        <v>25.029</v>
      </c>
      <c r="K610" s="43">
        <v>6.9396025797455101</v>
      </c>
      <c r="L610" s="43">
        <v>5.8996612305951803</v>
      </c>
      <c r="M610" s="43">
        <v>302.539409072892</v>
      </c>
      <c r="N610" s="43">
        <v>0</v>
      </c>
      <c r="O610" s="43">
        <v>302.539409072892</v>
      </c>
      <c r="P610" s="43" t="s">
        <v>65</v>
      </c>
      <c r="Q610" s="43" t="s">
        <v>161</v>
      </c>
      <c r="R610" s="43" t="s">
        <v>65</v>
      </c>
      <c r="S610" s="43">
        <v>0</v>
      </c>
      <c r="T610" s="43" t="s">
        <v>65</v>
      </c>
    </row>
    <row r="611" spans="1:20" x14ac:dyDescent="0.2">
      <c r="A611" s="65">
        <v>100074</v>
      </c>
      <c r="B611" s="43" t="s">
        <v>66</v>
      </c>
      <c r="C611" s="43" t="s">
        <v>139</v>
      </c>
      <c r="D611" s="43">
        <v>43977</v>
      </c>
      <c r="E611" s="43">
        <v>10</v>
      </c>
      <c r="F611" s="43">
        <v>217.06846807920601</v>
      </c>
      <c r="G611" s="43">
        <v>4.7001593584699197</v>
      </c>
      <c r="H611" s="43">
        <v>47.067700000000002</v>
      </c>
      <c r="I611" s="43">
        <v>0.43583074828787299</v>
      </c>
      <c r="J611" s="43">
        <v>25.029</v>
      </c>
      <c r="K611" s="43">
        <v>6.9396025797455101</v>
      </c>
      <c r="L611" s="43">
        <v>5.8996612305951803</v>
      </c>
      <c r="M611" s="43">
        <v>307.14042199630501</v>
      </c>
      <c r="N611" s="43">
        <v>0</v>
      </c>
      <c r="O611" s="43">
        <v>307.14042199630501</v>
      </c>
      <c r="P611" s="43" t="s">
        <v>65</v>
      </c>
      <c r="Q611" s="43" t="s">
        <v>161</v>
      </c>
      <c r="R611" s="43" t="s">
        <v>65</v>
      </c>
      <c r="S611" s="43">
        <v>0</v>
      </c>
      <c r="T611" s="43" t="s">
        <v>65</v>
      </c>
    </row>
    <row r="612" spans="1:20" x14ac:dyDescent="0.2">
      <c r="A612" s="65">
        <v>100074</v>
      </c>
      <c r="B612" s="43" t="s">
        <v>66</v>
      </c>
      <c r="C612" s="43" t="s">
        <v>139</v>
      </c>
      <c r="D612" s="43">
        <v>43977</v>
      </c>
      <c r="E612" s="43">
        <v>11</v>
      </c>
      <c r="F612" s="43">
        <v>217.06846807920601</v>
      </c>
      <c r="G612" s="43">
        <v>4.7001593584699197</v>
      </c>
      <c r="H612" s="43">
        <v>47.067700000000002</v>
      </c>
      <c r="I612" s="43">
        <v>0.43583074828787299</v>
      </c>
      <c r="J612" s="43">
        <v>25.029</v>
      </c>
      <c r="K612" s="43">
        <v>6.9396025797455101</v>
      </c>
      <c r="L612" s="43">
        <v>5.8996612305951803</v>
      </c>
      <c r="M612" s="43">
        <v>307.14042199630501</v>
      </c>
      <c r="N612" s="43">
        <v>0</v>
      </c>
      <c r="O612" s="43">
        <v>307.14042199630501</v>
      </c>
      <c r="P612" s="43" t="s">
        <v>65</v>
      </c>
      <c r="Q612" s="43" t="s">
        <v>161</v>
      </c>
      <c r="R612" s="43" t="s">
        <v>65</v>
      </c>
      <c r="S612" s="43">
        <v>0</v>
      </c>
      <c r="T612" s="43" t="s">
        <v>65</v>
      </c>
    </row>
    <row r="613" spans="1:20" x14ac:dyDescent="0.2">
      <c r="A613" s="65">
        <v>100074</v>
      </c>
      <c r="B613" s="43" t="s">
        <v>66</v>
      </c>
      <c r="C613" s="43" t="s">
        <v>139</v>
      </c>
      <c r="D613" s="43">
        <v>43977</v>
      </c>
      <c r="E613" s="43">
        <v>12</v>
      </c>
      <c r="F613" s="43">
        <v>217.06846807920601</v>
      </c>
      <c r="G613" s="43">
        <v>4.7001593584699197</v>
      </c>
      <c r="H613" s="43">
        <v>47.067700000000002</v>
      </c>
      <c r="I613" s="43">
        <v>0.43583074828787299</v>
      </c>
      <c r="J613" s="43">
        <v>25.029</v>
      </c>
      <c r="K613" s="43">
        <v>6.9396025797455101</v>
      </c>
      <c r="L613" s="43">
        <v>5.8996612305951803</v>
      </c>
      <c r="M613" s="43">
        <v>307.14042199630501</v>
      </c>
      <c r="N613" s="43">
        <v>0</v>
      </c>
      <c r="O613" s="43">
        <v>307.14042199630501</v>
      </c>
      <c r="P613" s="43" t="s">
        <v>65</v>
      </c>
      <c r="Q613" s="43" t="s">
        <v>161</v>
      </c>
      <c r="R613" s="43" t="s">
        <v>65</v>
      </c>
      <c r="S613" s="43">
        <v>0</v>
      </c>
      <c r="T613" s="43" t="s">
        <v>65</v>
      </c>
    </row>
    <row r="614" spans="1:20" x14ac:dyDescent="0.2">
      <c r="A614" s="65">
        <v>100074</v>
      </c>
      <c r="B614" s="43" t="s">
        <v>66</v>
      </c>
      <c r="C614" s="43" t="s">
        <v>139</v>
      </c>
      <c r="D614" s="43">
        <v>43977</v>
      </c>
      <c r="E614" s="43">
        <v>13</v>
      </c>
      <c r="F614" s="43">
        <v>217.06846807920601</v>
      </c>
      <c r="G614" s="43">
        <v>4.7001593584699197</v>
      </c>
      <c r="H614" s="43">
        <v>42.508899999999997</v>
      </c>
      <c r="I614" s="43">
        <v>0.39361782487553798</v>
      </c>
      <c r="J614" s="43">
        <v>25.029</v>
      </c>
      <c r="K614" s="43">
        <v>6.9396025797455101</v>
      </c>
      <c r="L614" s="43">
        <v>5.8996612305951803</v>
      </c>
      <c r="M614" s="43">
        <v>302.539409072892</v>
      </c>
      <c r="N614" s="43">
        <v>0</v>
      </c>
      <c r="O614" s="43">
        <v>302.539409072892</v>
      </c>
      <c r="P614" s="43" t="s">
        <v>65</v>
      </c>
      <c r="Q614" s="43" t="s">
        <v>161</v>
      </c>
      <c r="R614" s="43" t="s">
        <v>65</v>
      </c>
      <c r="S614" s="43">
        <v>0</v>
      </c>
      <c r="T614" s="43" t="s">
        <v>65</v>
      </c>
    </row>
    <row r="615" spans="1:20" x14ac:dyDescent="0.2">
      <c r="A615" s="65">
        <v>100074</v>
      </c>
      <c r="B615" s="43" t="s">
        <v>66</v>
      </c>
      <c r="C615" s="43" t="s">
        <v>139</v>
      </c>
      <c r="D615" s="43">
        <v>43977</v>
      </c>
      <c r="E615" s="43">
        <v>14</v>
      </c>
      <c r="F615" s="43">
        <v>217.06846807920601</v>
      </c>
      <c r="G615" s="43">
        <v>4.7001593584699197</v>
      </c>
      <c r="H615" s="43">
        <v>42.508899999999997</v>
      </c>
      <c r="I615" s="43">
        <v>0.39361782487553798</v>
      </c>
      <c r="J615" s="43">
        <v>25.029</v>
      </c>
      <c r="K615" s="43">
        <v>6.9396025797455101</v>
      </c>
      <c r="L615" s="43">
        <v>5.8996612305951803</v>
      </c>
      <c r="M615" s="43">
        <v>302.539409072892</v>
      </c>
      <c r="N615" s="43">
        <v>0</v>
      </c>
      <c r="O615" s="43">
        <v>302.539409072892</v>
      </c>
      <c r="P615" s="43" t="s">
        <v>65</v>
      </c>
      <c r="Q615" s="43" t="s">
        <v>161</v>
      </c>
      <c r="R615" s="43" t="s">
        <v>65</v>
      </c>
      <c r="S615" s="43">
        <v>0</v>
      </c>
      <c r="T615" s="43" t="s">
        <v>65</v>
      </c>
    </row>
    <row r="616" spans="1:20" x14ac:dyDescent="0.2">
      <c r="A616" s="65">
        <v>100074</v>
      </c>
      <c r="B616" s="43" t="s">
        <v>66</v>
      </c>
      <c r="C616" s="43" t="s">
        <v>139</v>
      </c>
      <c r="D616" s="43">
        <v>43977</v>
      </c>
      <c r="E616" s="43">
        <v>15</v>
      </c>
      <c r="F616" s="43">
        <v>217.06846807920601</v>
      </c>
      <c r="G616" s="43">
        <v>4.7001593584699197</v>
      </c>
      <c r="H616" s="43">
        <v>42.508899999999997</v>
      </c>
      <c r="I616" s="43">
        <v>0.39361782487553798</v>
      </c>
      <c r="J616" s="43">
        <v>25.029</v>
      </c>
      <c r="K616" s="43">
        <v>6.9396025797455101</v>
      </c>
      <c r="L616" s="43">
        <v>5.8996612305951803</v>
      </c>
      <c r="M616" s="43">
        <v>302.539409072892</v>
      </c>
      <c r="N616" s="43">
        <v>0</v>
      </c>
      <c r="O616" s="43">
        <v>302.539409072892</v>
      </c>
      <c r="P616" s="43" t="s">
        <v>65</v>
      </c>
      <c r="Q616" s="43" t="s">
        <v>161</v>
      </c>
      <c r="R616" s="43" t="s">
        <v>65</v>
      </c>
      <c r="S616" s="43">
        <v>0</v>
      </c>
      <c r="T616" s="43" t="s">
        <v>65</v>
      </c>
    </row>
    <row r="617" spans="1:20" x14ac:dyDescent="0.2">
      <c r="A617" s="65">
        <v>100074</v>
      </c>
      <c r="B617" s="43" t="s">
        <v>66</v>
      </c>
      <c r="C617" s="43" t="s">
        <v>139</v>
      </c>
      <c r="D617" s="43">
        <v>43977</v>
      </c>
      <c r="E617" s="43">
        <v>16</v>
      </c>
      <c r="F617" s="43">
        <v>217.06846807920601</v>
      </c>
      <c r="G617" s="43">
        <v>4.7001593584699197</v>
      </c>
      <c r="H617" s="43">
        <v>42.508899999999997</v>
      </c>
      <c r="I617" s="43">
        <v>0.39361782487553798</v>
      </c>
      <c r="J617" s="43">
        <v>25.029</v>
      </c>
      <c r="K617" s="43">
        <v>6.9396025797455101</v>
      </c>
      <c r="L617" s="43">
        <v>5.8996612305951803</v>
      </c>
      <c r="M617" s="43">
        <v>302.539409072892</v>
      </c>
      <c r="N617" s="43">
        <v>0</v>
      </c>
      <c r="O617" s="43">
        <v>302.539409072892</v>
      </c>
      <c r="P617" s="43" t="s">
        <v>65</v>
      </c>
      <c r="Q617" s="43" t="s">
        <v>161</v>
      </c>
      <c r="R617" s="43" t="s">
        <v>65</v>
      </c>
      <c r="S617" s="43">
        <v>0</v>
      </c>
      <c r="T617" s="43" t="s">
        <v>65</v>
      </c>
    </row>
    <row r="618" spans="1:20" x14ac:dyDescent="0.2">
      <c r="A618" s="65">
        <v>100074</v>
      </c>
      <c r="B618" s="43" t="s">
        <v>66</v>
      </c>
      <c r="C618" s="43" t="s">
        <v>139</v>
      </c>
      <c r="D618" s="43">
        <v>43977</v>
      </c>
      <c r="E618" s="43">
        <v>17</v>
      </c>
      <c r="F618" s="43">
        <v>217.06846807920601</v>
      </c>
      <c r="G618" s="43">
        <v>4.7001593584699197</v>
      </c>
      <c r="H618" s="43">
        <v>42.508899999999997</v>
      </c>
      <c r="I618" s="43">
        <v>0.39361782487553798</v>
      </c>
      <c r="J618" s="43">
        <v>25.029</v>
      </c>
      <c r="K618" s="43">
        <v>6.9396025797455101</v>
      </c>
      <c r="L618" s="43">
        <v>5.8996612305951803</v>
      </c>
      <c r="M618" s="43">
        <v>302.539409072892</v>
      </c>
      <c r="N618" s="43">
        <v>0</v>
      </c>
      <c r="O618" s="43">
        <v>302.539409072892</v>
      </c>
      <c r="P618" s="43" t="s">
        <v>65</v>
      </c>
      <c r="Q618" s="43" t="s">
        <v>161</v>
      </c>
      <c r="R618" s="43" t="s">
        <v>65</v>
      </c>
      <c r="S618" s="43">
        <v>0</v>
      </c>
      <c r="T618" s="43" t="s">
        <v>65</v>
      </c>
    </row>
    <row r="619" spans="1:20" x14ac:dyDescent="0.2">
      <c r="A619" s="65">
        <v>100074</v>
      </c>
      <c r="B619" s="43" t="s">
        <v>66</v>
      </c>
      <c r="C619" s="43" t="s">
        <v>139</v>
      </c>
      <c r="D619" s="43">
        <v>43977</v>
      </c>
      <c r="E619" s="43">
        <v>18</v>
      </c>
      <c r="F619" s="43">
        <v>217.06846807920601</v>
      </c>
      <c r="G619" s="43">
        <v>4.7001593584699197</v>
      </c>
      <c r="H619" s="43">
        <v>42.508899999999997</v>
      </c>
      <c r="I619" s="43">
        <v>0.39361782487553798</v>
      </c>
      <c r="J619" s="43">
        <v>25.029</v>
      </c>
      <c r="K619" s="43">
        <v>6.9396025797455101</v>
      </c>
      <c r="L619" s="43">
        <v>5.8996612305951803</v>
      </c>
      <c r="M619" s="43">
        <v>302.539409072892</v>
      </c>
      <c r="N619" s="43">
        <v>0</v>
      </c>
      <c r="O619" s="43">
        <v>302.539409072892</v>
      </c>
      <c r="P619" s="43" t="s">
        <v>65</v>
      </c>
      <c r="Q619" s="43" t="s">
        <v>161</v>
      </c>
      <c r="R619" s="43" t="s">
        <v>65</v>
      </c>
      <c r="S619" s="43">
        <v>0</v>
      </c>
      <c r="T619" s="43" t="s">
        <v>65</v>
      </c>
    </row>
    <row r="620" spans="1:20" x14ac:dyDescent="0.2">
      <c r="A620" s="65">
        <v>100074</v>
      </c>
      <c r="B620" s="43" t="s">
        <v>66</v>
      </c>
      <c r="C620" s="43" t="s">
        <v>139</v>
      </c>
      <c r="D620" s="43">
        <v>43977</v>
      </c>
      <c r="E620" s="43">
        <v>19</v>
      </c>
      <c r="F620" s="43">
        <v>217.06846807920601</v>
      </c>
      <c r="G620" s="43">
        <v>4.7001593584699197</v>
      </c>
      <c r="H620" s="43">
        <v>47.067700000000002</v>
      </c>
      <c r="I620" s="43">
        <v>0.43583074828787299</v>
      </c>
      <c r="J620" s="43">
        <v>25.029</v>
      </c>
      <c r="K620" s="43">
        <v>6.9396025797455101</v>
      </c>
      <c r="L620" s="43">
        <v>5.8996612305951803</v>
      </c>
      <c r="M620" s="43">
        <v>307.14042199630501</v>
      </c>
      <c r="N620" s="43">
        <v>0</v>
      </c>
      <c r="O620" s="43">
        <v>307.14042199630501</v>
      </c>
      <c r="P620" s="43" t="s">
        <v>65</v>
      </c>
      <c r="Q620" s="43" t="s">
        <v>161</v>
      </c>
      <c r="R620" s="43" t="s">
        <v>65</v>
      </c>
      <c r="S620" s="43">
        <v>0</v>
      </c>
      <c r="T620" s="43" t="s">
        <v>65</v>
      </c>
    </row>
    <row r="621" spans="1:20" x14ac:dyDescent="0.2">
      <c r="A621" s="65">
        <v>100074</v>
      </c>
      <c r="B621" s="43" t="s">
        <v>66</v>
      </c>
      <c r="C621" s="43" t="s">
        <v>139</v>
      </c>
      <c r="D621" s="43">
        <v>43977</v>
      </c>
      <c r="E621" s="43">
        <v>20</v>
      </c>
      <c r="F621" s="43">
        <v>217.06846807920601</v>
      </c>
      <c r="G621" s="43">
        <v>4.7001593584699197</v>
      </c>
      <c r="H621" s="43">
        <v>47.067700000000002</v>
      </c>
      <c r="I621" s="43">
        <v>0.43583074828787299</v>
      </c>
      <c r="J621" s="43">
        <v>25.029</v>
      </c>
      <c r="K621" s="43">
        <v>6.9396025797455101</v>
      </c>
      <c r="L621" s="43">
        <v>5.8996612305951803</v>
      </c>
      <c r="M621" s="43">
        <v>307.14042199630501</v>
      </c>
      <c r="N621" s="43">
        <v>0</v>
      </c>
      <c r="O621" s="43">
        <v>307.14042199630501</v>
      </c>
      <c r="P621" s="43" t="s">
        <v>65</v>
      </c>
      <c r="Q621" s="43" t="s">
        <v>161</v>
      </c>
      <c r="R621" s="43" t="s">
        <v>65</v>
      </c>
      <c r="S621" s="43">
        <v>0</v>
      </c>
      <c r="T621" s="43" t="s">
        <v>65</v>
      </c>
    </row>
    <row r="622" spans="1:20" x14ac:dyDescent="0.2">
      <c r="A622" s="65">
        <v>100074</v>
      </c>
      <c r="B622" s="43" t="s">
        <v>66</v>
      </c>
      <c r="C622" s="43" t="s">
        <v>139</v>
      </c>
      <c r="D622" s="43">
        <v>43977</v>
      </c>
      <c r="E622" s="43">
        <v>21</v>
      </c>
      <c r="F622" s="43">
        <v>217.06846807920601</v>
      </c>
      <c r="G622" s="43">
        <v>4.7001593584699197</v>
      </c>
      <c r="H622" s="43">
        <v>47.067700000000002</v>
      </c>
      <c r="I622" s="43">
        <v>0.43583074828787299</v>
      </c>
      <c r="J622" s="43">
        <v>25.029</v>
      </c>
      <c r="K622" s="43">
        <v>6.9396025797455101</v>
      </c>
      <c r="L622" s="43">
        <v>5.8996612305951803</v>
      </c>
      <c r="M622" s="43">
        <v>307.14042199630501</v>
      </c>
      <c r="N622" s="43">
        <v>0</v>
      </c>
      <c r="O622" s="43">
        <v>307.14042199630501</v>
      </c>
      <c r="P622" s="43" t="s">
        <v>65</v>
      </c>
      <c r="Q622" s="43" t="s">
        <v>161</v>
      </c>
      <c r="R622" s="43" t="s">
        <v>65</v>
      </c>
      <c r="S622" s="43">
        <v>0</v>
      </c>
      <c r="T622" s="43" t="s">
        <v>65</v>
      </c>
    </row>
    <row r="623" spans="1:20" x14ac:dyDescent="0.2">
      <c r="A623" s="65">
        <v>100074</v>
      </c>
      <c r="B623" s="43" t="s">
        <v>66</v>
      </c>
      <c r="C623" s="43" t="s">
        <v>139</v>
      </c>
      <c r="D623" s="43">
        <v>43977</v>
      </c>
      <c r="E623" s="43">
        <v>22</v>
      </c>
      <c r="F623" s="43">
        <v>217.06846807920601</v>
      </c>
      <c r="G623" s="43">
        <v>4.7001593584699197</v>
      </c>
      <c r="H623" s="43">
        <v>42.508899999999997</v>
      </c>
      <c r="I623" s="43">
        <v>0.39361782487553798</v>
      </c>
      <c r="J623" s="43">
        <v>25.029</v>
      </c>
      <c r="K623" s="43">
        <v>6.9396025797455101</v>
      </c>
      <c r="L623" s="43">
        <v>5.8996612305951803</v>
      </c>
      <c r="M623" s="43">
        <v>302.539409072892</v>
      </c>
      <c r="N623" s="43">
        <v>0</v>
      </c>
      <c r="O623" s="43">
        <v>302.539409072892</v>
      </c>
      <c r="P623" s="43" t="s">
        <v>65</v>
      </c>
      <c r="Q623" s="43" t="s">
        <v>161</v>
      </c>
      <c r="R623" s="43" t="s">
        <v>65</v>
      </c>
      <c r="S623" s="43">
        <v>0</v>
      </c>
      <c r="T623" s="43" t="s">
        <v>65</v>
      </c>
    </row>
    <row r="624" spans="1:20" x14ac:dyDescent="0.2">
      <c r="A624" s="65">
        <v>100074</v>
      </c>
      <c r="B624" s="43" t="s">
        <v>66</v>
      </c>
      <c r="C624" s="43" t="s">
        <v>139</v>
      </c>
      <c r="D624" s="43">
        <v>43977</v>
      </c>
      <c r="E624" s="43">
        <v>23</v>
      </c>
      <c r="F624" s="43">
        <v>217.06846807920601</v>
      </c>
      <c r="G624" s="43">
        <v>4.7001593584699197</v>
      </c>
      <c r="H624" s="43">
        <v>42.508899999999997</v>
      </c>
      <c r="I624" s="43">
        <v>0.39361782487553798</v>
      </c>
      <c r="J624" s="43">
        <v>25.029</v>
      </c>
      <c r="K624" s="43">
        <v>6.9396025797455101</v>
      </c>
      <c r="L624" s="43">
        <v>5.8996612305951803</v>
      </c>
      <c r="M624" s="43">
        <v>302.539409072892</v>
      </c>
      <c r="N624" s="43">
        <v>0</v>
      </c>
      <c r="O624" s="43">
        <v>302.539409072892</v>
      </c>
      <c r="P624" s="43" t="s">
        <v>65</v>
      </c>
      <c r="Q624" s="43" t="s">
        <v>161</v>
      </c>
      <c r="R624" s="43" t="s">
        <v>65</v>
      </c>
      <c r="S624" s="43">
        <v>0</v>
      </c>
      <c r="T624" s="43" t="s">
        <v>65</v>
      </c>
    </row>
    <row r="625" spans="1:20" x14ac:dyDescent="0.2">
      <c r="A625" s="65">
        <v>100074</v>
      </c>
      <c r="B625" s="43" t="s">
        <v>66</v>
      </c>
      <c r="C625" s="43" t="s">
        <v>139</v>
      </c>
      <c r="D625" s="43">
        <v>43977</v>
      </c>
      <c r="E625" s="43">
        <v>24</v>
      </c>
      <c r="F625" s="43">
        <v>217.06846807920601</v>
      </c>
      <c r="G625" s="43">
        <v>4.7001593584699197</v>
      </c>
      <c r="H625" s="43">
        <v>39.089700000000001</v>
      </c>
      <c r="I625" s="43">
        <v>0.36195720635060702</v>
      </c>
      <c r="J625" s="43">
        <v>25.029</v>
      </c>
      <c r="K625" s="43">
        <v>6.9396025797455101</v>
      </c>
      <c r="L625" s="43">
        <v>5.8996612305951803</v>
      </c>
      <c r="M625" s="43">
        <v>299.08854845436701</v>
      </c>
      <c r="N625" s="43">
        <v>0</v>
      </c>
      <c r="O625" s="43">
        <v>299.08854845436701</v>
      </c>
      <c r="P625" s="43" t="s">
        <v>65</v>
      </c>
      <c r="Q625" s="43" t="s">
        <v>161</v>
      </c>
      <c r="R625" s="43" t="s">
        <v>65</v>
      </c>
      <c r="S625" s="43">
        <v>0</v>
      </c>
      <c r="T625" s="43" t="s">
        <v>65</v>
      </c>
    </row>
    <row r="626" spans="1:20" x14ac:dyDescent="0.2">
      <c r="A626" s="65">
        <v>100074</v>
      </c>
      <c r="B626" s="43" t="s">
        <v>66</v>
      </c>
      <c r="C626" s="43" t="s">
        <v>139</v>
      </c>
      <c r="D626" s="43">
        <v>43978</v>
      </c>
      <c r="E626" s="43">
        <v>1</v>
      </c>
      <c r="F626" s="43">
        <v>217.06846807920601</v>
      </c>
      <c r="G626" s="43">
        <v>4.7001593584699197</v>
      </c>
      <c r="H626" s="43">
        <v>39.089700000000001</v>
      </c>
      <c r="I626" s="43">
        <v>0.36195720635060702</v>
      </c>
      <c r="J626" s="43">
        <v>25.029</v>
      </c>
      <c r="K626" s="43">
        <v>6.9396025797455101</v>
      </c>
      <c r="L626" s="43">
        <v>5.8996612305951803</v>
      </c>
      <c r="M626" s="43">
        <v>299.08854845436701</v>
      </c>
      <c r="N626" s="43">
        <v>0</v>
      </c>
      <c r="O626" s="43">
        <v>299.08854845436701</v>
      </c>
      <c r="P626" s="43" t="s">
        <v>65</v>
      </c>
      <c r="Q626" s="43" t="s">
        <v>161</v>
      </c>
      <c r="R626" s="43" t="s">
        <v>65</v>
      </c>
      <c r="S626" s="43">
        <v>0</v>
      </c>
      <c r="T626" s="43" t="s">
        <v>65</v>
      </c>
    </row>
    <row r="627" spans="1:20" x14ac:dyDescent="0.2">
      <c r="A627" s="65">
        <v>100074</v>
      </c>
      <c r="B627" s="43" t="s">
        <v>66</v>
      </c>
      <c r="C627" s="43" t="s">
        <v>139</v>
      </c>
      <c r="D627" s="43">
        <v>43978</v>
      </c>
      <c r="E627" s="43">
        <v>2</v>
      </c>
      <c r="F627" s="43">
        <v>217.06846807920601</v>
      </c>
      <c r="G627" s="43">
        <v>4.7001593584699197</v>
      </c>
      <c r="H627" s="43">
        <v>39.089700000000001</v>
      </c>
      <c r="I627" s="43">
        <v>0.36195720635060702</v>
      </c>
      <c r="J627" s="43">
        <v>25.029</v>
      </c>
      <c r="K627" s="43">
        <v>6.9396025797455101</v>
      </c>
      <c r="L627" s="43">
        <v>5.8996612305951803</v>
      </c>
      <c r="M627" s="43">
        <v>299.08854845436701</v>
      </c>
      <c r="N627" s="43">
        <v>0</v>
      </c>
      <c r="O627" s="43">
        <v>299.08854845436701</v>
      </c>
      <c r="P627" s="43" t="s">
        <v>65</v>
      </c>
      <c r="Q627" s="43" t="s">
        <v>161</v>
      </c>
      <c r="R627" s="43" t="s">
        <v>65</v>
      </c>
      <c r="S627" s="43">
        <v>0</v>
      </c>
      <c r="T627" s="43" t="s">
        <v>65</v>
      </c>
    </row>
    <row r="628" spans="1:20" x14ac:dyDescent="0.2">
      <c r="A628" s="65">
        <v>100074</v>
      </c>
      <c r="B628" s="43" t="s">
        <v>66</v>
      </c>
      <c r="C628" s="43" t="s">
        <v>139</v>
      </c>
      <c r="D628" s="43">
        <v>43978</v>
      </c>
      <c r="E628" s="43">
        <v>3</v>
      </c>
      <c r="F628" s="43">
        <v>217.06846807920601</v>
      </c>
      <c r="G628" s="43">
        <v>4.7001593584699197</v>
      </c>
      <c r="H628" s="43">
        <v>39.089700000000001</v>
      </c>
      <c r="I628" s="43">
        <v>0.36195720635060702</v>
      </c>
      <c r="J628" s="43">
        <v>25.029</v>
      </c>
      <c r="K628" s="43">
        <v>6.9396025797455101</v>
      </c>
      <c r="L628" s="43">
        <v>5.8996612305951803</v>
      </c>
      <c r="M628" s="43">
        <v>299.08854845436701</v>
      </c>
      <c r="N628" s="43">
        <v>0</v>
      </c>
      <c r="O628" s="43">
        <v>299.08854845436701</v>
      </c>
      <c r="P628" s="43" t="s">
        <v>65</v>
      </c>
      <c r="Q628" s="43" t="s">
        <v>161</v>
      </c>
      <c r="R628" s="43" t="s">
        <v>65</v>
      </c>
      <c r="S628" s="43">
        <v>0</v>
      </c>
      <c r="T628" s="43" t="s">
        <v>65</v>
      </c>
    </row>
    <row r="629" spans="1:20" x14ac:dyDescent="0.2">
      <c r="A629" s="65">
        <v>100074</v>
      </c>
      <c r="B629" s="43" t="s">
        <v>66</v>
      </c>
      <c r="C629" s="43" t="s">
        <v>139</v>
      </c>
      <c r="D629" s="43">
        <v>43978</v>
      </c>
      <c r="E629" s="43">
        <v>4</v>
      </c>
      <c r="F629" s="43">
        <v>217.06846807920601</v>
      </c>
      <c r="G629" s="43">
        <v>4.7001593584699197</v>
      </c>
      <c r="H629" s="43">
        <v>39.089700000000001</v>
      </c>
      <c r="I629" s="43">
        <v>0.36195720635060702</v>
      </c>
      <c r="J629" s="43">
        <v>25.029</v>
      </c>
      <c r="K629" s="43">
        <v>6.9396025797455101</v>
      </c>
      <c r="L629" s="43">
        <v>5.8996612305951803</v>
      </c>
      <c r="M629" s="43">
        <v>299.08854845436701</v>
      </c>
      <c r="N629" s="43">
        <v>0</v>
      </c>
      <c r="O629" s="43">
        <v>299.08854845436701</v>
      </c>
      <c r="P629" s="43" t="s">
        <v>65</v>
      </c>
      <c r="Q629" s="43" t="s">
        <v>161</v>
      </c>
      <c r="R629" s="43" t="s">
        <v>65</v>
      </c>
      <c r="S629" s="43">
        <v>0</v>
      </c>
      <c r="T629" s="43" t="s">
        <v>65</v>
      </c>
    </row>
    <row r="630" spans="1:20" x14ac:dyDescent="0.2">
      <c r="A630" s="65">
        <v>100074</v>
      </c>
      <c r="B630" s="43" t="s">
        <v>66</v>
      </c>
      <c r="C630" s="43" t="s">
        <v>139</v>
      </c>
      <c r="D630" s="43">
        <v>43978</v>
      </c>
      <c r="E630" s="43">
        <v>5</v>
      </c>
      <c r="F630" s="43">
        <v>217.06846807920601</v>
      </c>
      <c r="G630" s="43">
        <v>4.7001593584699197</v>
      </c>
      <c r="H630" s="43">
        <v>42.508899999999997</v>
      </c>
      <c r="I630" s="43">
        <v>0.39361782487553798</v>
      </c>
      <c r="J630" s="43">
        <v>25.029</v>
      </c>
      <c r="K630" s="43">
        <v>6.9396025797455101</v>
      </c>
      <c r="L630" s="43">
        <v>5.8996612305951803</v>
      </c>
      <c r="M630" s="43">
        <v>302.539409072892</v>
      </c>
      <c r="N630" s="43">
        <v>0</v>
      </c>
      <c r="O630" s="43">
        <v>302.539409072892</v>
      </c>
      <c r="P630" s="43" t="s">
        <v>65</v>
      </c>
      <c r="Q630" s="43" t="s">
        <v>161</v>
      </c>
      <c r="R630" s="43" t="s">
        <v>65</v>
      </c>
      <c r="S630" s="43">
        <v>0</v>
      </c>
      <c r="T630" s="43" t="s">
        <v>65</v>
      </c>
    </row>
    <row r="631" spans="1:20" x14ac:dyDescent="0.2">
      <c r="A631" s="65">
        <v>100074</v>
      </c>
      <c r="B631" s="43" t="s">
        <v>66</v>
      </c>
      <c r="C631" s="43" t="s">
        <v>139</v>
      </c>
      <c r="D631" s="43">
        <v>43978</v>
      </c>
      <c r="E631" s="43">
        <v>6</v>
      </c>
      <c r="F631" s="43">
        <v>217.06846807920601</v>
      </c>
      <c r="G631" s="43">
        <v>4.7001593584699197</v>
      </c>
      <c r="H631" s="43">
        <v>42.508899999999997</v>
      </c>
      <c r="I631" s="43">
        <v>0.39361782487553798</v>
      </c>
      <c r="J631" s="43">
        <v>25.029</v>
      </c>
      <c r="K631" s="43">
        <v>6.9396025797455101</v>
      </c>
      <c r="L631" s="43">
        <v>5.8996612305951803</v>
      </c>
      <c r="M631" s="43">
        <v>302.539409072892</v>
      </c>
      <c r="N631" s="43">
        <v>0</v>
      </c>
      <c r="O631" s="43">
        <v>302.539409072892</v>
      </c>
      <c r="P631" s="43" t="s">
        <v>65</v>
      </c>
      <c r="Q631" s="43" t="s">
        <v>161</v>
      </c>
      <c r="R631" s="43" t="s">
        <v>65</v>
      </c>
      <c r="S631" s="43">
        <v>0</v>
      </c>
      <c r="T631" s="43" t="s">
        <v>65</v>
      </c>
    </row>
    <row r="632" spans="1:20" x14ac:dyDescent="0.2">
      <c r="A632" s="65">
        <v>100074</v>
      </c>
      <c r="B632" s="43" t="s">
        <v>66</v>
      </c>
      <c r="C632" s="43" t="s">
        <v>139</v>
      </c>
      <c r="D632" s="43">
        <v>43978</v>
      </c>
      <c r="E632" s="43">
        <v>7</v>
      </c>
      <c r="F632" s="43">
        <v>217.06846807920601</v>
      </c>
      <c r="G632" s="43">
        <v>4.7001593584699197</v>
      </c>
      <c r="H632" s="43">
        <v>42.508899999999997</v>
      </c>
      <c r="I632" s="43">
        <v>0.39361782487553798</v>
      </c>
      <c r="J632" s="43">
        <v>25.029</v>
      </c>
      <c r="K632" s="43">
        <v>6.9396025797455101</v>
      </c>
      <c r="L632" s="43">
        <v>5.8996612305951803</v>
      </c>
      <c r="M632" s="43">
        <v>302.539409072892</v>
      </c>
      <c r="N632" s="43">
        <v>0</v>
      </c>
      <c r="O632" s="43">
        <v>302.539409072892</v>
      </c>
      <c r="P632" s="43" t="s">
        <v>65</v>
      </c>
      <c r="Q632" s="43" t="s">
        <v>161</v>
      </c>
      <c r="R632" s="43" t="s">
        <v>65</v>
      </c>
      <c r="S632" s="43">
        <v>0</v>
      </c>
      <c r="T632" s="43" t="s">
        <v>65</v>
      </c>
    </row>
    <row r="633" spans="1:20" x14ac:dyDescent="0.2">
      <c r="A633" s="65">
        <v>100074</v>
      </c>
      <c r="B633" s="43" t="s">
        <v>66</v>
      </c>
      <c r="C633" s="43" t="s">
        <v>139</v>
      </c>
      <c r="D633" s="43">
        <v>43978</v>
      </c>
      <c r="E633" s="43">
        <v>8</v>
      </c>
      <c r="F633" s="43">
        <v>217.06846807920601</v>
      </c>
      <c r="G633" s="43">
        <v>4.7001593584699197</v>
      </c>
      <c r="H633" s="43">
        <v>42.508899999999997</v>
      </c>
      <c r="I633" s="43">
        <v>0.39361782487553798</v>
      </c>
      <c r="J633" s="43">
        <v>25.029</v>
      </c>
      <c r="K633" s="43">
        <v>6.9396025797455101</v>
      </c>
      <c r="L633" s="43">
        <v>5.8996612305951803</v>
      </c>
      <c r="M633" s="43">
        <v>302.539409072892</v>
      </c>
      <c r="N633" s="43">
        <v>0</v>
      </c>
      <c r="O633" s="43">
        <v>302.539409072892</v>
      </c>
      <c r="P633" s="43" t="s">
        <v>65</v>
      </c>
      <c r="Q633" s="43" t="s">
        <v>161</v>
      </c>
      <c r="R633" s="43" t="s">
        <v>65</v>
      </c>
      <c r="S633" s="43">
        <v>0</v>
      </c>
      <c r="T633" s="43" t="s">
        <v>65</v>
      </c>
    </row>
    <row r="634" spans="1:20" x14ac:dyDescent="0.2">
      <c r="A634" s="65">
        <v>100074</v>
      </c>
      <c r="B634" s="43" t="s">
        <v>66</v>
      </c>
      <c r="C634" s="43" t="s">
        <v>139</v>
      </c>
      <c r="D634" s="43">
        <v>43978</v>
      </c>
      <c r="E634" s="43">
        <v>9</v>
      </c>
      <c r="F634" s="43">
        <v>217.06846807920601</v>
      </c>
      <c r="G634" s="43">
        <v>4.7001593584699197</v>
      </c>
      <c r="H634" s="43">
        <v>42.508899999999997</v>
      </c>
      <c r="I634" s="43">
        <v>0.39361782487553798</v>
      </c>
      <c r="J634" s="43">
        <v>25.029</v>
      </c>
      <c r="K634" s="43">
        <v>6.9396025797455101</v>
      </c>
      <c r="L634" s="43">
        <v>5.8996612305951803</v>
      </c>
      <c r="M634" s="43">
        <v>302.539409072892</v>
      </c>
      <c r="N634" s="43">
        <v>0</v>
      </c>
      <c r="O634" s="43">
        <v>302.539409072892</v>
      </c>
      <c r="P634" s="43" t="s">
        <v>65</v>
      </c>
      <c r="Q634" s="43" t="s">
        <v>161</v>
      </c>
      <c r="R634" s="43" t="s">
        <v>65</v>
      </c>
      <c r="S634" s="43">
        <v>0</v>
      </c>
      <c r="T634" s="43" t="s">
        <v>65</v>
      </c>
    </row>
    <row r="635" spans="1:20" x14ac:dyDescent="0.2">
      <c r="A635" s="65">
        <v>100074</v>
      </c>
      <c r="B635" s="43" t="s">
        <v>66</v>
      </c>
      <c r="C635" s="43" t="s">
        <v>139</v>
      </c>
      <c r="D635" s="43">
        <v>43978</v>
      </c>
      <c r="E635" s="43">
        <v>10</v>
      </c>
      <c r="F635" s="43">
        <v>217.06846807920601</v>
      </c>
      <c r="G635" s="43">
        <v>4.7001593584699197</v>
      </c>
      <c r="H635" s="43">
        <v>47.067700000000002</v>
      </c>
      <c r="I635" s="43">
        <v>0.43583074828787299</v>
      </c>
      <c r="J635" s="43">
        <v>25.029</v>
      </c>
      <c r="K635" s="43">
        <v>6.9396025797455101</v>
      </c>
      <c r="L635" s="43">
        <v>5.8996612305951803</v>
      </c>
      <c r="M635" s="43">
        <v>307.14042199630501</v>
      </c>
      <c r="N635" s="43">
        <v>0</v>
      </c>
      <c r="O635" s="43">
        <v>307.14042199630501</v>
      </c>
      <c r="P635" s="43" t="s">
        <v>65</v>
      </c>
      <c r="Q635" s="43" t="s">
        <v>161</v>
      </c>
      <c r="R635" s="43" t="s">
        <v>65</v>
      </c>
      <c r="S635" s="43">
        <v>0</v>
      </c>
      <c r="T635" s="43" t="s">
        <v>65</v>
      </c>
    </row>
    <row r="636" spans="1:20" x14ac:dyDescent="0.2">
      <c r="A636" s="65">
        <v>100074</v>
      </c>
      <c r="B636" s="43" t="s">
        <v>66</v>
      </c>
      <c r="C636" s="43" t="s">
        <v>139</v>
      </c>
      <c r="D636" s="43">
        <v>43978</v>
      </c>
      <c r="E636" s="43">
        <v>11</v>
      </c>
      <c r="F636" s="43">
        <v>217.06846807920601</v>
      </c>
      <c r="G636" s="43">
        <v>4.7001593584699197</v>
      </c>
      <c r="H636" s="43">
        <v>47.067700000000002</v>
      </c>
      <c r="I636" s="43">
        <v>0.43583074828787299</v>
      </c>
      <c r="J636" s="43">
        <v>25.029</v>
      </c>
      <c r="K636" s="43">
        <v>6.9396025797455101</v>
      </c>
      <c r="L636" s="43">
        <v>5.8996612305951803</v>
      </c>
      <c r="M636" s="43">
        <v>307.14042199630501</v>
      </c>
      <c r="N636" s="43">
        <v>0</v>
      </c>
      <c r="O636" s="43">
        <v>307.14042199630501</v>
      </c>
      <c r="P636" s="43" t="s">
        <v>65</v>
      </c>
      <c r="Q636" s="43" t="s">
        <v>161</v>
      </c>
      <c r="R636" s="43" t="s">
        <v>65</v>
      </c>
      <c r="S636" s="43">
        <v>0</v>
      </c>
      <c r="T636" s="43" t="s">
        <v>65</v>
      </c>
    </row>
    <row r="637" spans="1:20" x14ac:dyDescent="0.2">
      <c r="A637" s="65">
        <v>100074</v>
      </c>
      <c r="B637" s="43" t="s">
        <v>66</v>
      </c>
      <c r="C637" s="43" t="s">
        <v>139</v>
      </c>
      <c r="D637" s="43">
        <v>43978</v>
      </c>
      <c r="E637" s="43">
        <v>12</v>
      </c>
      <c r="F637" s="43">
        <v>217.06846807920601</v>
      </c>
      <c r="G637" s="43">
        <v>4.7001593584699197</v>
      </c>
      <c r="H637" s="43">
        <v>47.067700000000002</v>
      </c>
      <c r="I637" s="43">
        <v>0.43583074828787299</v>
      </c>
      <c r="J637" s="43">
        <v>25.029</v>
      </c>
      <c r="K637" s="43">
        <v>6.9396025797455101</v>
      </c>
      <c r="L637" s="43">
        <v>5.8996612305951803</v>
      </c>
      <c r="M637" s="43">
        <v>307.14042199630501</v>
      </c>
      <c r="N637" s="43">
        <v>0</v>
      </c>
      <c r="O637" s="43">
        <v>307.14042199630501</v>
      </c>
      <c r="P637" s="43" t="s">
        <v>65</v>
      </c>
      <c r="Q637" s="43" t="s">
        <v>161</v>
      </c>
      <c r="R637" s="43" t="s">
        <v>65</v>
      </c>
      <c r="S637" s="43">
        <v>0</v>
      </c>
      <c r="T637" s="43" t="s">
        <v>65</v>
      </c>
    </row>
    <row r="638" spans="1:20" x14ac:dyDescent="0.2">
      <c r="A638" s="65">
        <v>100074</v>
      </c>
      <c r="B638" s="43" t="s">
        <v>66</v>
      </c>
      <c r="C638" s="43" t="s">
        <v>139</v>
      </c>
      <c r="D638" s="43">
        <v>43978</v>
      </c>
      <c r="E638" s="43">
        <v>13</v>
      </c>
      <c r="F638" s="43">
        <v>217.06846807920601</v>
      </c>
      <c r="G638" s="43">
        <v>4.7001593584699197</v>
      </c>
      <c r="H638" s="43">
        <v>42.508899999999997</v>
      </c>
      <c r="I638" s="43">
        <v>0.39361782487553798</v>
      </c>
      <c r="J638" s="43">
        <v>25.029</v>
      </c>
      <c r="K638" s="43">
        <v>6.9396025797455101</v>
      </c>
      <c r="L638" s="43">
        <v>5.8996612305951803</v>
      </c>
      <c r="M638" s="43">
        <v>302.539409072892</v>
      </c>
      <c r="N638" s="43">
        <v>0</v>
      </c>
      <c r="O638" s="43">
        <v>302.539409072892</v>
      </c>
      <c r="P638" s="43" t="s">
        <v>65</v>
      </c>
      <c r="Q638" s="43" t="s">
        <v>161</v>
      </c>
      <c r="R638" s="43" t="s">
        <v>65</v>
      </c>
      <c r="S638" s="43">
        <v>0</v>
      </c>
      <c r="T638" s="43" t="s">
        <v>65</v>
      </c>
    </row>
    <row r="639" spans="1:20" x14ac:dyDescent="0.2">
      <c r="A639" s="65">
        <v>100074</v>
      </c>
      <c r="B639" s="43" t="s">
        <v>66</v>
      </c>
      <c r="C639" s="43" t="s">
        <v>139</v>
      </c>
      <c r="D639" s="43">
        <v>43978</v>
      </c>
      <c r="E639" s="43">
        <v>14</v>
      </c>
      <c r="F639" s="43">
        <v>217.06846807920601</v>
      </c>
      <c r="G639" s="43">
        <v>4.7001593584699197</v>
      </c>
      <c r="H639" s="43">
        <v>42.508899999999997</v>
      </c>
      <c r="I639" s="43">
        <v>0.39361782487553798</v>
      </c>
      <c r="J639" s="43">
        <v>25.029</v>
      </c>
      <c r="K639" s="43">
        <v>6.9396025797455101</v>
      </c>
      <c r="L639" s="43">
        <v>5.8996612305951803</v>
      </c>
      <c r="M639" s="43">
        <v>302.539409072892</v>
      </c>
      <c r="N639" s="43">
        <v>0</v>
      </c>
      <c r="O639" s="43">
        <v>302.539409072892</v>
      </c>
      <c r="P639" s="43" t="s">
        <v>65</v>
      </c>
      <c r="Q639" s="43" t="s">
        <v>161</v>
      </c>
      <c r="R639" s="43" t="s">
        <v>65</v>
      </c>
      <c r="S639" s="43">
        <v>0</v>
      </c>
      <c r="T639" s="43" t="s">
        <v>65</v>
      </c>
    </row>
    <row r="640" spans="1:20" x14ac:dyDescent="0.2">
      <c r="A640" s="65">
        <v>100074</v>
      </c>
      <c r="B640" s="43" t="s">
        <v>66</v>
      </c>
      <c r="C640" s="43" t="s">
        <v>139</v>
      </c>
      <c r="D640" s="43">
        <v>43978</v>
      </c>
      <c r="E640" s="43">
        <v>15</v>
      </c>
      <c r="F640" s="43">
        <v>217.06846807920601</v>
      </c>
      <c r="G640" s="43">
        <v>4.7001593584699197</v>
      </c>
      <c r="H640" s="43">
        <v>42.508899999999997</v>
      </c>
      <c r="I640" s="43">
        <v>0.39361782487553798</v>
      </c>
      <c r="J640" s="43">
        <v>25.029</v>
      </c>
      <c r="K640" s="43">
        <v>6.9396025797455101</v>
      </c>
      <c r="L640" s="43">
        <v>5.8996612305951803</v>
      </c>
      <c r="M640" s="43">
        <v>302.539409072892</v>
      </c>
      <c r="N640" s="43">
        <v>0</v>
      </c>
      <c r="O640" s="43">
        <v>302.539409072892</v>
      </c>
      <c r="P640" s="43" t="s">
        <v>65</v>
      </c>
      <c r="Q640" s="43" t="s">
        <v>161</v>
      </c>
      <c r="R640" s="43" t="s">
        <v>65</v>
      </c>
      <c r="S640" s="43">
        <v>0</v>
      </c>
      <c r="T640" s="43" t="s">
        <v>65</v>
      </c>
    </row>
    <row r="641" spans="1:20" x14ac:dyDescent="0.2">
      <c r="A641" s="65">
        <v>100074</v>
      </c>
      <c r="B641" s="43" t="s">
        <v>66</v>
      </c>
      <c r="C641" s="43" t="s">
        <v>139</v>
      </c>
      <c r="D641" s="43">
        <v>43978</v>
      </c>
      <c r="E641" s="43">
        <v>16</v>
      </c>
      <c r="F641" s="43">
        <v>217.06846807920601</v>
      </c>
      <c r="G641" s="43">
        <v>4.7001593584699197</v>
      </c>
      <c r="H641" s="43">
        <v>42.508899999999997</v>
      </c>
      <c r="I641" s="43">
        <v>0.39361782487553798</v>
      </c>
      <c r="J641" s="43">
        <v>25.029</v>
      </c>
      <c r="K641" s="43">
        <v>6.9396025797455101</v>
      </c>
      <c r="L641" s="43">
        <v>5.8996612305951803</v>
      </c>
      <c r="M641" s="43">
        <v>302.539409072892</v>
      </c>
      <c r="N641" s="43">
        <v>0</v>
      </c>
      <c r="O641" s="43">
        <v>302.539409072892</v>
      </c>
      <c r="P641" s="43" t="s">
        <v>65</v>
      </c>
      <c r="Q641" s="43" t="s">
        <v>161</v>
      </c>
      <c r="R641" s="43" t="s">
        <v>65</v>
      </c>
      <c r="S641" s="43">
        <v>0</v>
      </c>
      <c r="T641" s="43" t="s">
        <v>65</v>
      </c>
    </row>
    <row r="642" spans="1:20" x14ac:dyDescent="0.2">
      <c r="A642" s="65">
        <v>100074</v>
      </c>
      <c r="B642" s="43" t="s">
        <v>66</v>
      </c>
      <c r="C642" s="43" t="s">
        <v>139</v>
      </c>
      <c r="D642" s="43">
        <v>43978</v>
      </c>
      <c r="E642" s="43">
        <v>17</v>
      </c>
      <c r="F642" s="43">
        <v>217.06846807920601</v>
      </c>
      <c r="G642" s="43">
        <v>4.7001593584699197</v>
      </c>
      <c r="H642" s="43">
        <v>42.508899999999997</v>
      </c>
      <c r="I642" s="43">
        <v>0.39361782487553798</v>
      </c>
      <c r="J642" s="43">
        <v>25.029</v>
      </c>
      <c r="K642" s="43">
        <v>6.9396025797455101</v>
      </c>
      <c r="L642" s="43">
        <v>5.8996612305951803</v>
      </c>
      <c r="M642" s="43">
        <v>302.539409072892</v>
      </c>
      <c r="N642" s="43">
        <v>0</v>
      </c>
      <c r="O642" s="43">
        <v>302.539409072892</v>
      </c>
      <c r="P642" s="43" t="s">
        <v>65</v>
      </c>
      <c r="Q642" s="43" t="s">
        <v>161</v>
      </c>
      <c r="R642" s="43" t="s">
        <v>65</v>
      </c>
      <c r="S642" s="43">
        <v>0</v>
      </c>
      <c r="T642" s="43" t="s">
        <v>65</v>
      </c>
    </row>
    <row r="643" spans="1:20" x14ac:dyDescent="0.2">
      <c r="A643" s="65">
        <v>100074</v>
      </c>
      <c r="B643" s="43" t="s">
        <v>66</v>
      </c>
      <c r="C643" s="43" t="s">
        <v>139</v>
      </c>
      <c r="D643" s="43">
        <v>43978</v>
      </c>
      <c r="E643" s="43">
        <v>18</v>
      </c>
      <c r="F643" s="43">
        <v>217.06846807920601</v>
      </c>
      <c r="G643" s="43">
        <v>4.7001593584699197</v>
      </c>
      <c r="H643" s="43">
        <v>42.508899999999997</v>
      </c>
      <c r="I643" s="43">
        <v>0.39361782487553798</v>
      </c>
      <c r="J643" s="43">
        <v>25.029</v>
      </c>
      <c r="K643" s="43">
        <v>6.9396025797455101</v>
      </c>
      <c r="L643" s="43">
        <v>5.8996612305951803</v>
      </c>
      <c r="M643" s="43">
        <v>302.539409072892</v>
      </c>
      <c r="N643" s="43">
        <v>0</v>
      </c>
      <c r="O643" s="43">
        <v>302.539409072892</v>
      </c>
      <c r="P643" s="43" t="s">
        <v>65</v>
      </c>
      <c r="Q643" s="43" t="s">
        <v>161</v>
      </c>
      <c r="R643" s="43" t="s">
        <v>65</v>
      </c>
      <c r="S643" s="43">
        <v>0</v>
      </c>
      <c r="T643" s="43" t="s">
        <v>65</v>
      </c>
    </row>
    <row r="644" spans="1:20" x14ac:dyDescent="0.2">
      <c r="A644" s="65">
        <v>100074</v>
      </c>
      <c r="B644" s="43" t="s">
        <v>66</v>
      </c>
      <c r="C644" s="43" t="s">
        <v>139</v>
      </c>
      <c r="D644" s="43">
        <v>43978</v>
      </c>
      <c r="E644" s="43">
        <v>19</v>
      </c>
      <c r="F644" s="43">
        <v>217.06846807920601</v>
      </c>
      <c r="G644" s="43">
        <v>4.7001593584699197</v>
      </c>
      <c r="H644" s="43">
        <v>47.067700000000002</v>
      </c>
      <c r="I644" s="43">
        <v>0.43583074828787299</v>
      </c>
      <c r="J644" s="43">
        <v>25.029</v>
      </c>
      <c r="K644" s="43">
        <v>6.9396025797455101</v>
      </c>
      <c r="L644" s="43">
        <v>5.8996612305951803</v>
      </c>
      <c r="M644" s="43">
        <v>307.14042199630501</v>
      </c>
      <c r="N644" s="43">
        <v>0</v>
      </c>
      <c r="O644" s="43">
        <v>307.14042199630501</v>
      </c>
      <c r="P644" s="43" t="s">
        <v>65</v>
      </c>
      <c r="Q644" s="43" t="s">
        <v>161</v>
      </c>
      <c r="R644" s="43" t="s">
        <v>65</v>
      </c>
      <c r="S644" s="43">
        <v>0</v>
      </c>
      <c r="T644" s="43" t="s">
        <v>65</v>
      </c>
    </row>
    <row r="645" spans="1:20" x14ac:dyDescent="0.2">
      <c r="A645" s="65">
        <v>100074</v>
      </c>
      <c r="B645" s="43" t="s">
        <v>66</v>
      </c>
      <c r="C645" s="43" t="s">
        <v>139</v>
      </c>
      <c r="D645" s="43">
        <v>43978</v>
      </c>
      <c r="E645" s="43">
        <v>20</v>
      </c>
      <c r="F645" s="43">
        <v>217.06846807920601</v>
      </c>
      <c r="G645" s="43">
        <v>4.7001593584699197</v>
      </c>
      <c r="H645" s="43">
        <v>47.067700000000002</v>
      </c>
      <c r="I645" s="43">
        <v>0.43583074828787299</v>
      </c>
      <c r="J645" s="43">
        <v>25.029</v>
      </c>
      <c r="K645" s="43">
        <v>6.9396025797455101</v>
      </c>
      <c r="L645" s="43">
        <v>5.8996612305951803</v>
      </c>
      <c r="M645" s="43">
        <v>307.14042199630501</v>
      </c>
      <c r="N645" s="43">
        <v>0</v>
      </c>
      <c r="O645" s="43">
        <v>307.14042199630501</v>
      </c>
      <c r="P645" s="43" t="s">
        <v>65</v>
      </c>
      <c r="Q645" s="43" t="s">
        <v>161</v>
      </c>
      <c r="R645" s="43" t="s">
        <v>65</v>
      </c>
      <c r="S645" s="43">
        <v>0</v>
      </c>
      <c r="T645" s="43" t="s">
        <v>65</v>
      </c>
    </row>
    <row r="646" spans="1:20" x14ac:dyDescent="0.2">
      <c r="A646" s="65">
        <v>100074</v>
      </c>
      <c r="B646" s="43" t="s">
        <v>66</v>
      </c>
      <c r="C646" s="43" t="s">
        <v>139</v>
      </c>
      <c r="D646" s="43">
        <v>43978</v>
      </c>
      <c r="E646" s="43">
        <v>21</v>
      </c>
      <c r="F646" s="43">
        <v>217.06846807920601</v>
      </c>
      <c r="G646" s="43">
        <v>4.7001593584699197</v>
      </c>
      <c r="H646" s="43">
        <v>47.067700000000002</v>
      </c>
      <c r="I646" s="43">
        <v>0.43583074828787299</v>
      </c>
      <c r="J646" s="43">
        <v>25.029</v>
      </c>
      <c r="K646" s="43">
        <v>6.9396025797455101</v>
      </c>
      <c r="L646" s="43">
        <v>5.8996612305951803</v>
      </c>
      <c r="M646" s="43">
        <v>307.14042199630501</v>
      </c>
      <c r="N646" s="43">
        <v>0</v>
      </c>
      <c r="O646" s="43">
        <v>307.14042199630501</v>
      </c>
      <c r="P646" s="43" t="s">
        <v>65</v>
      </c>
      <c r="Q646" s="43" t="s">
        <v>161</v>
      </c>
      <c r="R646" s="43" t="s">
        <v>65</v>
      </c>
      <c r="S646" s="43">
        <v>0</v>
      </c>
      <c r="T646" s="43" t="s">
        <v>65</v>
      </c>
    </row>
    <row r="647" spans="1:20" x14ac:dyDescent="0.2">
      <c r="A647" s="65">
        <v>100074</v>
      </c>
      <c r="B647" s="43" t="s">
        <v>66</v>
      </c>
      <c r="C647" s="43" t="s">
        <v>139</v>
      </c>
      <c r="D647" s="43">
        <v>43978</v>
      </c>
      <c r="E647" s="43">
        <v>22</v>
      </c>
      <c r="F647" s="43">
        <v>217.06846807920601</v>
      </c>
      <c r="G647" s="43">
        <v>4.7001593584699197</v>
      </c>
      <c r="H647" s="43">
        <v>42.508899999999997</v>
      </c>
      <c r="I647" s="43">
        <v>0.39361782487553798</v>
      </c>
      <c r="J647" s="43">
        <v>25.029</v>
      </c>
      <c r="K647" s="43">
        <v>6.9396025797455101</v>
      </c>
      <c r="L647" s="43">
        <v>5.8996612305951803</v>
      </c>
      <c r="M647" s="43">
        <v>302.539409072892</v>
      </c>
      <c r="N647" s="43">
        <v>0</v>
      </c>
      <c r="O647" s="43">
        <v>302.539409072892</v>
      </c>
      <c r="P647" s="43" t="s">
        <v>65</v>
      </c>
      <c r="Q647" s="43" t="s">
        <v>161</v>
      </c>
      <c r="R647" s="43" t="s">
        <v>65</v>
      </c>
      <c r="S647" s="43">
        <v>0</v>
      </c>
      <c r="T647" s="43" t="s">
        <v>65</v>
      </c>
    </row>
    <row r="648" spans="1:20" x14ac:dyDescent="0.2">
      <c r="A648" s="65">
        <v>100074</v>
      </c>
      <c r="B648" s="43" t="s">
        <v>66</v>
      </c>
      <c r="C648" s="43" t="s">
        <v>139</v>
      </c>
      <c r="D648" s="43">
        <v>43978</v>
      </c>
      <c r="E648" s="43">
        <v>23</v>
      </c>
      <c r="F648" s="43">
        <v>217.06846807920601</v>
      </c>
      <c r="G648" s="43">
        <v>4.7001593584699197</v>
      </c>
      <c r="H648" s="43">
        <v>42.508899999999997</v>
      </c>
      <c r="I648" s="43">
        <v>0.39361782487553798</v>
      </c>
      <c r="J648" s="43">
        <v>25.029</v>
      </c>
      <c r="K648" s="43">
        <v>6.9396025797455101</v>
      </c>
      <c r="L648" s="43">
        <v>5.8996612305951803</v>
      </c>
      <c r="M648" s="43">
        <v>302.539409072892</v>
      </c>
      <c r="N648" s="43">
        <v>0</v>
      </c>
      <c r="O648" s="43">
        <v>302.539409072892</v>
      </c>
      <c r="P648" s="43" t="s">
        <v>65</v>
      </c>
      <c r="Q648" s="43" t="s">
        <v>161</v>
      </c>
      <c r="R648" s="43" t="s">
        <v>65</v>
      </c>
      <c r="S648" s="43">
        <v>0</v>
      </c>
      <c r="T648" s="43" t="s">
        <v>65</v>
      </c>
    </row>
    <row r="649" spans="1:20" x14ac:dyDescent="0.2">
      <c r="A649" s="65">
        <v>100074</v>
      </c>
      <c r="B649" s="43" t="s">
        <v>66</v>
      </c>
      <c r="C649" s="43" t="s">
        <v>139</v>
      </c>
      <c r="D649" s="43">
        <v>43978</v>
      </c>
      <c r="E649" s="43">
        <v>24</v>
      </c>
      <c r="F649" s="43">
        <v>217.06846807920601</v>
      </c>
      <c r="G649" s="43">
        <v>4.7001593584699197</v>
      </c>
      <c r="H649" s="43">
        <v>39.089700000000001</v>
      </c>
      <c r="I649" s="43">
        <v>0.36195720635060702</v>
      </c>
      <c r="J649" s="43">
        <v>25.029</v>
      </c>
      <c r="K649" s="43">
        <v>6.9396025797455101</v>
      </c>
      <c r="L649" s="43">
        <v>5.8996612305951803</v>
      </c>
      <c r="M649" s="43">
        <v>299.08854845436701</v>
      </c>
      <c r="N649" s="43">
        <v>0</v>
      </c>
      <c r="O649" s="43">
        <v>299.08854845436701</v>
      </c>
      <c r="P649" s="43" t="s">
        <v>65</v>
      </c>
      <c r="Q649" s="43" t="s">
        <v>161</v>
      </c>
      <c r="R649" s="43" t="s">
        <v>65</v>
      </c>
      <c r="S649" s="43">
        <v>0</v>
      </c>
      <c r="T649" s="43" t="s">
        <v>65</v>
      </c>
    </row>
    <row r="650" spans="1:20" x14ac:dyDescent="0.2">
      <c r="A650" s="65">
        <v>100074</v>
      </c>
      <c r="B650" s="43" t="s">
        <v>66</v>
      </c>
      <c r="C650" s="43" t="s">
        <v>139</v>
      </c>
      <c r="D650" s="43">
        <v>43979</v>
      </c>
      <c r="E650" s="43">
        <v>1</v>
      </c>
      <c r="F650" s="43">
        <v>217.06846807920601</v>
      </c>
      <c r="G650" s="43">
        <v>4.7001593584699197</v>
      </c>
      <c r="H650" s="43">
        <v>39.089700000000001</v>
      </c>
      <c r="I650" s="43">
        <v>0.36195720635060702</v>
      </c>
      <c r="J650" s="43">
        <v>25.029</v>
      </c>
      <c r="K650" s="43">
        <v>6.9396025797455101</v>
      </c>
      <c r="L650" s="43">
        <v>5.8996612305951803</v>
      </c>
      <c r="M650" s="43">
        <v>299.08854845436701</v>
      </c>
      <c r="N650" s="43">
        <v>0</v>
      </c>
      <c r="O650" s="43">
        <v>299.08854845436701</v>
      </c>
      <c r="P650" s="43" t="s">
        <v>65</v>
      </c>
      <c r="Q650" s="43" t="s">
        <v>161</v>
      </c>
      <c r="R650" s="43" t="s">
        <v>65</v>
      </c>
      <c r="S650" s="43">
        <v>0</v>
      </c>
      <c r="T650" s="43" t="s">
        <v>65</v>
      </c>
    </row>
    <row r="651" spans="1:20" x14ac:dyDescent="0.2">
      <c r="A651" s="65">
        <v>100074</v>
      </c>
      <c r="B651" s="43" t="s">
        <v>66</v>
      </c>
      <c r="C651" s="43" t="s">
        <v>139</v>
      </c>
      <c r="D651" s="43">
        <v>43979</v>
      </c>
      <c r="E651" s="43">
        <v>2</v>
      </c>
      <c r="F651" s="43">
        <v>217.06846807920601</v>
      </c>
      <c r="G651" s="43">
        <v>4.7001593584699197</v>
      </c>
      <c r="H651" s="43">
        <v>39.089700000000001</v>
      </c>
      <c r="I651" s="43">
        <v>0.36195720635060702</v>
      </c>
      <c r="J651" s="43">
        <v>25.029</v>
      </c>
      <c r="K651" s="43">
        <v>6.9396025797455101</v>
      </c>
      <c r="L651" s="43">
        <v>5.8996612305951803</v>
      </c>
      <c r="M651" s="43">
        <v>299.08854845436701</v>
      </c>
      <c r="N651" s="43">
        <v>0</v>
      </c>
      <c r="O651" s="43">
        <v>299.08854845436701</v>
      </c>
      <c r="P651" s="43" t="s">
        <v>65</v>
      </c>
      <c r="Q651" s="43" t="s">
        <v>161</v>
      </c>
      <c r="R651" s="43" t="s">
        <v>65</v>
      </c>
      <c r="S651" s="43">
        <v>0</v>
      </c>
      <c r="T651" s="43" t="s">
        <v>65</v>
      </c>
    </row>
    <row r="652" spans="1:20" x14ac:dyDescent="0.2">
      <c r="A652" s="65">
        <v>100074</v>
      </c>
      <c r="B652" s="43" t="s">
        <v>66</v>
      </c>
      <c r="C652" s="43" t="s">
        <v>139</v>
      </c>
      <c r="D652" s="43">
        <v>43979</v>
      </c>
      <c r="E652" s="43">
        <v>3</v>
      </c>
      <c r="F652" s="43">
        <v>217.06846807920601</v>
      </c>
      <c r="G652" s="43">
        <v>4.7001593584699197</v>
      </c>
      <c r="H652" s="43">
        <v>39.089700000000001</v>
      </c>
      <c r="I652" s="43">
        <v>0.36195720635060702</v>
      </c>
      <c r="J652" s="43">
        <v>25.029</v>
      </c>
      <c r="K652" s="43">
        <v>6.9396025797455101</v>
      </c>
      <c r="L652" s="43">
        <v>5.8996612305951803</v>
      </c>
      <c r="M652" s="43">
        <v>299.08854845436701</v>
      </c>
      <c r="N652" s="43">
        <v>0</v>
      </c>
      <c r="O652" s="43">
        <v>299.08854845436701</v>
      </c>
      <c r="P652" s="43" t="s">
        <v>65</v>
      </c>
      <c r="Q652" s="43" t="s">
        <v>161</v>
      </c>
      <c r="R652" s="43" t="s">
        <v>65</v>
      </c>
      <c r="S652" s="43">
        <v>0</v>
      </c>
      <c r="T652" s="43" t="s">
        <v>65</v>
      </c>
    </row>
    <row r="653" spans="1:20" x14ac:dyDescent="0.2">
      <c r="A653" s="65">
        <v>100074</v>
      </c>
      <c r="B653" s="43" t="s">
        <v>66</v>
      </c>
      <c r="C653" s="43" t="s">
        <v>139</v>
      </c>
      <c r="D653" s="43">
        <v>43979</v>
      </c>
      <c r="E653" s="43">
        <v>4</v>
      </c>
      <c r="F653" s="43">
        <v>217.06846807920601</v>
      </c>
      <c r="G653" s="43">
        <v>4.7001593584699197</v>
      </c>
      <c r="H653" s="43">
        <v>39.089700000000001</v>
      </c>
      <c r="I653" s="43">
        <v>0.36195720635060702</v>
      </c>
      <c r="J653" s="43">
        <v>25.029</v>
      </c>
      <c r="K653" s="43">
        <v>6.9396025797455101</v>
      </c>
      <c r="L653" s="43">
        <v>5.8996612305951803</v>
      </c>
      <c r="M653" s="43">
        <v>299.08854845436701</v>
      </c>
      <c r="N653" s="43">
        <v>0</v>
      </c>
      <c r="O653" s="43">
        <v>299.08854845436701</v>
      </c>
      <c r="P653" s="43" t="s">
        <v>65</v>
      </c>
      <c r="Q653" s="43" t="s">
        <v>161</v>
      </c>
      <c r="R653" s="43" t="s">
        <v>65</v>
      </c>
      <c r="S653" s="43">
        <v>0</v>
      </c>
      <c r="T653" s="43" t="s">
        <v>65</v>
      </c>
    </row>
    <row r="654" spans="1:20" x14ac:dyDescent="0.2">
      <c r="A654" s="65">
        <v>100074</v>
      </c>
      <c r="B654" s="43" t="s">
        <v>66</v>
      </c>
      <c r="C654" s="43" t="s">
        <v>139</v>
      </c>
      <c r="D654" s="43">
        <v>43979</v>
      </c>
      <c r="E654" s="43">
        <v>5</v>
      </c>
      <c r="F654" s="43">
        <v>217.06846807920601</v>
      </c>
      <c r="G654" s="43">
        <v>4.7001593584699197</v>
      </c>
      <c r="H654" s="43">
        <v>42.508899999999997</v>
      </c>
      <c r="I654" s="43">
        <v>0.39361782487553798</v>
      </c>
      <c r="J654" s="43">
        <v>25.029</v>
      </c>
      <c r="K654" s="43">
        <v>6.9396025797455101</v>
      </c>
      <c r="L654" s="43">
        <v>5.8996612305951803</v>
      </c>
      <c r="M654" s="43">
        <v>302.539409072892</v>
      </c>
      <c r="N654" s="43">
        <v>0</v>
      </c>
      <c r="O654" s="43">
        <v>302.539409072892</v>
      </c>
      <c r="P654" s="43" t="s">
        <v>65</v>
      </c>
      <c r="Q654" s="43" t="s">
        <v>161</v>
      </c>
      <c r="R654" s="43" t="s">
        <v>65</v>
      </c>
      <c r="S654" s="43">
        <v>0</v>
      </c>
      <c r="T654" s="43" t="s">
        <v>65</v>
      </c>
    </row>
    <row r="655" spans="1:20" x14ac:dyDescent="0.2">
      <c r="A655" s="65">
        <v>100074</v>
      </c>
      <c r="B655" s="43" t="s">
        <v>66</v>
      </c>
      <c r="C655" s="43" t="s">
        <v>139</v>
      </c>
      <c r="D655" s="43">
        <v>43979</v>
      </c>
      <c r="E655" s="43">
        <v>6</v>
      </c>
      <c r="F655" s="43">
        <v>217.06846807920601</v>
      </c>
      <c r="G655" s="43">
        <v>4.7001593584699197</v>
      </c>
      <c r="H655" s="43">
        <v>42.508899999999997</v>
      </c>
      <c r="I655" s="43">
        <v>0.39361782487553798</v>
      </c>
      <c r="J655" s="43">
        <v>25.029</v>
      </c>
      <c r="K655" s="43">
        <v>6.9396025797455101</v>
      </c>
      <c r="L655" s="43">
        <v>5.8996612305951803</v>
      </c>
      <c r="M655" s="43">
        <v>302.539409072892</v>
      </c>
      <c r="N655" s="43">
        <v>0</v>
      </c>
      <c r="O655" s="43">
        <v>302.539409072892</v>
      </c>
      <c r="P655" s="43" t="s">
        <v>65</v>
      </c>
      <c r="Q655" s="43" t="s">
        <v>161</v>
      </c>
      <c r="R655" s="43" t="s">
        <v>65</v>
      </c>
      <c r="S655" s="43">
        <v>0</v>
      </c>
      <c r="T655" s="43" t="s">
        <v>65</v>
      </c>
    </row>
    <row r="656" spans="1:20" x14ac:dyDescent="0.2">
      <c r="A656" s="65">
        <v>100074</v>
      </c>
      <c r="B656" s="43" t="s">
        <v>66</v>
      </c>
      <c r="C656" s="43" t="s">
        <v>139</v>
      </c>
      <c r="D656" s="43">
        <v>43979</v>
      </c>
      <c r="E656" s="43">
        <v>7</v>
      </c>
      <c r="F656" s="43">
        <v>217.06846807920601</v>
      </c>
      <c r="G656" s="43">
        <v>4.7001593584699197</v>
      </c>
      <c r="H656" s="43">
        <v>42.508899999999997</v>
      </c>
      <c r="I656" s="43">
        <v>0.39361782487553798</v>
      </c>
      <c r="J656" s="43">
        <v>25.029</v>
      </c>
      <c r="K656" s="43">
        <v>6.9396025797455101</v>
      </c>
      <c r="L656" s="43">
        <v>5.8996612305951803</v>
      </c>
      <c r="M656" s="43">
        <v>302.539409072892</v>
      </c>
      <c r="N656" s="43">
        <v>0</v>
      </c>
      <c r="O656" s="43">
        <v>302.539409072892</v>
      </c>
      <c r="P656" s="43" t="s">
        <v>65</v>
      </c>
      <c r="Q656" s="43" t="s">
        <v>161</v>
      </c>
      <c r="R656" s="43" t="s">
        <v>65</v>
      </c>
      <c r="S656" s="43">
        <v>0</v>
      </c>
      <c r="T656" s="43" t="s">
        <v>65</v>
      </c>
    </row>
    <row r="657" spans="1:20" x14ac:dyDescent="0.2">
      <c r="A657" s="65">
        <v>100074</v>
      </c>
      <c r="B657" s="43" t="s">
        <v>66</v>
      </c>
      <c r="C657" s="43" t="s">
        <v>139</v>
      </c>
      <c r="D657" s="43">
        <v>43979</v>
      </c>
      <c r="E657" s="43">
        <v>8</v>
      </c>
      <c r="F657" s="43">
        <v>217.06846807920601</v>
      </c>
      <c r="G657" s="43">
        <v>4.7001593584699197</v>
      </c>
      <c r="H657" s="43">
        <v>42.508899999999997</v>
      </c>
      <c r="I657" s="43">
        <v>0.39361782487553798</v>
      </c>
      <c r="J657" s="43">
        <v>25.029</v>
      </c>
      <c r="K657" s="43">
        <v>6.9396025797455101</v>
      </c>
      <c r="L657" s="43">
        <v>5.8996612305951803</v>
      </c>
      <c r="M657" s="43">
        <v>302.539409072892</v>
      </c>
      <c r="N657" s="43">
        <v>0</v>
      </c>
      <c r="O657" s="43">
        <v>302.539409072892</v>
      </c>
      <c r="P657" s="43" t="s">
        <v>65</v>
      </c>
      <c r="Q657" s="43" t="s">
        <v>161</v>
      </c>
      <c r="R657" s="43" t="s">
        <v>65</v>
      </c>
      <c r="S657" s="43">
        <v>0</v>
      </c>
      <c r="T657" s="43" t="s">
        <v>65</v>
      </c>
    </row>
    <row r="658" spans="1:20" x14ac:dyDescent="0.2">
      <c r="A658" s="65">
        <v>100074</v>
      </c>
      <c r="B658" s="43" t="s">
        <v>66</v>
      </c>
      <c r="C658" s="43" t="s">
        <v>139</v>
      </c>
      <c r="D658" s="43">
        <v>43979</v>
      </c>
      <c r="E658" s="43">
        <v>9</v>
      </c>
      <c r="F658" s="43">
        <v>217.06846807920601</v>
      </c>
      <c r="G658" s="43">
        <v>4.7001593584699197</v>
      </c>
      <c r="H658" s="43">
        <v>42.508899999999997</v>
      </c>
      <c r="I658" s="43">
        <v>0.39361782487553798</v>
      </c>
      <c r="J658" s="43">
        <v>25.029</v>
      </c>
      <c r="K658" s="43">
        <v>6.9396025797455101</v>
      </c>
      <c r="L658" s="43">
        <v>5.8996612305951803</v>
      </c>
      <c r="M658" s="43">
        <v>302.539409072892</v>
      </c>
      <c r="N658" s="43">
        <v>0</v>
      </c>
      <c r="O658" s="43">
        <v>302.539409072892</v>
      </c>
      <c r="P658" s="43" t="s">
        <v>65</v>
      </c>
      <c r="Q658" s="43" t="s">
        <v>161</v>
      </c>
      <c r="R658" s="43" t="s">
        <v>65</v>
      </c>
      <c r="S658" s="43">
        <v>0</v>
      </c>
      <c r="T658" s="43" t="s">
        <v>65</v>
      </c>
    </row>
    <row r="659" spans="1:20" x14ac:dyDescent="0.2">
      <c r="A659" s="65">
        <v>100074</v>
      </c>
      <c r="B659" s="43" t="s">
        <v>66</v>
      </c>
      <c r="C659" s="43" t="s">
        <v>139</v>
      </c>
      <c r="D659" s="43">
        <v>43979</v>
      </c>
      <c r="E659" s="43">
        <v>10</v>
      </c>
      <c r="F659" s="43">
        <v>217.06846807920601</v>
      </c>
      <c r="G659" s="43">
        <v>4.7001593584699197</v>
      </c>
      <c r="H659" s="43">
        <v>47.067700000000002</v>
      </c>
      <c r="I659" s="43">
        <v>0.43583074828787299</v>
      </c>
      <c r="J659" s="43">
        <v>25.029</v>
      </c>
      <c r="K659" s="43">
        <v>6.9396025797455101</v>
      </c>
      <c r="L659" s="43">
        <v>5.8996612305951803</v>
      </c>
      <c r="M659" s="43">
        <v>307.14042199630501</v>
      </c>
      <c r="N659" s="43">
        <v>0</v>
      </c>
      <c r="O659" s="43">
        <v>307.14042199630501</v>
      </c>
      <c r="P659" s="43" t="s">
        <v>65</v>
      </c>
      <c r="Q659" s="43" t="s">
        <v>161</v>
      </c>
      <c r="R659" s="43" t="s">
        <v>65</v>
      </c>
      <c r="S659" s="43">
        <v>0</v>
      </c>
      <c r="T659" s="43" t="s">
        <v>65</v>
      </c>
    </row>
    <row r="660" spans="1:20" x14ac:dyDescent="0.2">
      <c r="A660" s="65">
        <v>100074</v>
      </c>
      <c r="B660" s="43" t="s">
        <v>66</v>
      </c>
      <c r="C660" s="43" t="s">
        <v>139</v>
      </c>
      <c r="D660" s="43">
        <v>43979</v>
      </c>
      <c r="E660" s="43">
        <v>11</v>
      </c>
      <c r="F660" s="43">
        <v>217.06846807920601</v>
      </c>
      <c r="G660" s="43">
        <v>4.7001593584699197</v>
      </c>
      <c r="H660" s="43">
        <v>47.067700000000002</v>
      </c>
      <c r="I660" s="43">
        <v>0.43583074828787299</v>
      </c>
      <c r="J660" s="43">
        <v>25.029</v>
      </c>
      <c r="K660" s="43">
        <v>6.9396025797455101</v>
      </c>
      <c r="L660" s="43">
        <v>5.8996612305951803</v>
      </c>
      <c r="M660" s="43">
        <v>307.14042199630501</v>
      </c>
      <c r="N660" s="43">
        <v>0</v>
      </c>
      <c r="O660" s="43">
        <v>307.14042199630501</v>
      </c>
      <c r="P660" s="43" t="s">
        <v>65</v>
      </c>
      <c r="Q660" s="43" t="s">
        <v>161</v>
      </c>
      <c r="R660" s="43" t="s">
        <v>65</v>
      </c>
      <c r="S660" s="43">
        <v>0</v>
      </c>
      <c r="T660" s="43" t="s">
        <v>65</v>
      </c>
    </row>
    <row r="661" spans="1:20" x14ac:dyDescent="0.2">
      <c r="A661" s="65">
        <v>100074</v>
      </c>
      <c r="B661" s="43" t="s">
        <v>66</v>
      </c>
      <c r="C661" s="43" t="s">
        <v>139</v>
      </c>
      <c r="D661" s="43">
        <v>43979</v>
      </c>
      <c r="E661" s="43">
        <v>12</v>
      </c>
      <c r="F661" s="43">
        <v>217.06846807920601</v>
      </c>
      <c r="G661" s="43">
        <v>4.7001593584699197</v>
      </c>
      <c r="H661" s="43">
        <v>47.067700000000002</v>
      </c>
      <c r="I661" s="43">
        <v>0.43583074828787299</v>
      </c>
      <c r="J661" s="43">
        <v>25.029</v>
      </c>
      <c r="K661" s="43">
        <v>6.9396025797455101</v>
      </c>
      <c r="L661" s="43">
        <v>5.8996612305951803</v>
      </c>
      <c r="M661" s="43">
        <v>307.14042199630501</v>
      </c>
      <c r="N661" s="43">
        <v>0</v>
      </c>
      <c r="O661" s="43">
        <v>307.14042199630501</v>
      </c>
      <c r="P661" s="43" t="s">
        <v>65</v>
      </c>
      <c r="Q661" s="43" t="s">
        <v>161</v>
      </c>
      <c r="R661" s="43" t="s">
        <v>65</v>
      </c>
      <c r="S661" s="43">
        <v>0</v>
      </c>
      <c r="T661" s="43" t="s">
        <v>65</v>
      </c>
    </row>
    <row r="662" spans="1:20" x14ac:dyDescent="0.2">
      <c r="A662" s="65">
        <v>100074</v>
      </c>
      <c r="B662" s="43" t="s">
        <v>66</v>
      </c>
      <c r="C662" s="43" t="s">
        <v>139</v>
      </c>
      <c r="D662" s="43">
        <v>43979</v>
      </c>
      <c r="E662" s="43">
        <v>13</v>
      </c>
      <c r="F662" s="43">
        <v>217.06846807920601</v>
      </c>
      <c r="G662" s="43">
        <v>4.7001593584699197</v>
      </c>
      <c r="H662" s="43">
        <v>42.508899999999997</v>
      </c>
      <c r="I662" s="43">
        <v>0.39361782487553798</v>
      </c>
      <c r="J662" s="43">
        <v>25.029</v>
      </c>
      <c r="K662" s="43">
        <v>6.9396025797455101</v>
      </c>
      <c r="L662" s="43">
        <v>5.8996612305951803</v>
      </c>
      <c r="M662" s="43">
        <v>302.539409072892</v>
      </c>
      <c r="N662" s="43">
        <v>0</v>
      </c>
      <c r="O662" s="43">
        <v>302.539409072892</v>
      </c>
      <c r="P662" s="43" t="s">
        <v>65</v>
      </c>
      <c r="Q662" s="43" t="s">
        <v>161</v>
      </c>
      <c r="R662" s="43" t="s">
        <v>65</v>
      </c>
      <c r="S662" s="43">
        <v>0</v>
      </c>
      <c r="T662" s="43" t="s">
        <v>65</v>
      </c>
    </row>
    <row r="663" spans="1:20" x14ac:dyDescent="0.2">
      <c r="A663" s="65">
        <v>100074</v>
      </c>
      <c r="B663" s="43" t="s">
        <v>66</v>
      </c>
      <c r="C663" s="43" t="s">
        <v>139</v>
      </c>
      <c r="D663" s="43">
        <v>43979</v>
      </c>
      <c r="E663" s="43">
        <v>14</v>
      </c>
      <c r="F663" s="43">
        <v>217.06846807920601</v>
      </c>
      <c r="G663" s="43">
        <v>4.7001593584699197</v>
      </c>
      <c r="H663" s="43">
        <v>42.508899999999997</v>
      </c>
      <c r="I663" s="43">
        <v>0.39361782487553798</v>
      </c>
      <c r="J663" s="43">
        <v>25.029</v>
      </c>
      <c r="K663" s="43">
        <v>6.9396025797455101</v>
      </c>
      <c r="L663" s="43">
        <v>5.8996612305951803</v>
      </c>
      <c r="M663" s="43">
        <v>302.539409072892</v>
      </c>
      <c r="N663" s="43">
        <v>0</v>
      </c>
      <c r="O663" s="43">
        <v>302.539409072892</v>
      </c>
      <c r="P663" s="43" t="s">
        <v>65</v>
      </c>
      <c r="Q663" s="43" t="s">
        <v>161</v>
      </c>
      <c r="R663" s="43" t="s">
        <v>65</v>
      </c>
      <c r="S663" s="43">
        <v>0</v>
      </c>
      <c r="T663" s="43" t="s">
        <v>65</v>
      </c>
    </row>
    <row r="664" spans="1:20" x14ac:dyDescent="0.2">
      <c r="A664" s="65">
        <v>100074</v>
      </c>
      <c r="B664" s="43" t="s">
        <v>66</v>
      </c>
      <c r="C664" s="43" t="s">
        <v>139</v>
      </c>
      <c r="D664" s="43">
        <v>43979</v>
      </c>
      <c r="E664" s="43">
        <v>15</v>
      </c>
      <c r="F664" s="43">
        <v>217.06846807920601</v>
      </c>
      <c r="G664" s="43">
        <v>4.7001593584699197</v>
      </c>
      <c r="H664" s="43">
        <v>42.508899999999997</v>
      </c>
      <c r="I664" s="43">
        <v>0.39361782487553798</v>
      </c>
      <c r="J664" s="43">
        <v>25.029</v>
      </c>
      <c r="K664" s="43">
        <v>6.9396025797455101</v>
      </c>
      <c r="L664" s="43">
        <v>5.8996612305951803</v>
      </c>
      <c r="M664" s="43">
        <v>302.539409072892</v>
      </c>
      <c r="N664" s="43">
        <v>0</v>
      </c>
      <c r="O664" s="43">
        <v>302.539409072892</v>
      </c>
      <c r="P664" s="43" t="s">
        <v>65</v>
      </c>
      <c r="Q664" s="43" t="s">
        <v>161</v>
      </c>
      <c r="R664" s="43" t="s">
        <v>65</v>
      </c>
      <c r="S664" s="43">
        <v>0</v>
      </c>
      <c r="T664" s="43" t="s">
        <v>65</v>
      </c>
    </row>
    <row r="665" spans="1:20" x14ac:dyDescent="0.2">
      <c r="A665" s="65">
        <v>100074</v>
      </c>
      <c r="B665" s="43" t="s">
        <v>66</v>
      </c>
      <c r="C665" s="43" t="s">
        <v>139</v>
      </c>
      <c r="D665" s="43">
        <v>43979</v>
      </c>
      <c r="E665" s="43">
        <v>16</v>
      </c>
      <c r="F665" s="43">
        <v>217.06846807920601</v>
      </c>
      <c r="G665" s="43">
        <v>4.7001593584699197</v>
      </c>
      <c r="H665" s="43">
        <v>42.508899999999997</v>
      </c>
      <c r="I665" s="43">
        <v>0.39361782487553798</v>
      </c>
      <c r="J665" s="43">
        <v>25.029</v>
      </c>
      <c r="K665" s="43">
        <v>6.9396025797455101</v>
      </c>
      <c r="L665" s="43">
        <v>5.8996612305951803</v>
      </c>
      <c r="M665" s="43">
        <v>302.539409072892</v>
      </c>
      <c r="N665" s="43">
        <v>0</v>
      </c>
      <c r="O665" s="43">
        <v>302.539409072892</v>
      </c>
      <c r="P665" s="43" t="s">
        <v>65</v>
      </c>
      <c r="Q665" s="43" t="s">
        <v>161</v>
      </c>
      <c r="R665" s="43" t="s">
        <v>65</v>
      </c>
      <c r="S665" s="43">
        <v>0</v>
      </c>
      <c r="T665" s="43" t="s">
        <v>65</v>
      </c>
    </row>
    <row r="666" spans="1:20" x14ac:dyDescent="0.2">
      <c r="A666" s="65">
        <v>100074</v>
      </c>
      <c r="B666" s="43" t="s">
        <v>66</v>
      </c>
      <c r="C666" s="43" t="s">
        <v>139</v>
      </c>
      <c r="D666" s="43">
        <v>43979</v>
      </c>
      <c r="E666" s="43">
        <v>17</v>
      </c>
      <c r="F666" s="43">
        <v>217.06846807920601</v>
      </c>
      <c r="G666" s="43">
        <v>4.7001593584699197</v>
      </c>
      <c r="H666" s="43">
        <v>42.508899999999997</v>
      </c>
      <c r="I666" s="43">
        <v>0.39361782487553798</v>
      </c>
      <c r="J666" s="43">
        <v>25.029</v>
      </c>
      <c r="K666" s="43">
        <v>6.9396025797455101</v>
      </c>
      <c r="L666" s="43">
        <v>5.8996612305951803</v>
      </c>
      <c r="M666" s="43">
        <v>302.539409072892</v>
      </c>
      <c r="N666" s="43">
        <v>0</v>
      </c>
      <c r="O666" s="43">
        <v>302.539409072892</v>
      </c>
      <c r="P666" s="43" t="s">
        <v>65</v>
      </c>
      <c r="Q666" s="43" t="s">
        <v>161</v>
      </c>
      <c r="R666" s="43" t="s">
        <v>65</v>
      </c>
      <c r="S666" s="43">
        <v>0</v>
      </c>
      <c r="T666" s="43" t="s">
        <v>65</v>
      </c>
    </row>
    <row r="667" spans="1:20" x14ac:dyDescent="0.2">
      <c r="A667" s="65">
        <v>100074</v>
      </c>
      <c r="B667" s="43" t="s">
        <v>66</v>
      </c>
      <c r="C667" s="43" t="s">
        <v>139</v>
      </c>
      <c r="D667" s="43">
        <v>43979</v>
      </c>
      <c r="E667" s="43">
        <v>18</v>
      </c>
      <c r="F667" s="43">
        <v>217.06846807920601</v>
      </c>
      <c r="G667" s="43">
        <v>4.7001593584699197</v>
      </c>
      <c r="H667" s="43">
        <v>42.508899999999997</v>
      </c>
      <c r="I667" s="43">
        <v>0.39361782487553798</v>
      </c>
      <c r="J667" s="43">
        <v>25.029</v>
      </c>
      <c r="K667" s="43">
        <v>6.9396025797455101</v>
      </c>
      <c r="L667" s="43">
        <v>5.8996612305951803</v>
      </c>
      <c r="M667" s="43">
        <v>302.539409072892</v>
      </c>
      <c r="N667" s="43">
        <v>0</v>
      </c>
      <c r="O667" s="43">
        <v>302.539409072892</v>
      </c>
      <c r="P667" s="43" t="s">
        <v>65</v>
      </c>
      <c r="Q667" s="43" t="s">
        <v>161</v>
      </c>
      <c r="R667" s="43" t="s">
        <v>65</v>
      </c>
      <c r="S667" s="43">
        <v>0</v>
      </c>
      <c r="T667" s="43" t="s">
        <v>65</v>
      </c>
    </row>
    <row r="668" spans="1:20" x14ac:dyDescent="0.2">
      <c r="A668" s="65">
        <v>100074</v>
      </c>
      <c r="B668" s="43" t="s">
        <v>66</v>
      </c>
      <c r="C668" s="43" t="s">
        <v>139</v>
      </c>
      <c r="D668" s="43">
        <v>43979</v>
      </c>
      <c r="E668" s="43">
        <v>19</v>
      </c>
      <c r="F668" s="43">
        <v>217.06846807920601</v>
      </c>
      <c r="G668" s="43">
        <v>4.7001593584699197</v>
      </c>
      <c r="H668" s="43">
        <v>47.067700000000002</v>
      </c>
      <c r="I668" s="43">
        <v>0.43583074828787299</v>
      </c>
      <c r="J668" s="43">
        <v>25.029</v>
      </c>
      <c r="K668" s="43">
        <v>6.9396025797455101</v>
      </c>
      <c r="L668" s="43">
        <v>5.8996612305951803</v>
      </c>
      <c r="M668" s="43">
        <v>307.14042199630501</v>
      </c>
      <c r="N668" s="43">
        <v>0</v>
      </c>
      <c r="O668" s="43">
        <v>307.14042199630501</v>
      </c>
      <c r="P668" s="43" t="s">
        <v>65</v>
      </c>
      <c r="Q668" s="43" t="s">
        <v>161</v>
      </c>
      <c r="R668" s="43" t="s">
        <v>65</v>
      </c>
      <c r="S668" s="43">
        <v>0</v>
      </c>
      <c r="T668" s="43" t="s">
        <v>65</v>
      </c>
    </row>
    <row r="669" spans="1:20" x14ac:dyDescent="0.2">
      <c r="A669" s="65">
        <v>100074</v>
      </c>
      <c r="B669" s="43" t="s">
        <v>66</v>
      </c>
      <c r="C669" s="43" t="s">
        <v>139</v>
      </c>
      <c r="D669" s="43">
        <v>43979</v>
      </c>
      <c r="E669" s="43">
        <v>20</v>
      </c>
      <c r="F669" s="43">
        <v>217.06846807920601</v>
      </c>
      <c r="G669" s="43">
        <v>4.7001593584699197</v>
      </c>
      <c r="H669" s="43">
        <v>47.067700000000002</v>
      </c>
      <c r="I669" s="43">
        <v>0.43583074828787299</v>
      </c>
      <c r="J669" s="43">
        <v>25.029</v>
      </c>
      <c r="K669" s="43">
        <v>6.9396025797455101</v>
      </c>
      <c r="L669" s="43">
        <v>5.8996612305951803</v>
      </c>
      <c r="M669" s="43">
        <v>307.14042199630501</v>
      </c>
      <c r="N669" s="43">
        <v>0</v>
      </c>
      <c r="O669" s="43">
        <v>307.14042199630501</v>
      </c>
      <c r="P669" s="43" t="s">
        <v>65</v>
      </c>
      <c r="Q669" s="43" t="s">
        <v>161</v>
      </c>
      <c r="R669" s="43" t="s">
        <v>65</v>
      </c>
      <c r="S669" s="43">
        <v>0</v>
      </c>
      <c r="T669" s="43" t="s">
        <v>65</v>
      </c>
    </row>
    <row r="670" spans="1:20" x14ac:dyDescent="0.2">
      <c r="A670" s="65">
        <v>100074</v>
      </c>
      <c r="B670" s="43" t="s">
        <v>66</v>
      </c>
      <c r="C670" s="43" t="s">
        <v>139</v>
      </c>
      <c r="D670" s="43">
        <v>43979</v>
      </c>
      <c r="E670" s="43">
        <v>21</v>
      </c>
      <c r="F670" s="43">
        <v>217.06846807920601</v>
      </c>
      <c r="G670" s="43">
        <v>4.7001593584699197</v>
      </c>
      <c r="H670" s="43">
        <v>47.067700000000002</v>
      </c>
      <c r="I670" s="43">
        <v>0.43583074828787299</v>
      </c>
      <c r="J670" s="43">
        <v>25.029</v>
      </c>
      <c r="K670" s="43">
        <v>6.9396025797455101</v>
      </c>
      <c r="L670" s="43">
        <v>5.8996612305951803</v>
      </c>
      <c r="M670" s="43">
        <v>307.14042199630501</v>
      </c>
      <c r="N670" s="43">
        <v>0</v>
      </c>
      <c r="O670" s="43">
        <v>307.14042199630501</v>
      </c>
      <c r="P670" s="43" t="s">
        <v>65</v>
      </c>
      <c r="Q670" s="43" t="s">
        <v>161</v>
      </c>
      <c r="R670" s="43" t="s">
        <v>65</v>
      </c>
      <c r="S670" s="43">
        <v>0</v>
      </c>
      <c r="T670" s="43" t="s">
        <v>65</v>
      </c>
    </row>
    <row r="671" spans="1:20" x14ac:dyDescent="0.2">
      <c r="A671" s="65">
        <v>100074</v>
      </c>
      <c r="B671" s="43" t="s">
        <v>66</v>
      </c>
      <c r="C671" s="43" t="s">
        <v>139</v>
      </c>
      <c r="D671" s="43">
        <v>43979</v>
      </c>
      <c r="E671" s="43">
        <v>22</v>
      </c>
      <c r="F671" s="43">
        <v>217.06846807920601</v>
      </c>
      <c r="G671" s="43">
        <v>4.7001593584699197</v>
      </c>
      <c r="H671" s="43">
        <v>42.508899999999997</v>
      </c>
      <c r="I671" s="43">
        <v>0.39361782487553798</v>
      </c>
      <c r="J671" s="43">
        <v>25.029</v>
      </c>
      <c r="K671" s="43">
        <v>6.9396025797455101</v>
      </c>
      <c r="L671" s="43">
        <v>5.8996612305951803</v>
      </c>
      <c r="M671" s="43">
        <v>302.539409072892</v>
      </c>
      <c r="N671" s="43">
        <v>0</v>
      </c>
      <c r="O671" s="43">
        <v>302.539409072892</v>
      </c>
      <c r="P671" s="43" t="s">
        <v>65</v>
      </c>
      <c r="Q671" s="43" t="s">
        <v>161</v>
      </c>
      <c r="R671" s="43" t="s">
        <v>65</v>
      </c>
      <c r="S671" s="43">
        <v>0</v>
      </c>
      <c r="T671" s="43" t="s">
        <v>65</v>
      </c>
    </row>
    <row r="672" spans="1:20" x14ac:dyDescent="0.2">
      <c r="A672" s="65">
        <v>100074</v>
      </c>
      <c r="B672" s="43" t="s">
        <v>66</v>
      </c>
      <c r="C672" s="43" t="s">
        <v>139</v>
      </c>
      <c r="D672" s="43">
        <v>43979</v>
      </c>
      <c r="E672" s="43">
        <v>23</v>
      </c>
      <c r="F672" s="43">
        <v>217.06846807920601</v>
      </c>
      <c r="G672" s="43">
        <v>4.7001593584699197</v>
      </c>
      <c r="H672" s="43">
        <v>42.508899999999997</v>
      </c>
      <c r="I672" s="43">
        <v>0.39361782487553798</v>
      </c>
      <c r="J672" s="43">
        <v>25.029</v>
      </c>
      <c r="K672" s="43">
        <v>6.9396025797455101</v>
      </c>
      <c r="L672" s="43">
        <v>5.8996612305951803</v>
      </c>
      <c r="M672" s="43">
        <v>302.539409072892</v>
      </c>
      <c r="N672" s="43">
        <v>0</v>
      </c>
      <c r="O672" s="43">
        <v>302.539409072892</v>
      </c>
      <c r="P672" s="43" t="s">
        <v>65</v>
      </c>
      <c r="Q672" s="43" t="s">
        <v>161</v>
      </c>
      <c r="R672" s="43" t="s">
        <v>65</v>
      </c>
      <c r="S672" s="43">
        <v>0</v>
      </c>
      <c r="T672" s="43" t="s">
        <v>65</v>
      </c>
    </row>
    <row r="673" spans="1:20" x14ac:dyDescent="0.2">
      <c r="A673" s="65">
        <v>100074</v>
      </c>
      <c r="B673" s="43" t="s">
        <v>66</v>
      </c>
      <c r="C673" s="43" t="s">
        <v>139</v>
      </c>
      <c r="D673" s="43">
        <v>43979</v>
      </c>
      <c r="E673" s="43">
        <v>24</v>
      </c>
      <c r="F673" s="43">
        <v>217.06846807920601</v>
      </c>
      <c r="G673" s="43">
        <v>4.7001593584699197</v>
      </c>
      <c r="H673" s="43">
        <v>39.089700000000001</v>
      </c>
      <c r="I673" s="43">
        <v>0.36195720635060702</v>
      </c>
      <c r="J673" s="43">
        <v>25.029</v>
      </c>
      <c r="K673" s="43">
        <v>6.9396025797455101</v>
      </c>
      <c r="L673" s="43">
        <v>5.8996612305951803</v>
      </c>
      <c r="M673" s="43">
        <v>299.08854845436701</v>
      </c>
      <c r="N673" s="43">
        <v>0</v>
      </c>
      <c r="O673" s="43">
        <v>299.08854845436701</v>
      </c>
      <c r="P673" s="43" t="s">
        <v>65</v>
      </c>
      <c r="Q673" s="43" t="s">
        <v>161</v>
      </c>
      <c r="R673" s="43" t="s">
        <v>65</v>
      </c>
      <c r="S673" s="43">
        <v>0</v>
      </c>
      <c r="T673" s="43" t="s">
        <v>65</v>
      </c>
    </row>
    <row r="674" spans="1:20" x14ac:dyDescent="0.2">
      <c r="A674" s="65">
        <v>100074</v>
      </c>
      <c r="B674" s="43" t="s">
        <v>66</v>
      </c>
      <c r="C674" s="43" t="s">
        <v>139</v>
      </c>
      <c r="D674" s="43">
        <v>43980</v>
      </c>
      <c r="E674" s="43">
        <v>1</v>
      </c>
      <c r="F674" s="43">
        <v>217.06846807920601</v>
      </c>
      <c r="G674" s="43">
        <v>4.7001593584699197</v>
      </c>
      <c r="H674" s="43">
        <v>39.089700000000001</v>
      </c>
      <c r="I674" s="43">
        <v>0.36195720635060702</v>
      </c>
      <c r="J674" s="43">
        <v>25.029</v>
      </c>
      <c r="K674" s="43">
        <v>6.9396025797455101</v>
      </c>
      <c r="L674" s="43">
        <v>5.8996612305951803</v>
      </c>
      <c r="M674" s="43">
        <v>299.08854845436701</v>
      </c>
      <c r="N674" s="43">
        <v>0</v>
      </c>
      <c r="O674" s="43">
        <v>299.08854845436701</v>
      </c>
      <c r="P674" s="43" t="s">
        <v>65</v>
      </c>
      <c r="Q674" s="43" t="s">
        <v>161</v>
      </c>
      <c r="R674" s="43" t="s">
        <v>65</v>
      </c>
      <c r="S674" s="43">
        <v>0</v>
      </c>
      <c r="T674" s="43" t="s">
        <v>65</v>
      </c>
    </row>
    <row r="675" spans="1:20" x14ac:dyDescent="0.2">
      <c r="A675" s="65">
        <v>100074</v>
      </c>
      <c r="B675" s="43" t="s">
        <v>66</v>
      </c>
      <c r="C675" s="43" t="s">
        <v>139</v>
      </c>
      <c r="D675" s="43">
        <v>43980</v>
      </c>
      <c r="E675" s="43">
        <v>2</v>
      </c>
      <c r="F675" s="43">
        <v>217.06846807920601</v>
      </c>
      <c r="G675" s="43">
        <v>4.7001593584699197</v>
      </c>
      <c r="H675" s="43">
        <v>39.089700000000001</v>
      </c>
      <c r="I675" s="43">
        <v>0.36195720635060702</v>
      </c>
      <c r="J675" s="43">
        <v>25.029</v>
      </c>
      <c r="K675" s="43">
        <v>6.9396025797455101</v>
      </c>
      <c r="L675" s="43">
        <v>5.8996612305951803</v>
      </c>
      <c r="M675" s="43">
        <v>299.08854845436701</v>
      </c>
      <c r="N675" s="43">
        <v>0</v>
      </c>
      <c r="O675" s="43">
        <v>299.08854845436701</v>
      </c>
      <c r="P675" s="43" t="s">
        <v>65</v>
      </c>
      <c r="Q675" s="43" t="s">
        <v>161</v>
      </c>
      <c r="R675" s="43" t="s">
        <v>65</v>
      </c>
      <c r="S675" s="43">
        <v>0</v>
      </c>
      <c r="T675" s="43" t="s">
        <v>65</v>
      </c>
    </row>
    <row r="676" spans="1:20" x14ac:dyDescent="0.2">
      <c r="A676" s="65">
        <v>100074</v>
      </c>
      <c r="B676" s="43" t="s">
        <v>66</v>
      </c>
      <c r="C676" s="43" t="s">
        <v>139</v>
      </c>
      <c r="D676" s="43">
        <v>43980</v>
      </c>
      <c r="E676" s="43">
        <v>3</v>
      </c>
      <c r="F676" s="43">
        <v>217.06846807920601</v>
      </c>
      <c r="G676" s="43">
        <v>4.7001593584699197</v>
      </c>
      <c r="H676" s="43">
        <v>39.089700000000001</v>
      </c>
      <c r="I676" s="43">
        <v>0.36195720635060702</v>
      </c>
      <c r="J676" s="43">
        <v>25.029</v>
      </c>
      <c r="K676" s="43">
        <v>6.9396025797455101</v>
      </c>
      <c r="L676" s="43">
        <v>5.8996612305951803</v>
      </c>
      <c r="M676" s="43">
        <v>299.08854845436701</v>
      </c>
      <c r="N676" s="43">
        <v>0</v>
      </c>
      <c r="O676" s="43">
        <v>299.08854845436701</v>
      </c>
      <c r="P676" s="43" t="s">
        <v>65</v>
      </c>
      <c r="Q676" s="43" t="s">
        <v>161</v>
      </c>
      <c r="R676" s="43" t="s">
        <v>65</v>
      </c>
      <c r="S676" s="43">
        <v>0</v>
      </c>
      <c r="T676" s="43" t="s">
        <v>65</v>
      </c>
    </row>
    <row r="677" spans="1:20" x14ac:dyDescent="0.2">
      <c r="A677" s="65">
        <v>100074</v>
      </c>
      <c r="B677" s="43" t="s">
        <v>66</v>
      </c>
      <c r="C677" s="43" t="s">
        <v>139</v>
      </c>
      <c r="D677" s="43">
        <v>43980</v>
      </c>
      <c r="E677" s="43">
        <v>4</v>
      </c>
      <c r="F677" s="43">
        <v>217.06846807920601</v>
      </c>
      <c r="G677" s="43">
        <v>4.7001593584699197</v>
      </c>
      <c r="H677" s="43">
        <v>39.089700000000001</v>
      </c>
      <c r="I677" s="43">
        <v>0.36195720635060702</v>
      </c>
      <c r="J677" s="43">
        <v>25.029</v>
      </c>
      <c r="K677" s="43">
        <v>6.9396025797455101</v>
      </c>
      <c r="L677" s="43">
        <v>5.8996612305951803</v>
      </c>
      <c r="M677" s="43">
        <v>299.08854845436701</v>
      </c>
      <c r="N677" s="43">
        <v>0</v>
      </c>
      <c r="O677" s="43">
        <v>299.08854845436701</v>
      </c>
      <c r="P677" s="43" t="s">
        <v>65</v>
      </c>
      <c r="Q677" s="43" t="s">
        <v>161</v>
      </c>
      <c r="R677" s="43" t="s">
        <v>65</v>
      </c>
      <c r="S677" s="43">
        <v>0</v>
      </c>
      <c r="T677" s="43" t="s">
        <v>65</v>
      </c>
    </row>
    <row r="678" spans="1:20" x14ac:dyDescent="0.2">
      <c r="A678" s="65">
        <v>100074</v>
      </c>
      <c r="B678" s="43" t="s">
        <v>66</v>
      </c>
      <c r="C678" s="43" t="s">
        <v>139</v>
      </c>
      <c r="D678" s="43">
        <v>43980</v>
      </c>
      <c r="E678" s="43">
        <v>5</v>
      </c>
      <c r="F678" s="43">
        <v>217.06846807920601</v>
      </c>
      <c r="G678" s="43">
        <v>4.7001593584699197</v>
      </c>
      <c r="H678" s="43">
        <v>42.508899999999997</v>
      </c>
      <c r="I678" s="43">
        <v>0.39361782487553798</v>
      </c>
      <c r="J678" s="43">
        <v>25.029</v>
      </c>
      <c r="K678" s="43">
        <v>6.9396025797455101</v>
      </c>
      <c r="L678" s="43">
        <v>5.8996612305951803</v>
      </c>
      <c r="M678" s="43">
        <v>302.539409072892</v>
      </c>
      <c r="N678" s="43">
        <v>0</v>
      </c>
      <c r="O678" s="43">
        <v>302.539409072892</v>
      </c>
      <c r="P678" s="43" t="s">
        <v>65</v>
      </c>
      <c r="Q678" s="43" t="s">
        <v>161</v>
      </c>
      <c r="R678" s="43" t="s">
        <v>65</v>
      </c>
      <c r="S678" s="43">
        <v>0</v>
      </c>
      <c r="T678" s="43" t="s">
        <v>65</v>
      </c>
    </row>
    <row r="679" spans="1:20" x14ac:dyDescent="0.2">
      <c r="A679" s="65">
        <v>100074</v>
      </c>
      <c r="B679" s="43" t="s">
        <v>66</v>
      </c>
      <c r="C679" s="43" t="s">
        <v>139</v>
      </c>
      <c r="D679" s="43">
        <v>43980</v>
      </c>
      <c r="E679" s="43">
        <v>6</v>
      </c>
      <c r="F679" s="43">
        <v>217.06846807920601</v>
      </c>
      <c r="G679" s="43">
        <v>4.7001593584699197</v>
      </c>
      <c r="H679" s="43">
        <v>42.508899999999997</v>
      </c>
      <c r="I679" s="43">
        <v>0.39361782487553798</v>
      </c>
      <c r="J679" s="43">
        <v>25.029</v>
      </c>
      <c r="K679" s="43">
        <v>6.9396025797455101</v>
      </c>
      <c r="L679" s="43">
        <v>5.8996612305951803</v>
      </c>
      <c r="M679" s="43">
        <v>302.539409072892</v>
      </c>
      <c r="N679" s="43">
        <v>0</v>
      </c>
      <c r="O679" s="43">
        <v>302.539409072892</v>
      </c>
      <c r="P679" s="43" t="s">
        <v>65</v>
      </c>
      <c r="Q679" s="43" t="s">
        <v>161</v>
      </c>
      <c r="R679" s="43" t="s">
        <v>65</v>
      </c>
      <c r="S679" s="43">
        <v>0</v>
      </c>
      <c r="T679" s="43" t="s">
        <v>65</v>
      </c>
    </row>
    <row r="680" spans="1:20" x14ac:dyDescent="0.2">
      <c r="A680" s="65">
        <v>100074</v>
      </c>
      <c r="B680" s="43" t="s">
        <v>66</v>
      </c>
      <c r="C680" s="43" t="s">
        <v>139</v>
      </c>
      <c r="D680" s="43">
        <v>43980</v>
      </c>
      <c r="E680" s="43">
        <v>7</v>
      </c>
      <c r="F680" s="43">
        <v>217.06846807920601</v>
      </c>
      <c r="G680" s="43">
        <v>4.7001593584699197</v>
      </c>
      <c r="H680" s="43">
        <v>42.508899999999997</v>
      </c>
      <c r="I680" s="43">
        <v>0.39361782487553798</v>
      </c>
      <c r="J680" s="43">
        <v>25.029</v>
      </c>
      <c r="K680" s="43">
        <v>6.9396025797455101</v>
      </c>
      <c r="L680" s="43">
        <v>5.8996612305951803</v>
      </c>
      <c r="M680" s="43">
        <v>302.539409072892</v>
      </c>
      <c r="N680" s="43">
        <v>0</v>
      </c>
      <c r="O680" s="43">
        <v>302.539409072892</v>
      </c>
      <c r="P680" s="43" t="s">
        <v>65</v>
      </c>
      <c r="Q680" s="43" t="s">
        <v>161</v>
      </c>
      <c r="R680" s="43" t="s">
        <v>65</v>
      </c>
      <c r="S680" s="43">
        <v>0</v>
      </c>
      <c r="T680" s="43" t="s">
        <v>65</v>
      </c>
    </row>
    <row r="681" spans="1:20" x14ac:dyDescent="0.2">
      <c r="A681" s="65">
        <v>100074</v>
      </c>
      <c r="B681" s="43" t="s">
        <v>66</v>
      </c>
      <c r="C681" s="43" t="s">
        <v>139</v>
      </c>
      <c r="D681" s="43">
        <v>43980</v>
      </c>
      <c r="E681" s="43">
        <v>8</v>
      </c>
      <c r="F681" s="43">
        <v>217.06846807920601</v>
      </c>
      <c r="G681" s="43">
        <v>4.7001593584699197</v>
      </c>
      <c r="H681" s="43">
        <v>42.508899999999997</v>
      </c>
      <c r="I681" s="43">
        <v>0.39361782487553798</v>
      </c>
      <c r="J681" s="43">
        <v>25.029</v>
      </c>
      <c r="K681" s="43">
        <v>6.9396025797455101</v>
      </c>
      <c r="L681" s="43">
        <v>5.8996612305951803</v>
      </c>
      <c r="M681" s="43">
        <v>302.539409072892</v>
      </c>
      <c r="N681" s="43">
        <v>0</v>
      </c>
      <c r="O681" s="43">
        <v>302.539409072892</v>
      </c>
      <c r="P681" s="43" t="s">
        <v>65</v>
      </c>
      <c r="Q681" s="43" t="s">
        <v>161</v>
      </c>
      <c r="R681" s="43" t="s">
        <v>65</v>
      </c>
      <c r="S681" s="43">
        <v>0</v>
      </c>
      <c r="T681" s="43" t="s">
        <v>65</v>
      </c>
    </row>
    <row r="682" spans="1:20" x14ac:dyDescent="0.2">
      <c r="A682" s="65">
        <v>100074</v>
      </c>
      <c r="B682" s="43" t="s">
        <v>66</v>
      </c>
      <c r="C682" s="43" t="s">
        <v>139</v>
      </c>
      <c r="D682" s="43">
        <v>43980</v>
      </c>
      <c r="E682" s="43">
        <v>9</v>
      </c>
      <c r="F682" s="43">
        <v>217.06846807920601</v>
      </c>
      <c r="G682" s="43">
        <v>4.7001593584699197</v>
      </c>
      <c r="H682" s="43">
        <v>42.508899999999997</v>
      </c>
      <c r="I682" s="43">
        <v>0.39361782487553798</v>
      </c>
      <c r="J682" s="43">
        <v>25.029</v>
      </c>
      <c r="K682" s="43">
        <v>6.9396025797455101</v>
      </c>
      <c r="L682" s="43">
        <v>5.8996612305951803</v>
      </c>
      <c r="M682" s="43">
        <v>302.539409072892</v>
      </c>
      <c r="N682" s="43">
        <v>0</v>
      </c>
      <c r="O682" s="43">
        <v>302.539409072892</v>
      </c>
      <c r="P682" s="43" t="s">
        <v>65</v>
      </c>
      <c r="Q682" s="43" t="s">
        <v>161</v>
      </c>
      <c r="R682" s="43" t="s">
        <v>65</v>
      </c>
      <c r="S682" s="43">
        <v>0</v>
      </c>
      <c r="T682" s="43" t="s">
        <v>65</v>
      </c>
    </row>
    <row r="683" spans="1:20" x14ac:dyDescent="0.2">
      <c r="A683" s="65">
        <v>100074</v>
      </c>
      <c r="B683" s="43" t="s">
        <v>66</v>
      </c>
      <c r="C683" s="43" t="s">
        <v>139</v>
      </c>
      <c r="D683" s="43">
        <v>43980</v>
      </c>
      <c r="E683" s="43">
        <v>10</v>
      </c>
      <c r="F683" s="43">
        <v>217.06846807920601</v>
      </c>
      <c r="G683" s="43">
        <v>4.7001593584699197</v>
      </c>
      <c r="H683" s="43">
        <v>47.067700000000002</v>
      </c>
      <c r="I683" s="43">
        <v>0.43583074828787299</v>
      </c>
      <c r="J683" s="43">
        <v>25.029</v>
      </c>
      <c r="K683" s="43">
        <v>6.9396025797455101</v>
      </c>
      <c r="L683" s="43">
        <v>5.8996612305951803</v>
      </c>
      <c r="M683" s="43">
        <v>307.14042199630501</v>
      </c>
      <c r="N683" s="43">
        <v>0</v>
      </c>
      <c r="O683" s="43">
        <v>307.14042199630501</v>
      </c>
      <c r="P683" s="43" t="s">
        <v>65</v>
      </c>
      <c r="Q683" s="43" t="s">
        <v>161</v>
      </c>
      <c r="R683" s="43" t="s">
        <v>65</v>
      </c>
      <c r="S683" s="43">
        <v>0</v>
      </c>
      <c r="T683" s="43" t="s">
        <v>65</v>
      </c>
    </row>
    <row r="684" spans="1:20" x14ac:dyDescent="0.2">
      <c r="A684" s="65">
        <v>100074</v>
      </c>
      <c r="B684" s="43" t="s">
        <v>66</v>
      </c>
      <c r="C684" s="43" t="s">
        <v>139</v>
      </c>
      <c r="D684" s="43">
        <v>43980</v>
      </c>
      <c r="E684" s="43">
        <v>11</v>
      </c>
      <c r="F684" s="43">
        <v>217.06846807920601</v>
      </c>
      <c r="G684" s="43">
        <v>4.7001593584699197</v>
      </c>
      <c r="H684" s="43">
        <v>47.067700000000002</v>
      </c>
      <c r="I684" s="43">
        <v>0.43583074828787299</v>
      </c>
      <c r="J684" s="43">
        <v>25.029</v>
      </c>
      <c r="K684" s="43">
        <v>6.9396025797455101</v>
      </c>
      <c r="L684" s="43">
        <v>5.8996612305951803</v>
      </c>
      <c r="M684" s="43">
        <v>307.14042199630501</v>
      </c>
      <c r="N684" s="43">
        <v>0</v>
      </c>
      <c r="O684" s="43">
        <v>307.14042199630501</v>
      </c>
      <c r="P684" s="43" t="s">
        <v>65</v>
      </c>
      <c r="Q684" s="43" t="s">
        <v>161</v>
      </c>
      <c r="R684" s="43" t="s">
        <v>65</v>
      </c>
      <c r="S684" s="43">
        <v>0</v>
      </c>
      <c r="T684" s="43" t="s">
        <v>65</v>
      </c>
    </row>
    <row r="685" spans="1:20" x14ac:dyDescent="0.2">
      <c r="A685" s="65">
        <v>100074</v>
      </c>
      <c r="B685" s="43" t="s">
        <v>66</v>
      </c>
      <c r="C685" s="43" t="s">
        <v>139</v>
      </c>
      <c r="D685" s="43">
        <v>43980</v>
      </c>
      <c r="E685" s="43">
        <v>12</v>
      </c>
      <c r="F685" s="43">
        <v>217.06846807920601</v>
      </c>
      <c r="G685" s="43">
        <v>4.7001593584699197</v>
      </c>
      <c r="H685" s="43">
        <v>47.067700000000002</v>
      </c>
      <c r="I685" s="43">
        <v>0.43583074828787299</v>
      </c>
      <c r="J685" s="43">
        <v>25.029</v>
      </c>
      <c r="K685" s="43">
        <v>6.9396025797455101</v>
      </c>
      <c r="L685" s="43">
        <v>5.8996612305951803</v>
      </c>
      <c r="M685" s="43">
        <v>307.14042199630501</v>
      </c>
      <c r="N685" s="43">
        <v>0</v>
      </c>
      <c r="O685" s="43">
        <v>307.14042199630501</v>
      </c>
      <c r="P685" s="43" t="s">
        <v>65</v>
      </c>
      <c r="Q685" s="43" t="s">
        <v>161</v>
      </c>
      <c r="R685" s="43" t="s">
        <v>65</v>
      </c>
      <c r="S685" s="43">
        <v>0</v>
      </c>
      <c r="T685" s="43" t="s">
        <v>65</v>
      </c>
    </row>
    <row r="686" spans="1:20" x14ac:dyDescent="0.2">
      <c r="A686" s="65">
        <v>100074</v>
      </c>
      <c r="B686" s="43" t="s">
        <v>66</v>
      </c>
      <c r="C686" s="43" t="s">
        <v>139</v>
      </c>
      <c r="D686" s="43">
        <v>43980</v>
      </c>
      <c r="E686" s="43">
        <v>13</v>
      </c>
      <c r="F686" s="43">
        <v>217.06846807920601</v>
      </c>
      <c r="G686" s="43">
        <v>4.7001593584699197</v>
      </c>
      <c r="H686" s="43">
        <v>42.508899999999997</v>
      </c>
      <c r="I686" s="43">
        <v>0.39361782487553798</v>
      </c>
      <c r="J686" s="43">
        <v>25.029</v>
      </c>
      <c r="K686" s="43">
        <v>6.9396025797455101</v>
      </c>
      <c r="L686" s="43">
        <v>5.8996612305951803</v>
      </c>
      <c r="M686" s="43">
        <v>302.539409072892</v>
      </c>
      <c r="N686" s="43">
        <v>0</v>
      </c>
      <c r="O686" s="43">
        <v>302.539409072892</v>
      </c>
      <c r="P686" s="43" t="s">
        <v>65</v>
      </c>
      <c r="Q686" s="43" t="s">
        <v>161</v>
      </c>
      <c r="R686" s="43" t="s">
        <v>65</v>
      </c>
      <c r="S686" s="43">
        <v>0</v>
      </c>
      <c r="T686" s="43" t="s">
        <v>65</v>
      </c>
    </row>
    <row r="687" spans="1:20" x14ac:dyDescent="0.2">
      <c r="A687" s="65">
        <v>100074</v>
      </c>
      <c r="B687" s="43" t="s">
        <v>66</v>
      </c>
      <c r="C687" s="43" t="s">
        <v>139</v>
      </c>
      <c r="D687" s="43">
        <v>43980</v>
      </c>
      <c r="E687" s="43">
        <v>14</v>
      </c>
      <c r="F687" s="43">
        <v>217.06846807920601</v>
      </c>
      <c r="G687" s="43">
        <v>4.7001593584699197</v>
      </c>
      <c r="H687" s="43">
        <v>42.508899999999997</v>
      </c>
      <c r="I687" s="43">
        <v>0.39361782487553798</v>
      </c>
      <c r="J687" s="43">
        <v>25.029</v>
      </c>
      <c r="K687" s="43">
        <v>6.9396025797455101</v>
      </c>
      <c r="L687" s="43">
        <v>5.8996612305951803</v>
      </c>
      <c r="M687" s="43">
        <v>302.539409072892</v>
      </c>
      <c r="N687" s="43">
        <v>0</v>
      </c>
      <c r="O687" s="43">
        <v>302.539409072892</v>
      </c>
      <c r="P687" s="43" t="s">
        <v>65</v>
      </c>
      <c r="Q687" s="43" t="s">
        <v>161</v>
      </c>
      <c r="R687" s="43" t="s">
        <v>65</v>
      </c>
      <c r="S687" s="43">
        <v>0</v>
      </c>
      <c r="T687" s="43" t="s">
        <v>65</v>
      </c>
    </row>
    <row r="688" spans="1:20" x14ac:dyDescent="0.2">
      <c r="A688" s="65">
        <v>100074</v>
      </c>
      <c r="B688" s="43" t="s">
        <v>66</v>
      </c>
      <c r="C688" s="43" t="s">
        <v>139</v>
      </c>
      <c r="D688" s="43">
        <v>43980</v>
      </c>
      <c r="E688" s="43">
        <v>15</v>
      </c>
      <c r="F688" s="43">
        <v>217.06846807920601</v>
      </c>
      <c r="G688" s="43">
        <v>4.7001593584699197</v>
      </c>
      <c r="H688" s="43">
        <v>42.508899999999997</v>
      </c>
      <c r="I688" s="43">
        <v>0.39361782487553798</v>
      </c>
      <c r="J688" s="43">
        <v>25.029</v>
      </c>
      <c r="K688" s="43">
        <v>6.9396025797455101</v>
      </c>
      <c r="L688" s="43">
        <v>5.8996612305951803</v>
      </c>
      <c r="M688" s="43">
        <v>302.539409072892</v>
      </c>
      <c r="N688" s="43">
        <v>0</v>
      </c>
      <c r="O688" s="43">
        <v>302.539409072892</v>
      </c>
      <c r="P688" s="43" t="s">
        <v>65</v>
      </c>
      <c r="Q688" s="43" t="s">
        <v>161</v>
      </c>
      <c r="R688" s="43" t="s">
        <v>65</v>
      </c>
      <c r="S688" s="43">
        <v>0</v>
      </c>
      <c r="T688" s="43" t="s">
        <v>65</v>
      </c>
    </row>
    <row r="689" spans="1:20" x14ac:dyDescent="0.2">
      <c r="A689" s="65">
        <v>100074</v>
      </c>
      <c r="B689" s="43" t="s">
        <v>66</v>
      </c>
      <c r="C689" s="43" t="s">
        <v>139</v>
      </c>
      <c r="D689" s="43">
        <v>43980</v>
      </c>
      <c r="E689" s="43">
        <v>16</v>
      </c>
      <c r="F689" s="43">
        <v>217.06846807920601</v>
      </c>
      <c r="G689" s="43">
        <v>4.7001593584699197</v>
      </c>
      <c r="H689" s="43">
        <v>42.508899999999997</v>
      </c>
      <c r="I689" s="43">
        <v>0.39361782487553798</v>
      </c>
      <c r="J689" s="43">
        <v>25.029</v>
      </c>
      <c r="K689" s="43">
        <v>6.9396025797455101</v>
      </c>
      <c r="L689" s="43">
        <v>5.8996612305951803</v>
      </c>
      <c r="M689" s="43">
        <v>302.539409072892</v>
      </c>
      <c r="N689" s="43">
        <v>0</v>
      </c>
      <c r="O689" s="43">
        <v>302.539409072892</v>
      </c>
      <c r="P689" s="43" t="s">
        <v>65</v>
      </c>
      <c r="Q689" s="43" t="s">
        <v>161</v>
      </c>
      <c r="R689" s="43" t="s">
        <v>65</v>
      </c>
      <c r="S689" s="43">
        <v>0</v>
      </c>
      <c r="T689" s="43" t="s">
        <v>65</v>
      </c>
    </row>
    <row r="690" spans="1:20" x14ac:dyDescent="0.2">
      <c r="A690" s="65">
        <v>100074</v>
      </c>
      <c r="B690" s="43" t="s">
        <v>66</v>
      </c>
      <c r="C690" s="43" t="s">
        <v>139</v>
      </c>
      <c r="D690" s="43">
        <v>43980</v>
      </c>
      <c r="E690" s="43">
        <v>17</v>
      </c>
      <c r="F690" s="43">
        <v>217.06846807920601</v>
      </c>
      <c r="G690" s="43">
        <v>4.7001593584699197</v>
      </c>
      <c r="H690" s="43">
        <v>42.508899999999997</v>
      </c>
      <c r="I690" s="43">
        <v>0.39361782487553798</v>
      </c>
      <c r="J690" s="43">
        <v>25.029</v>
      </c>
      <c r="K690" s="43">
        <v>6.9396025797455101</v>
      </c>
      <c r="L690" s="43">
        <v>5.8996612305951803</v>
      </c>
      <c r="M690" s="43">
        <v>302.539409072892</v>
      </c>
      <c r="N690" s="43">
        <v>0</v>
      </c>
      <c r="O690" s="43">
        <v>302.539409072892</v>
      </c>
      <c r="P690" s="43" t="s">
        <v>65</v>
      </c>
      <c r="Q690" s="43" t="s">
        <v>161</v>
      </c>
      <c r="R690" s="43" t="s">
        <v>65</v>
      </c>
      <c r="S690" s="43">
        <v>0</v>
      </c>
      <c r="T690" s="43" t="s">
        <v>65</v>
      </c>
    </row>
    <row r="691" spans="1:20" x14ac:dyDescent="0.2">
      <c r="A691" s="65">
        <v>100074</v>
      </c>
      <c r="B691" s="43" t="s">
        <v>66</v>
      </c>
      <c r="C691" s="43" t="s">
        <v>139</v>
      </c>
      <c r="D691" s="43">
        <v>43980</v>
      </c>
      <c r="E691" s="43">
        <v>18</v>
      </c>
      <c r="F691" s="43">
        <v>217.06846807920601</v>
      </c>
      <c r="G691" s="43">
        <v>4.7001593584699197</v>
      </c>
      <c r="H691" s="43">
        <v>42.508899999999997</v>
      </c>
      <c r="I691" s="43">
        <v>0.39361782487553798</v>
      </c>
      <c r="J691" s="43">
        <v>25.029</v>
      </c>
      <c r="K691" s="43">
        <v>6.9396025797455101</v>
      </c>
      <c r="L691" s="43">
        <v>5.8996612305951803</v>
      </c>
      <c r="M691" s="43">
        <v>302.539409072892</v>
      </c>
      <c r="N691" s="43">
        <v>0</v>
      </c>
      <c r="O691" s="43">
        <v>302.539409072892</v>
      </c>
      <c r="P691" s="43" t="s">
        <v>65</v>
      </c>
      <c r="Q691" s="43" t="s">
        <v>161</v>
      </c>
      <c r="R691" s="43" t="s">
        <v>65</v>
      </c>
      <c r="S691" s="43">
        <v>0</v>
      </c>
      <c r="T691" s="43" t="s">
        <v>65</v>
      </c>
    </row>
    <row r="692" spans="1:20" x14ac:dyDescent="0.2">
      <c r="A692" s="65">
        <v>100074</v>
      </c>
      <c r="B692" s="43" t="s">
        <v>66</v>
      </c>
      <c r="C692" s="43" t="s">
        <v>139</v>
      </c>
      <c r="D692" s="43">
        <v>43980</v>
      </c>
      <c r="E692" s="43">
        <v>19</v>
      </c>
      <c r="F692" s="43">
        <v>217.06846807920601</v>
      </c>
      <c r="G692" s="43">
        <v>4.7001593584699197</v>
      </c>
      <c r="H692" s="43">
        <v>47.067700000000002</v>
      </c>
      <c r="I692" s="43">
        <v>0.43583074828787299</v>
      </c>
      <c r="J692" s="43">
        <v>25.029</v>
      </c>
      <c r="K692" s="43">
        <v>6.9396025797455101</v>
      </c>
      <c r="L692" s="43">
        <v>5.8996612305951803</v>
      </c>
      <c r="M692" s="43">
        <v>307.14042199630501</v>
      </c>
      <c r="N692" s="43">
        <v>0</v>
      </c>
      <c r="O692" s="43">
        <v>307.14042199630501</v>
      </c>
      <c r="P692" s="43" t="s">
        <v>65</v>
      </c>
      <c r="Q692" s="43" t="s">
        <v>161</v>
      </c>
      <c r="R692" s="43" t="s">
        <v>65</v>
      </c>
      <c r="S692" s="43">
        <v>0</v>
      </c>
      <c r="T692" s="43" t="s">
        <v>65</v>
      </c>
    </row>
    <row r="693" spans="1:20" x14ac:dyDescent="0.2">
      <c r="A693" s="65">
        <v>100074</v>
      </c>
      <c r="B693" s="43" t="s">
        <v>66</v>
      </c>
      <c r="C693" s="43" t="s">
        <v>139</v>
      </c>
      <c r="D693" s="43">
        <v>43980</v>
      </c>
      <c r="E693" s="43">
        <v>20</v>
      </c>
      <c r="F693" s="43">
        <v>217.06846807920601</v>
      </c>
      <c r="G693" s="43">
        <v>4.7001593584699197</v>
      </c>
      <c r="H693" s="43">
        <v>47.067700000000002</v>
      </c>
      <c r="I693" s="43">
        <v>0.43583074828787299</v>
      </c>
      <c r="J693" s="43">
        <v>25.029</v>
      </c>
      <c r="K693" s="43">
        <v>6.9396025797455101</v>
      </c>
      <c r="L693" s="43">
        <v>5.8996612305951803</v>
      </c>
      <c r="M693" s="43">
        <v>307.14042199630501</v>
      </c>
      <c r="N693" s="43">
        <v>0</v>
      </c>
      <c r="O693" s="43">
        <v>307.14042199630501</v>
      </c>
      <c r="P693" s="43" t="s">
        <v>65</v>
      </c>
      <c r="Q693" s="43" t="s">
        <v>161</v>
      </c>
      <c r="R693" s="43" t="s">
        <v>65</v>
      </c>
      <c r="S693" s="43">
        <v>0</v>
      </c>
      <c r="T693" s="43" t="s">
        <v>65</v>
      </c>
    </row>
    <row r="694" spans="1:20" x14ac:dyDescent="0.2">
      <c r="A694" s="65">
        <v>100074</v>
      </c>
      <c r="B694" s="43" t="s">
        <v>66</v>
      </c>
      <c r="C694" s="43" t="s">
        <v>139</v>
      </c>
      <c r="D694" s="43">
        <v>43980</v>
      </c>
      <c r="E694" s="43">
        <v>21</v>
      </c>
      <c r="F694" s="43">
        <v>217.06846807920601</v>
      </c>
      <c r="G694" s="43">
        <v>4.7001593584699197</v>
      </c>
      <c r="H694" s="43">
        <v>47.067700000000002</v>
      </c>
      <c r="I694" s="43">
        <v>0.43583074828787299</v>
      </c>
      <c r="J694" s="43">
        <v>25.029</v>
      </c>
      <c r="K694" s="43">
        <v>6.9396025797455101</v>
      </c>
      <c r="L694" s="43">
        <v>5.8996612305951803</v>
      </c>
      <c r="M694" s="43">
        <v>307.14042199630501</v>
      </c>
      <c r="N694" s="43">
        <v>0</v>
      </c>
      <c r="O694" s="43">
        <v>307.14042199630501</v>
      </c>
      <c r="P694" s="43" t="s">
        <v>65</v>
      </c>
      <c r="Q694" s="43" t="s">
        <v>161</v>
      </c>
      <c r="R694" s="43" t="s">
        <v>65</v>
      </c>
      <c r="S694" s="43">
        <v>0</v>
      </c>
      <c r="T694" s="43" t="s">
        <v>65</v>
      </c>
    </row>
    <row r="695" spans="1:20" x14ac:dyDescent="0.2">
      <c r="A695" s="65">
        <v>100074</v>
      </c>
      <c r="B695" s="43" t="s">
        <v>66</v>
      </c>
      <c r="C695" s="43" t="s">
        <v>139</v>
      </c>
      <c r="D695" s="43">
        <v>43980</v>
      </c>
      <c r="E695" s="43">
        <v>22</v>
      </c>
      <c r="F695" s="43">
        <v>217.06846807920601</v>
      </c>
      <c r="G695" s="43">
        <v>4.7001593584699197</v>
      </c>
      <c r="H695" s="43">
        <v>42.508899999999997</v>
      </c>
      <c r="I695" s="43">
        <v>0.39361782487553798</v>
      </c>
      <c r="J695" s="43">
        <v>25.029</v>
      </c>
      <c r="K695" s="43">
        <v>6.9396025797455101</v>
      </c>
      <c r="L695" s="43">
        <v>5.8996612305951803</v>
      </c>
      <c r="M695" s="43">
        <v>302.539409072892</v>
      </c>
      <c r="N695" s="43">
        <v>0</v>
      </c>
      <c r="O695" s="43">
        <v>302.539409072892</v>
      </c>
      <c r="P695" s="43" t="s">
        <v>65</v>
      </c>
      <c r="Q695" s="43" t="s">
        <v>161</v>
      </c>
      <c r="R695" s="43" t="s">
        <v>65</v>
      </c>
      <c r="S695" s="43">
        <v>0</v>
      </c>
      <c r="T695" s="43" t="s">
        <v>65</v>
      </c>
    </row>
    <row r="696" spans="1:20" x14ac:dyDescent="0.2">
      <c r="A696" s="65">
        <v>100074</v>
      </c>
      <c r="B696" s="43" t="s">
        <v>66</v>
      </c>
      <c r="C696" s="43" t="s">
        <v>139</v>
      </c>
      <c r="D696" s="43">
        <v>43980</v>
      </c>
      <c r="E696" s="43">
        <v>23</v>
      </c>
      <c r="F696" s="43">
        <v>217.06846807920601</v>
      </c>
      <c r="G696" s="43">
        <v>4.7001593584699197</v>
      </c>
      <c r="H696" s="43">
        <v>42.508899999999997</v>
      </c>
      <c r="I696" s="43">
        <v>0.39361782487553798</v>
      </c>
      <c r="J696" s="43">
        <v>25.029</v>
      </c>
      <c r="K696" s="43">
        <v>6.9396025797455101</v>
      </c>
      <c r="L696" s="43">
        <v>5.8996612305951803</v>
      </c>
      <c r="M696" s="43">
        <v>302.539409072892</v>
      </c>
      <c r="N696" s="43">
        <v>0</v>
      </c>
      <c r="O696" s="43">
        <v>302.539409072892</v>
      </c>
      <c r="P696" s="43" t="s">
        <v>65</v>
      </c>
      <c r="Q696" s="43" t="s">
        <v>161</v>
      </c>
      <c r="R696" s="43" t="s">
        <v>65</v>
      </c>
      <c r="S696" s="43">
        <v>0</v>
      </c>
      <c r="T696" s="43" t="s">
        <v>65</v>
      </c>
    </row>
    <row r="697" spans="1:20" x14ac:dyDescent="0.2">
      <c r="A697" s="65">
        <v>100074</v>
      </c>
      <c r="B697" s="43" t="s">
        <v>66</v>
      </c>
      <c r="C697" s="43" t="s">
        <v>139</v>
      </c>
      <c r="D697" s="43">
        <v>43980</v>
      </c>
      <c r="E697" s="43">
        <v>24</v>
      </c>
      <c r="F697" s="43">
        <v>217.06846807920601</v>
      </c>
      <c r="G697" s="43">
        <v>4.7001593584699197</v>
      </c>
      <c r="H697" s="43">
        <v>39.089700000000001</v>
      </c>
      <c r="I697" s="43">
        <v>0.36195720635060702</v>
      </c>
      <c r="J697" s="43">
        <v>25.029</v>
      </c>
      <c r="K697" s="43">
        <v>6.9396025797455101</v>
      </c>
      <c r="L697" s="43">
        <v>5.8996612305951803</v>
      </c>
      <c r="M697" s="43">
        <v>299.08854845436701</v>
      </c>
      <c r="N697" s="43">
        <v>0</v>
      </c>
      <c r="O697" s="43">
        <v>299.08854845436701</v>
      </c>
      <c r="P697" s="43" t="s">
        <v>65</v>
      </c>
      <c r="Q697" s="43" t="s">
        <v>161</v>
      </c>
      <c r="R697" s="43" t="s">
        <v>65</v>
      </c>
      <c r="S697" s="43">
        <v>0</v>
      </c>
      <c r="T697" s="43" t="s">
        <v>65</v>
      </c>
    </row>
    <row r="698" spans="1:20" x14ac:dyDescent="0.2">
      <c r="A698" s="65">
        <v>100074</v>
      </c>
      <c r="B698" s="43" t="s">
        <v>66</v>
      </c>
      <c r="C698" s="43" t="s">
        <v>139</v>
      </c>
      <c r="D698" s="43">
        <v>43981</v>
      </c>
      <c r="E698" s="43">
        <v>1</v>
      </c>
      <c r="F698" s="43">
        <v>217.06846807920601</v>
      </c>
      <c r="G698" s="43">
        <v>4.7001593584699197</v>
      </c>
      <c r="H698" s="43">
        <v>39.089700000000001</v>
      </c>
      <c r="I698" s="43">
        <v>0.36195720635060702</v>
      </c>
      <c r="J698" s="43">
        <v>25.029</v>
      </c>
      <c r="K698" s="43">
        <v>6.9396025797455101</v>
      </c>
      <c r="L698" s="43">
        <v>5.8996612305951803</v>
      </c>
      <c r="M698" s="43">
        <v>299.08854845436701</v>
      </c>
      <c r="N698" s="43">
        <v>0</v>
      </c>
      <c r="O698" s="43">
        <v>299.08854845436701</v>
      </c>
      <c r="P698" s="43" t="s">
        <v>65</v>
      </c>
      <c r="Q698" s="43" t="s">
        <v>161</v>
      </c>
      <c r="R698" s="43" t="s">
        <v>65</v>
      </c>
      <c r="S698" s="43">
        <v>0</v>
      </c>
      <c r="T698" s="43" t="s">
        <v>65</v>
      </c>
    </row>
    <row r="699" spans="1:20" x14ac:dyDescent="0.2">
      <c r="A699" s="65">
        <v>100074</v>
      </c>
      <c r="B699" s="43" t="s">
        <v>66</v>
      </c>
      <c r="C699" s="43" t="s">
        <v>139</v>
      </c>
      <c r="D699" s="43">
        <v>43981</v>
      </c>
      <c r="E699" s="43">
        <v>2</v>
      </c>
      <c r="F699" s="43">
        <v>217.06846807920601</v>
      </c>
      <c r="G699" s="43">
        <v>4.7001593584699197</v>
      </c>
      <c r="H699" s="43">
        <v>39.089700000000001</v>
      </c>
      <c r="I699" s="43">
        <v>0.36195720635060702</v>
      </c>
      <c r="J699" s="43">
        <v>25.029</v>
      </c>
      <c r="K699" s="43">
        <v>6.9396025797455101</v>
      </c>
      <c r="L699" s="43">
        <v>5.8996612305951803</v>
      </c>
      <c r="M699" s="43">
        <v>299.08854845436701</v>
      </c>
      <c r="N699" s="43">
        <v>0</v>
      </c>
      <c r="O699" s="43">
        <v>299.08854845436701</v>
      </c>
      <c r="P699" s="43" t="s">
        <v>65</v>
      </c>
      <c r="Q699" s="43" t="s">
        <v>161</v>
      </c>
      <c r="R699" s="43" t="s">
        <v>65</v>
      </c>
      <c r="S699" s="43">
        <v>0</v>
      </c>
      <c r="T699" s="43" t="s">
        <v>65</v>
      </c>
    </row>
    <row r="700" spans="1:20" x14ac:dyDescent="0.2">
      <c r="A700" s="65">
        <v>100074</v>
      </c>
      <c r="B700" s="43" t="s">
        <v>66</v>
      </c>
      <c r="C700" s="43" t="s">
        <v>139</v>
      </c>
      <c r="D700" s="43">
        <v>43981</v>
      </c>
      <c r="E700" s="43">
        <v>3</v>
      </c>
      <c r="F700" s="43">
        <v>217.06846807920601</v>
      </c>
      <c r="G700" s="43">
        <v>4.7001593584699197</v>
      </c>
      <c r="H700" s="43">
        <v>39.089700000000001</v>
      </c>
      <c r="I700" s="43">
        <v>0.36195720635060702</v>
      </c>
      <c r="J700" s="43">
        <v>25.029</v>
      </c>
      <c r="K700" s="43">
        <v>6.9396025797455101</v>
      </c>
      <c r="L700" s="43">
        <v>5.8996612305951803</v>
      </c>
      <c r="M700" s="43">
        <v>299.08854845436701</v>
      </c>
      <c r="N700" s="43">
        <v>0</v>
      </c>
      <c r="O700" s="43">
        <v>299.08854845436701</v>
      </c>
      <c r="P700" s="43" t="s">
        <v>65</v>
      </c>
      <c r="Q700" s="43" t="s">
        <v>161</v>
      </c>
      <c r="R700" s="43" t="s">
        <v>65</v>
      </c>
      <c r="S700" s="43">
        <v>0</v>
      </c>
      <c r="T700" s="43" t="s">
        <v>65</v>
      </c>
    </row>
    <row r="701" spans="1:20" x14ac:dyDescent="0.2">
      <c r="A701" s="65">
        <v>100074</v>
      </c>
      <c r="B701" s="43" t="s">
        <v>66</v>
      </c>
      <c r="C701" s="43" t="s">
        <v>139</v>
      </c>
      <c r="D701" s="43">
        <v>43981</v>
      </c>
      <c r="E701" s="43">
        <v>4</v>
      </c>
      <c r="F701" s="43">
        <v>217.06846807920601</v>
      </c>
      <c r="G701" s="43">
        <v>4.7001593584699197</v>
      </c>
      <c r="H701" s="43">
        <v>39.089700000000001</v>
      </c>
      <c r="I701" s="43">
        <v>0.36195720635060702</v>
      </c>
      <c r="J701" s="43">
        <v>25.029</v>
      </c>
      <c r="K701" s="43">
        <v>6.9396025797455101</v>
      </c>
      <c r="L701" s="43">
        <v>5.8996612305951803</v>
      </c>
      <c r="M701" s="43">
        <v>299.08854845436701</v>
      </c>
      <c r="N701" s="43">
        <v>0</v>
      </c>
      <c r="O701" s="43">
        <v>299.08854845436701</v>
      </c>
      <c r="P701" s="43" t="s">
        <v>65</v>
      </c>
      <c r="Q701" s="43" t="s">
        <v>161</v>
      </c>
      <c r="R701" s="43" t="s">
        <v>65</v>
      </c>
      <c r="S701" s="43">
        <v>0</v>
      </c>
      <c r="T701" s="43" t="s">
        <v>65</v>
      </c>
    </row>
    <row r="702" spans="1:20" x14ac:dyDescent="0.2">
      <c r="A702" s="65">
        <v>100074</v>
      </c>
      <c r="B702" s="43" t="s">
        <v>66</v>
      </c>
      <c r="C702" s="43" t="s">
        <v>139</v>
      </c>
      <c r="D702" s="43">
        <v>43981</v>
      </c>
      <c r="E702" s="43">
        <v>5</v>
      </c>
      <c r="F702" s="43">
        <v>217.06846807920601</v>
      </c>
      <c r="G702" s="43">
        <v>4.7001593584699197</v>
      </c>
      <c r="H702" s="43">
        <v>42.508899999999997</v>
      </c>
      <c r="I702" s="43">
        <v>0.39361782487553798</v>
      </c>
      <c r="J702" s="43">
        <v>25.029</v>
      </c>
      <c r="K702" s="43">
        <v>6.9396025797455101</v>
      </c>
      <c r="L702" s="43">
        <v>5.8996612305951803</v>
      </c>
      <c r="M702" s="43">
        <v>302.539409072892</v>
      </c>
      <c r="N702" s="43">
        <v>0</v>
      </c>
      <c r="O702" s="43">
        <v>302.539409072892</v>
      </c>
      <c r="P702" s="43" t="s">
        <v>65</v>
      </c>
      <c r="Q702" s="43" t="s">
        <v>161</v>
      </c>
      <c r="R702" s="43" t="s">
        <v>65</v>
      </c>
      <c r="S702" s="43">
        <v>0</v>
      </c>
      <c r="T702" s="43" t="s">
        <v>65</v>
      </c>
    </row>
    <row r="703" spans="1:20" x14ac:dyDescent="0.2">
      <c r="A703" s="65">
        <v>100074</v>
      </c>
      <c r="B703" s="43" t="s">
        <v>66</v>
      </c>
      <c r="C703" s="43" t="s">
        <v>139</v>
      </c>
      <c r="D703" s="43">
        <v>43981</v>
      </c>
      <c r="E703" s="43">
        <v>6</v>
      </c>
      <c r="F703" s="43">
        <v>217.06846807920601</v>
      </c>
      <c r="G703" s="43">
        <v>4.7001593584699197</v>
      </c>
      <c r="H703" s="43">
        <v>42.508899999999997</v>
      </c>
      <c r="I703" s="43">
        <v>0.39361782487553798</v>
      </c>
      <c r="J703" s="43">
        <v>25.029</v>
      </c>
      <c r="K703" s="43">
        <v>6.9396025797455101</v>
      </c>
      <c r="L703" s="43">
        <v>5.8996612305951803</v>
      </c>
      <c r="M703" s="43">
        <v>302.539409072892</v>
      </c>
      <c r="N703" s="43">
        <v>0</v>
      </c>
      <c r="O703" s="43">
        <v>302.539409072892</v>
      </c>
      <c r="P703" s="43" t="s">
        <v>65</v>
      </c>
      <c r="Q703" s="43" t="s">
        <v>161</v>
      </c>
      <c r="R703" s="43" t="s">
        <v>65</v>
      </c>
      <c r="S703" s="43">
        <v>0</v>
      </c>
      <c r="T703" s="43" t="s">
        <v>65</v>
      </c>
    </row>
    <row r="704" spans="1:20" x14ac:dyDescent="0.2">
      <c r="A704" s="65">
        <v>100074</v>
      </c>
      <c r="B704" s="43" t="s">
        <v>66</v>
      </c>
      <c r="C704" s="43" t="s">
        <v>139</v>
      </c>
      <c r="D704" s="43">
        <v>43981</v>
      </c>
      <c r="E704" s="43">
        <v>7</v>
      </c>
      <c r="F704" s="43">
        <v>217.06846807920601</v>
      </c>
      <c r="G704" s="43">
        <v>4.7001593584699197</v>
      </c>
      <c r="H704" s="43">
        <v>42.508899999999997</v>
      </c>
      <c r="I704" s="43">
        <v>0.39361782487553798</v>
      </c>
      <c r="J704" s="43">
        <v>25.029</v>
      </c>
      <c r="K704" s="43">
        <v>6.9396025797455101</v>
      </c>
      <c r="L704" s="43">
        <v>5.8996612305951803</v>
      </c>
      <c r="M704" s="43">
        <v>302.539409072892</v>
      </c>
      <c r="N704" s="43">
        <v>0</v>
      </c>
      <c r="O704" s="43">
        <v>302.539409072892</v>
      </c>
      <c r="P704" s="43" t="s">
        <v>65</v>
      </c>
      <c r="Q704" s="43" t="s">
        <v>161</v>
      </c>
      <c r="R704" s="43" t="s">
        <v>65</v>
      </c>
      <c r="S704" s="43">
        <v>0</v>
      </c>
      <c r="T704" s="43" t="s">
        <v>65</v>
      </c>
    </row>
    <row r="705" spans="1:20" x14ac:dyDescent="0.2">
      <c r="A705" s="65">
        <v>100074</v>
      </c>
      <c r="B705" s="43" t="s">
        <v>66</v>
      </c>
      <c r="C705" s="43" t="s">
        <v>139</v>
      </c>
      <c r="D705" s="43">
        <v>43981</v>
      </c>
      <c r="E705" s="43">
        <v>8</v>
      </c>
      <c r="F705" s="43">
        <v>217.06846807920601</v>
      </c>
      <c r="G705" s="43">
        <v>4.7001593584699197</v>
      </c>
      <c r="H705" s="43">
        <v>42.508899999999997</v>
      </c>
      <c r="I705" s="43">
        <v>0.39361782487553798</v>
      </c>
      <c r="J705" s="43">
        <v>25.029</v>
      </c>
      <c r="K705" s="43">
        <v>6.9396025797455101</v>
      </c>
      <c r="L705" s="43">
        <v>5.8996612305951803</v>
      </c>
      <c r="M705" s="43">
        <v>302.539409072892</v>
      </c>
      <c r="N705" s="43">
        <v>0</v>
      </c>
      <c r="O705" s="43">
        <v>302.539409072892</v>
      </c>
      <c r="P705" s="43" t="s">
        <v>65</v>
      </c>
      <c r="Q705" s="43" t="s">
        <v>161</v>
      </c>
      <c r="R705" s="43" t="s">
        <v>65</v>
      </c>
      <c r="S705" s="43">
        <v>0</v>
      </c>
      <c r="T705" s="43" t="s">
        <v>65</v>
      </c>
    </row>
    <row r="706" spans="1:20" x14ac:dyDescent="0.2">
      <c r="A706" s="65">
        <v>100074</v>
      </c>
      <c r="B706" s="43" t="s">
        <v>66</v>
      </c>
      <c r="C706" s="43" t="s">
        <v>139</v>
      </c>
      <c r="D706" s="43">
        <v>43981</v>
      </c>
      <c r="E706" s="43">
        <v>9</v>
      </c>
      <c r="F706" s="43">
        <v>217.06846807920601</v>
      </c>
      <c r="G706" s="43">
        <v>4.7001593584699197</v>
      </c>
      <c r="H706" s="43">
        <v>42.508899999999997</v>
      </c>
      <c r="I706" s="43">
        <v>0.39361782487553798</v>
      </c>
      <c r="J706" s="43">
        <v>25.029</v>
      </c>
      <c r="K706" s="43">
        <v>6.9396025797455101</v>
      </c>
      <c r="L706" s="43">
        <v>5.8996612305951803</v>
      </c>
      <c r="M706" s="43">
        <v>302.539409072892</v>
      </c>
      <c r="N706" s="43">
        <v>0</v>
      </c>
      <c r="O706" s="43">
        <v>302.539409072892</v>
      </c>
      <c r="P706" s="43" t="s">
        <v>65</v>
      </c>
      <c r="Q706" s="43" t="s">
        <v>161</v>
      </c>
      <c r="R706" s="43" t="s">
        <v>65</v>
      </c>
      <c r="S706" s="43">
        <v>0</v>
      </c>
      <c r="T706" s="43" t="s">
        <v>65</v>
      </c>
    </row>
    <row r="707" spans="1:20" x14ac:dyDescent="0.2">
      <c r="A707" s="65">
        <v>100074</v>
      </c>
      <c r="B707" s="43" t="s">
        <v>66</v>
      </c>
      <c r="C707" s="43" t="s">
        <v>139</v>
      </c>
      <c r="D707" s="43">
        <v>43981</v>
      </c>
      <c r="E707" s="43">
        <v>10</v>
      </c>
      <c r="F707" s="43">
        <v>217.06846807920601</v>
      </c>
      <c r="G707" s="43">
        <v>4.7001593584699197</v>
      </c>
      <c r="H707" s="43">
        <v>47.067700000000002</v>
      </c>
      <c r="I707" s="43">
        <v>0.43583074828787299</v>
      </c>
      <c r="J707" s="43">
        <v>25.029</v>
      </c>
      <c r="K707" s="43">
        <v>6.9396025797455101</v>
      </c>
      <c r="L707" s="43">
        <v>5.8996612305951803</v>
      </c>
      <c r="M707" s="43">
        <v>307.14042199630501</v>
      </c>
      <c r="N707" s="43">
        <v>0</v>
      </c>
      <c r="O707" s="43">
        <v>307.14042199630501</v>
      </c>
      <c r="P707" s="43" t="s">
        <v>65</v>
      </c>
      <c r="Q707" s="43" t="s">
        <v>161</v>
      </c>
      <c r="R707" s="43" t="s">
        <v>65</v>
      </c>
      <c r="S707" s="43">
        <v>0</v>
      </c>
      <c r="T707" s="43" t="s">
        <v>65</v>
      </c>
    </row>
    <row r="708" spans="1:20" x14ac:dyDescent="0.2">
      <c r="A708" s="65">
        <v>100074</v>
      </c>
      <c r="B708" s="43" t="s">
        <v>66</v>
      </c>
      <c r="C708" s="43" t="s">
        <v>139</v>
      </c>
      <c r="D708" s="43">
        <v>43981</v>
      </c>
      <c r="E708" s="43">
        <v>11</v>
      </c>
      <c r="F708" s="43">
        <v>217.06846807920601</v>
      </c>
      <c r="G708" s="43">
        <v>4.7001593584699197</v>
      </c>
      <c r="H708" s="43">
        <v>47.067700000000002</v>
      </c>
      <c r="I708" s="43">
        <v>0.43583074828787299</v>
      </c>
      <c r="J708" s="43">
        <v>25.029</v>
      </c>
      <c r="K708" s="43">
        <v>6.9396025797455101</v>
      </c>
      <c r="L708" s="43">
        <v>5.8996612305951803</v>
      </c>
      <c r="M708" s="43">
        <v>307.14042199630501</v>
      </c>
      <c r="N708" s="43">
        <v>0</v>
      </c>
      <c r="O708" s="43">
        <v>307.14042199630501</v>
      </c>
      <c r="P708" s="43" t="s">
        <v>65</v>
      </c>
      <c r="Q708" s="43" t="s">
        <v>161</v>
      </c>
      <c r="R708" s="43" t="s">
        <v>65</v>
      </c>
      <c r="S708" s="43">
        <v>0</v>
      </c>
      <c r="T708" s="43" t="s">
        <v>65</v>
      </c>
    </row>
    <row r="709" spans="1:20" x14ac:dyDescent="0.2">
      <c r="A709" s="65">
        <v>100074</v>
      </c>
      <c r="B709" s="43" t="s">
        <v>66</v>
      </c>
      <c r="C709" s="43" t="s">
        <v>139</v>
      </c>
      <c r="D709" s="43">
        <v>43981</v>
      </c>
      <c r="E709" s="43">
        <v>12</v>
      </c>
      <c r="F709" s="43">
        <v>217.06846807920601</v>
      </c>
      <c r="G709" s="43">
        <v>4.7001593584699197</v>
      </c>
      <c r="H709" s="43">
        <v>47.067700000000002</v>
      </c>
      <c r="I709" s="43">
        <v>0.43583074828787299</v>
      </c>
      <c r="J709" s="43">
        <v>25.029</v>
      </c>
      <c r="K709" s="43">
        <v>6.9396025797455101</v>
      </c>
      <c r="L709" s="43">
        <v>5.8996612305951803</v>
      </c>
      <c r="M709" s="43">
        <v>307.14042199630501</v>
      </c>
      <c r="N709" s="43">
        <v>0</v>
      </c>
      <c r="O709" s="43">
        <v>307.14042199630501</v>
      </c>
      <c r="P709" s="43" t="s">
        <v>65</v>
      </c>
      <c r="Q709" s="43" t="s">
        <v>161</v>
      </c>
      <c r="R709" s="43" t="s">
        <v>65</v>
      </c>
      <c r="S709" s="43">
        <v>0</v>
      </c>
      <c r="T709" s="43" t="s">
        <v>65</v>
      </c>
    </row>
    <row r="710" spans="1:20" x14ac:dyDescent="0.2">
      <c r="A710" s="65">
        <v>100074</v>
      </c>
      <c r="B710" s="43" t="s">
        <v>66</v>
      </c>
      <c r="C710" s="43" t="s">
        <v>139</v>
      </c>
      <c r="D710" s="43">
        <v>43981</v>
      </c>
      <c r="E710" s="43">
        <v>13</v>
      </c>
      <c r="F710" s="43">
        <v>217.06846807920601</v>
      </c>
      <c r="G710" s="43">
        <v>4.7001593584699197</v>
      </c>
      <c r="H710" s="43">
        <v>42.508899999999997</v>
      </c>
      <c r="I710" s="43">
        <v>0.39361782487553798</v>
      </c>
      <c r="J710" s="43">
        <v>25.029</v>
      </c>
      <c r="K710" s="43">
        <v>6.9396025797455101</v>
      </c>
      <c r="L710" s="43">
        <v>5.8996612305951803</v>
      </c>
      <c r="M710" s="43">
        <v>302.539409072892</v>
      </c>
      <c r="N710" s="43">
        <v>0</v>
      </c>
      <c r="O710" s="43">
        <v>302.539409072892</v>
      </c>
      <c r="P710" s="43" t="s">
        <v>65</v>
      </c>
      <c r="Q710" s="43" t="s">
        <v>161</v>
      </c>
      <c r="R710" s="43" t="s">
        <v>65</v>
      </c>
      <c r="S710" s="43">
        <v>0</v>
      </c>
      <c r="T710" s="43" t="s">
        <v>65</v>
      </c>
    </row>
    <row r="711" spans="1:20" x14ac:dyDescent="0.2">
      <c r="A711" s="65">
        <v>100074</v>
      </c>
      <c r="B711" s="43" t="s">
        <v>66</v>
      </c>
      <c r="C711" s="43" t="s">
        <v>139</v>
      </c>
      <c r="D711" s="43">
        <v>43981</v>
      </c>
      <c r="E711" s="43">
        <v>14</v>
      </c>
      <c r="F711" s="43">
        <v>217.06846807920601</v>
      </c>
      <c r="G711" s="43">
        <v>4.7001593584699197</v>
      </c>
      <c r="H711" s="43">
        <v>42.508899999999997</v>
      </c>
      <c r="I711" s="43">
        <v>0.39361782487553798</v>
      </c>
      <c r="J711" s="43">
        <v>25.029</v>
      </c>
      <c r="K711" s="43">
        <v>6.9396025797455101</v>
      </c>
      <c r="L711" s="43">
        <v>5.8996612305951803</v>
      </c>
      <c r="M711" s="43">
        <v>302.539409072892</v>
      </c>
      <c r="N711" s="43">
        <v>0</v>
      </c>
      <c r="O711" s="43">
        <v>302.539409072892</v>
      </c>
      <c r="P711" s="43" t="s">
        <v>65</v>
      </c>
      <c r="Q711" s="43" t="s">
        <v>161</v>
      </c>
      <c r="R711" s="43" t="s">
        <v>65</v>
      </c>
      <c r="S711" s="43">
        <v>0</v>
      </c>
      <c r="T711" s="43" t="s">
        <v>65</v>
      </c>
    </row>
    <row r="712" spans="1:20" x14ac:dyDescent="0.2">
      <c r="A712" s="65">
        <v>100074</v>
      </c>
      <c r="B712" s="43" t="s">
        <v>66</v>
      </c>
      <c r="C712" s="43" t="s">
        <v>139</v>
      </c>
      <c r="D712" s="43">
        <v>43981</v>
      </c>
      <c r="E712" s="43">
        <v>15</v>
      </c>
      <c r="F712" s="43">
        <v>217.06846807920601</v>
      </c>
      <c r="G712" s="43">
        <v>4.7001593584699197</v>
      </c>
      <c r="H712" s="43">
        <v>42.508899999999997</v>
      </c>
      <c r="I712" s="43">
        <v>0.39361782487553798</v>
      </c>
      <c r="J712" s="43">
        <v>25.029</v>
      </c>
      <c r="K712" s="43">
        <v>6.9396025797455101</v>
      </c>
      <c r="L712" s="43">
        <v>5.8996612305951803</v>
      </c>
      <c r="M712" s="43">
        <v>302.539409072892</v>
      </c>
      <c r="N712" s="43">
        <v>0</v>
      </c>
      <c r="O712" s="43">
        <v>302.539409072892</v>
      </c>
      <c r="P712" s="43" t="s">
        <v>65</v>
      </c>
      <c r="Q712" s="43" t="s">
        <v>161</v>
      </c>
      <c r="R712" s="43" t="s">
        <v>65</v>
      </c>
      <c r="S712" s="43">
        <v>0</v>
      </c>
      <c r="T712" s="43" t="s">
        <v>65</v>
      </c>
    </row>
    <row r="713" spans="1:20" x14ac:dyDescent="0.2">
      <c r="A713" s="65">
        <v>100074</v>
      </c>
      <c r="B713" s="43" t="s">
        <v>66</v>
      </c>
      <c r="C713" s="43" t="s">
        <v>139</v>
      </c>
      <c r="D713" s="43">
        <v>43981</v>
      </c>
      <c r="E713" s="43">
        <v>16</v>
      </c>
      <c r="F713" s="43">
        <v>217.06846807920601</v>
      </c>
      <c r="G713" s="43">
        <v>4.7001593584699197</v>
      </c>
      <c r="H713" s="43">
        <v>42.508899999999997</v>
      </c>
      <c r="I713" s="43">
        <v>0.39361782487553798</v>
      </c>
      <c r="J713" s="43">
        <v>25.029</v>
      </c>
      <c r="K713" s="43">
        <v>6.9396025797455101</v>
      </c>
      <c r="L713" s="43">
        <v>5.8996612305951803</v>
      </c>
      <c r="M713" s="43">
        <v>302.539409072892</v>
      </c>
      <c r="N713" s="43">
        <v>0</v>
      </c>
      <c r="O713" s="43">
        <v>302.539409072892</v>
      </c>
      <c r="P713" s="43" t="s">
        <v>65</v>
      </c>
      <c r="Q713" s="43" t="s">
        <v>161</v>
      </c>
      <c r="R713" s="43" t="s">
        <v>65</v>
      </c>
      <c r="S713" s="43">
        <v>0</v>
      </c>
      <c r="T713" s="43" t="s">
        <v>65</v>
      </c>
    </row>
    <row r="714" spans="1:20" x14ac:dyDescent="0.2">
      <c r="A714" s="65">
        <v>100074</v>
      </c>
      <c r="B714" s="43" t="s">
        <v>66</v>
      </c>
      <c r="C714" s="43" t="s">
        <v>139</v>
      </c>
      <c r="D714" s="43">
        <v>43981</v>
      </c>
      <c r="E714" s="43">
        <v>17</v>
      </c>
      <c r="F714" s="43">
        <v>217.06846807920601</v>
      </c>
      <c r="G714" s="43">
        <v>4.7001593584699197</v>
      </c>
      <c r="H714" s="43">
        <v>42.508899999999997</v>
      </c>
      <c r="I714" s="43">
        <v>0.39361782487553798</v>
      </c>
      <c r="J714" s="43">
        <v>25.029</v>
      </c>
      <c r="K714" s="43">
        <v>6.9396025797455101</v>
      </c>
      <c r="L714" s="43">
        <v>5.8996612305951803</v>
      </c>
      <c r="M714" s="43">
        <v>302.539409072892</v>
      </c>
      <c r="N714" s="43">
        <v>0</v>
      </c>
      <c r="O714" s="43">
        <v>302.539409072892</v>
      </c>
      <c r="P714" s="43" t="s">
        <v>65</v>
      </c>
      <c r="Q714" s="43" t="s">
        <v>161</v>
      </c>
      <c r="R714" s="43" t="s">
        <v>65</v>
      </c>
      <c r="S714" s="43">
        <v>0</v>
      </c>
      <c r="T714" s="43" t="s">
        <v>65</v>
      </c>
    </row>
    <row r="715" spans="1:20" x14ac:dyDescent="0.2">
      <c r="A715" s="65">
        <v>100074</v>
      </c>
      <c r="B715" s="43" t="s">
        <v>66</v>
      </c>
      <c r="C715" s="43" t="s">
        <v>139</v>
      </c>
      <c r="D715" s="43">
        <v>43981</v>
      </c>
      <c r="E715" s="43">
        <v>18</v>
      </c>
      <c r="F715" s="43">
        <v>217.06846807920601</v>
      </c>
      <c r="G715" s="43">
        <v>4.7001593584699197</v>
      </c>
      <c r="H715" s="43">
        <v>42.508899999999997</v>
      </c>
      <c r="I715" s="43">
        <v>0.39361782487553798</v>
      </c>
      <c r="J715" s="43">
        <v>25.029</v>
      </c>
      <c r="K715" s="43">
        <v>6.9396025797455101</v>
      </c>
      <c r="L715" s="43">
        <v>5.8996612305951803</v>
      </c>
      <c r="M715" s="43">
        <v>302.539409072892</v>
      </c>
      <c r="N715" s="43">
        <v>0</v>
      </c>
      <c r="O715" s="43">
        <v>302.539409072892</v>
      </c>
      <c r="P715" s="43" t="s">
        <v>65</v>
      </c>
      <c r="Q715" s="43" t="s">
        <v>161</v>
      </c>
      <c r="R715" s="43" t="s">
        <v>65</v>
      </c>
      <c r="S715" s="43">
        <v>0</v>
      </c>
      <c r="T715" s="43" t="s">
        <v>65</v>
      </c>
    </row>
    <row r="716" spans="1:20" x14ac:dyDescent="0.2">
      <c r="A716" s="65">
        <v>100074</v>
      </c>
      <c r="B716" s="43" t="s">
        <v>66</v>
      </c>
      <c r="C716" s="43" t="s">
        <v>139</v>
      </c>
      <c r="D716" s="43">
        <v>43981</v>
      </c>
      <c r="E716" s="43">
        <v>19</v>
      </c>
      <c r="F716" s="43">
        <v>217.06846807920601</v>
      </c>
      <c r="G716" s="43">
        <v>4.7001593584699197</v>
      </c>
      <c r="H716" s="43">
        <v>47.067700000000002</v>
      </c>
      <c r="I716" s="43">
        <v>0.43583074828787299</v>
      </c>
      <c r="J716" s="43">
        <v>25.029</v>
      </c>
      <c r="K716" s="43">
        <v>6.9396025797455101</v>
      </c>
      <c r="L716" s="43">
        <v>5.8996612305951803</v>
      </c>
      <c r="M716" s="43">
        <v>307.14042199630501</v>
      </c>
      <c r="N716" s="43">
        <v>0</v>
      </c>
      <c r="O716" s="43">
        <v>307.14042199630501</v>
      </c>
      <c r="P716" s="43" t="s">
        <v>65</v>
      </c>
      <c r="Q716" s="43" t="s">
        <v>161</v>
      </c>
      <c r="R716" s="43" t="s">
        <v>65</v>
      </c>
      <c r="S716" s="43">
        <v>0</v>
      </c>
      <c r="T716" s="43" t="s">
        <v>65</v>
      </c>
    </row>
    <row r="717" spans="1:20" x14ac:dyDescent="0.2">
      <c r="A717" s="65">
        <v>100074</v>
      </c>
      <c r="B717" s="43" t="s">
        <v>66</v>
      </c>
      <c r="C717" s="43" t="s">
        <v>139</v>
      </c>
      <c r="D717" s="43">
        <v>43981</v>
      </c>
      <c r="E717" s="43">
        <v>20</v>
      </c>
      <c r="F717" s="43">
        <v>217.06846807920601</v>
      </c>
      <c r="G717" s="43">
        <v>4.7001593584699197</v>
      </c>
      <c r="H717" s="43">
        <v>47.067700000000002</v>
      </c>
      <c r="I717" s="43">
        <v>0.43583074828787299</v>
      </c>
      <c r="J717" s="43">
        <v>25.029</v>
      </c>
      <c r="K717" s="43">
        <v>6.9396025797455101</v>
      </c>
      <c r="L717" s="43">
        <v>5.8996612305951803</v>
      </c>
      <c r="M717" s="43">
        <v>307.14042199630501</v>
      </c>
      <c r="N717" s="43">
        <v>0</v>
      </c>
      <c r="O717" s="43">
        <v>307.14042199630501</v>
      </c>
      <c r="P717" s="43" t="s">
        <v>65</v>
      </c>
      <c r="Q717" s="43" t="s">
        <v>161</v>
      </c>
      <c r="R717" s="43" t="s">
        <v>65</v>
      </c>
      <c r="S717" s="43">
        <v>0</v>
      </c>
      <c r="T717" s="43" t="s">
        <v>65</v>
      </c>
    </row>
    <row r="718" spans="1:20" x14ac:dyDescent="0.2">
      <c r="A718" s="65">
        <v>100074</v>
      </c>
      <c r="B718" s="43" t="s">
        <v>66</v>
      </c>
      <c r="C718" s="43" t="s">
        <v>139</v>
      </c>
      <c r="D718" s="43">
        <v>43981</v>
      </c>
      <c r="E718" s="43">
        <v>21</v>
      </c>
      <c r="F718" s="43">
        <v>217.06846807920601</v>
      </c>
      <c r="G718" s="43">
        <v>4.7001593584699197</v>
      </c>
      <c r="H718" s="43">
        <v>47.067700000000002</v>
      </c>
      <c r="I718" s="43">
        <v>0.43583074828787299</v>
      </c>
      <c r="J718" s="43">
        <v>25.029</v>
      </c>
      <c r="K718" s="43">
        <v>6.9396025797455101</v>
      </c>
      <c r="L718" s="43">
        <v>5.8996612305951803</v>
      </c>
      <c r="M718" s="43">
        <v>307.14042199630501</v>
      </c>
      <c r="N718" s="43">
        <v>0</v>
      </c>
      <c r="O718" s="43">
        <v>307.14042199630501</v>
      </c>
      <c r="P718" s="43" t="s">
        <v>65</v>
      </c>
      <c r="Q718" s="43" t="s">
        <v>161</v>
      </c>
      <c r="R718" s="43" t="s">
        <v>65</v>
      </c>
      <c r="S718" s="43">
        <v>0</v>
      </c>
      <c r="T718" s="43" t="s">
        <v>65</v>
      </c>
    </row>
    <row r="719" spans="1:20" x14ac:dyDescent="0.2">
      <c r="A719" s="65">
        <v>100074</v>
      </c>
      <c r="B719" s="43" t="s">
        <v>66</v>
      </c>
      <c r="C719" s="43" t="s">
        <v>139</v>
      </c>
      <c r="D719" s="43">
        <v>43981</v>
      </c>
      <c r="E719" s="43">
        <v>22</v>
      </c>
      <c r="F719" s="43">
        <v>217.06846807920601</v>
      </c>
      <c r="G719" s="43">
        <v>4.7001593584699197</v>
      </c>
      <c r="H719" s="43">
        <v>42.508899999999997</v>
      </c>
      <c r="I719" s="43">
        <v>0.39361782487553798</v>
      </c>
      <c r="J719" s="43">
        <v>25.029</v>
      </c>
      <c r="K719" s="43">
        <v>6.9396025797455101</v>
      </c>
      <c r="L719" s="43">
        <v>5.8996612305951803</v>
      </c>
      <c r="M719" s="43">
        <v>302.539409072892</v>
      </c>
      <c r="N719" s="43">
        <v>0</v>
      </c>
      <c r="O719" s="43">
        <v>302.539409072892</v>
      </c>
      <c r="P719" s="43" t="s">
        <v>65</v>
      </c>
      <c r="Q719" s="43" t="s">
        <v>161</v>
      </c>
      <c r="R719" s="43" t="s">
        <v>65</v>
      </c>
      <c r="S719" s="43">
        <v>0</v>
      </c>
      <c r="T719" s="43" t="s">
        <v>65</v>
      </c>
    </row>
    <row r="720" spans="1:20" x14ac:dyDescent="0.2">
      <c r="A720" s="65">
        <v>100074</v>
      </c>
      <c r="B720" s="43" t="s">
        <v>66</v>
      </c>
      <c r="C720" s="43" t="s">
        <v>139</v>
      </c>
      <c r="D720" s="43">
        <v>43981</v>
      </c>
      <c r="E720" s="43">
        <v>23</v>
      </c>
      <c r="F720" s="43">
        <v>217.06846807920601</v>
      </c>
      <c r="G720" s="43">
        <v>4.7001593584699197</v>
      </c>
      <c r="H720" s="43">
        <v>42.508899999999997</v>
      </c>
      <c r="I720" s="43">
        <v>0.39361782487553798</v>
      </c>
      <c r="J720" s="43">
        <v>25.029</v>
      </c>
      <c r="K720" s="43">
        <v>6.9396025797455101</v>
      </c>
      <c r="L720" s="43">
        <v>5.8996612305951803</v>
      </c>
      <c r="M720" s="43">
        <v>302.539409072892</v>
      </c>
      <c r="N720" s="43">
        <v>0</v>
      </c>
      <c r="O720" s="43">
        <v>302.539409072892</v>
      </c>
      <c r="P720" s="43" t="s">
        <v>65</v>
      </c>
      <c r="Q720" s="43" t="s">
        <v>161</v>
      </c>
      <c r="R720" s="43" t="s">
        <v>65</v>
      </c>
      <c r="S720" s="43">
        <v>0</v>
      </c>
      <c r="T720" s="43" t="s">
        <v>65</v>
      </c>
    </row>
    <row r="721" spans="1:20" x14ac:dyDescent="0.2">
      <c r="A721" s="65">
        <v>100074</v>
      </c>
      <c r="B721" s="43" t="s">
        <v>66</v>
      </c>
      <c r="C721" s="43" t="s">
        <v>139</v>
      </c>
      <c r="D721" s="43">
        <v>43981</v>
      </c>
      <c r="E721" s="43">
        <v>24</v>
      </c>
      <c r="F721" s="43">
        <v>217.06846807920601</v>
      </c>
      <c r="G721" s="43">
        <v>4.7001593584699197</v>
      </c>
      <c r="H721" s="43">
        <v>39.089700000000001</v>
      </c>
      <c r="I721" s="43">
        <v>0.36195720635060702</v>
      </c>
      <c r="J721" s="43">
        <v>25.029</v>
      </c>
      <c r="K721" s="43">
        <v>6.9396025797455101</v>
      </c>
      <c r="L721" s="43">
        <v>5.8996612305951803</v>
      </c>
      <c r="M721" s="43">
        <v>299.08854845436701</v>
      </c>
      <c r="N721" s="43">
        <v>0</v>
      </c>
      <c r="O721" s="43">
        <v>299.08854845436701</v>
      </c>
      <c r="P721" s="43" t="s">
        <v>65</v>
      </c>
      <c r="Q721" s="43" t="s">
        <v>161</v>
      </c>
      <c r="R721" s="43" t="s">
        <v>65</v>
      </c>
      <c r="S721" s="43">
        <v>0</v>
      </c>
      <c r="T721" s="43" t="s">
        <v>65</v>
      </c>
    </row>
    <row r="722" spans="1:20" x14ac:dyDescent="0.2">
      <c r="A722" s="65">
        <v>100074</v>
      </c>
      <c r="B722" s="43" t="s">
        <v>66</v>
      </c>
      <c r="C722" s="43" t="s">
        <v>139</v>
      </c>
      <c r="D722" s="43">
        <v>43982</v>
      </c>
      <c r="E722" s="43">
        <v>1</v>
      </c>
      <c r="F722" s="43">
        <v>217.06846807920601</v>
      </c>
      <c r="G722" s="43">
        <v>4.7001593584699197</v>
      </c>
      <c r="H722" s="43">
        <v>39.089700000000001</v>
      </c>
      <c r="I722" s="43">
        <v>0.36195720635060702</v>
      </c>
      <c r="J722" s="43">
        <v>25.029</v>
      </c>
      <c r="K722" s="43">
        <v>6.9396025797455101</v>
      </c>
      <c r="L722" s="43">
        <v>5.8996612305951803</v>
      </c>
      <c r="M722" s="43">
        <v>299.08854845436701</v>
      </c>
      <c r="N722" s="43">
        <v>0</v>
      </c>
      <c r="O722" s="43">
        <v>299.08854845436701</v>
      </c>
      <c r="P722" s="43" t="s">
        <v>65</v>
      </c>
      <c r="Q722" s="43" t="s">
        <v>161</v>
      </c>
      <c r="R722" s="43" t="s">
        <v>65</v>
      </c>
      <c r="S722" s="43">
        <v>0</v>
      </c>
      <c r="T722" s="43" t="s">
        <v>65</v>
      </c>
    </row>
    <row r="723" spans="1:20" x14ac:dyDescent="0.2">
      <c r="A723" s="65">
        <v>100074</v>
      </c>
      <c r="B723" s="43" t="s">
        <v>66</v>
      </c>
      <c r="C723" s="43" t="s">
        <v>139</v>
      </c>
      <c r="D723" s="43">
        <v>43982</v>
      </c>
      <c r="E723" s="43">
        <v>2</v>
      </c>
      <c r="F723" s="43">
        <v>217.06846807920601</v>
      </c>
      <c r="G723" s="43">
        <v>4.7001593584699197</v>
      </c>
      <c r="H723" s="43">
        <v>39.089700000000001</v>
      </c>
      <c r="I723" s="43">
        <v>0.36195720635060702</v>
      </c>
      <c r="J723" s="43">
        <v>25.029</v>
      </c>
      <c r="K723" s="43">
        <v>6.9396025797455101</v>
      </c>
      <c r="L723" s="43">
        <v>5.8996612305951803</v>
      </c>
      <c r="M723" s="43">
        <v>299.08854845436701</v>
      </c>
      <c r="N723" s="43">
        <v>0</v>
      </c>
      <c r="O723" s="43">
        <v>299.08854845436701</v>
      </c>
      <c r="P723" s="43" t="s">
        <v>65</v>
      </c>
      <c r="Q723" s="43" t="s">
        <v>161</v>
      </c>
      <c r="R723" s="43" t="s">
        <v>65</v>
      </c>
      <c r="S723" s="43">
        <v>0</v>
      </c>
      <c r="T723" s="43" t="s">
        <v>65</v>
      </c>
    </row>
    <row r="724" spans="1:20" x14ac:dyDescent="0.2">
      <c r="A724" s="65">
        <v>100074</v>
      </c>
      <c r="B724" s="43" t="s">
        <v>66</v>
      </c>
      <c r="C724" s="43" t="s">
        <v>139</v>
      </c>
      <c r="D724" s="43">
        <v>43982</v>
      </c>
      <c r="E724" s="43">
        <v>3</v>
      </c>
      <c r="F724" s="43">
        <v>217.06846807920601</v>
      </c>
      <c r="G724" s="43">
        <v>4.7001593584699197</v>
      </c>
      <c r="H724" s="43">
        <v>39.089700000000001</v>
      </c>
      <c r="I724" s="43">
        <v>0.36195720635060702</v>
      </c>
      <c r="J724" s="43">
        <v>25.029</v>
      </c>
      <c r="K724" s="43">
        <v>6.9396025797455101</v>
      </c>
      <c r="L724" s="43">
        <v>5.8996612305951803</v>
      </c>
      <c r="M724" s="43">
        <v>299.08854845436701</v>
      </c>
      <c r="N724" s="43">
        <v>0</v>
      </c>
      <c r="O724" s="43">
        <v>299.08854845436701</v>
      </c>
      <c r="P724" s="43" t="s">
        <v>65</v>
      </c>
      <c r="Q724" s="43" t="s">
        <v>161</v>
      </c>
      <c r="R724" s="43" t="s">
        <v>65</v>
      </c>
      <c r="S724" s="43">
        <v>0</v>
      </c>
      <c r="T724" s="43" t="s">
        <v>65</v>
      </c>
    </row>
    <row r="725" spans="1:20" x14ac:dyDescent="0.2">
      <c r="A725" s="65">
        <v>100074</v>
      </c>
      <c r="B725" s="43" t="s">
        <v>66</v>
      </c>
      <c r="C725" s="43" t="s">
        <v>139</v>
      </c>
      <c r="D725" s="43">
        <v>43982</v>
      </c>
      <c r="E725" s="43">
        <v>4</v>
      </c>
      <c r="F725" s="43">
        <v>217.06846807920601</v>
      </c>
      <c r="G725" s="43">
        <v>4.7001593584699197</v>
      </c>
      <c r="H725" s="43">
        <v>39.089700000000001</v>
      </c>
      <c r="I725" s="43">
        <v>0.36195720635060702</v>
      </c>
      <c r="J725" s="43">
        <v>25.029</v>
      </c>
      <c r="K725" s="43">
        <v>6.9396025797455101</v>
      </c>
      <c r="L725" s="43">
        <v>5.8996612305951803</v>
      </c>
      <c r="M725" s="43">
        <v>299.08854845436701</v>
      </c>
      <c r="N725" s="43">
        <v>0</v>
      </c>
      <c r="O725" s="43">
        <v>299.08854845436701</v>
      </c>
      <c r="P725" s="43" t="s">
        <v>65</v>
      </c>
      <c r="Q725" s="43" t="s">
        <v>161</v>
      </c>
      <c r="R725" s="43" t="s">
        <v>65</v>
      </c>
      <c r="S725" s="43">
        <v>0</v>
      </c>
      <c r="T725" s="43" t="s">
        <v>65</v>
      </c>
    </row>
    <row r="726" spans="1:20" x14ac:dyDescent="0.2">
      <c r="A726" s="65">
        <v>100074</v>
      </c>
      <c r="B726" s="43" t="s">
        <v>66</v>
      </c>
      <c r="C726" s="43" t="s">
        <v>139</v>
      </c>
      <c r="D726" s="43">
        <v>43982</v>
      </c>
      <c r="E726" s="43">
        <v>5</v>
      </c>
      <c r="F726" s="43">
        <v>217.06846807920601</v>
      </c>
      <c r="G726" s="43">
        <v>4.7001593584699197</v>
      </c>
      <c r="H726" s="43">
        <v>42.508899999999997</v>
      </c>
      <c r="I726" s="43">
        <v>0.39361782487553798</v>
      </c>
      <c r="J726" s="43">
        <v>25.029</v>
      </c>
      <c r="K726" s="43">
        <v>6.9396025797455101</v>
      </c>
      <c r="L726" s="43">
        <v>5.8996612305951803</v>
      </c>
      <c r="M726" s="43">
        <v>302.539409072892</v>
      </c>
      <c r="N726" s="43">
        <v>0</v>
      </c>
      <c r="O726" s="43">
        <v>302.539409072892</v>
      </c>
      <c r="P726" s="43" t="s">
        <v>65</v>
      </c>
      <c r="Q726" s="43" t="s">
        <v>161</v>
      </c>
      <c r="R726" s="43" t="s">
        <v>65</v>
      </c>
      <c r="S726" s="43">
        <v>0</v>
      </c>
      <c r="T726" s="43" t="s">
        <v>65</v>
      </c>
    </row>
    <row r="727" spans="1:20" x14ac:dyDescent="0.2">
      <c r="A727" s="65">
        <v>100074</v>
      </c>
      <c r="B727" s="43" t="s">
        <v>66</v>
      </c>
      <c r="C727" s="43" t="s">
        <v>139</v>
      </c>
      <c r="D727" s="43">
        <v>43982</v>
      </c>
      <c r="E727" s="43">
        <v>6</v>
      </c>
      <c r="F727" s="43">
        <v>217.06846807920601</v>
      </c>
      <c r="G727" s="43">
        <v>4.7001593584699197</v>
      </c>
      <c r="H727" s="43">
        <v>42.508899999999997</v>
      </c>
      <c r="I727" s="43">
        <v>0.39361782487553798</v>
      </c>
      <c r="J727" s="43">
        <v>25.029</v>
      </c>
      <c r="K727" s="43">
        <v>6.9396025797455101</v>
      </c>
      <c r="L727" s="43">
        <v>5.8996612305951803</v>
      </c>
      <c r="M727" s="43">
        <v>302.539409072892</v>
      </c>
      <c r="N727" s="43">
        <v>0</v>
      </c>
      <c r="O727" s="43">
        <v>302.539409072892</v>
      </c>
      <c r="P727" s="43" t="s">
        <v>65</v>
      </c>
      <c r="Q727" s="43" t="s">
        <v>161</v>
      </c>
      <c r="R727" s="43" t="s">
        <v>65</v>
      </c>
      <c r="S727" s="43">
        <v>0</v>
      </c>
      <c r="T727" s="43" t="s">
        <v>65</v>
      </c>
    </row>
    <row r="728" spans="1:20" x14ac:dyDescent="0.2">
      <c r="A728" s="65">
        <v>100074</v>
      </c>
      <c r="B728" s="43" t="s">
        <v>66</v>
      </c>
      <c r="C728" s="43" t="s">
        <v>139</v>
      </c>
      <c r="D728" s="43">
        <v>43982</v>
      </c>
      <c r="E728" s="43">
        <v>7</v>
      </c>
      <c r="F728" s="43">
        <v>217.06846807920601</v>
      </c>
      <c r="G728" s="43">
        <v>4.7001593584699197</v>
      </c>
      <c r="H728" s="43">
        <v>42.508899999999997</v>
      </c>
      <c r="I728" s="43">
        <v>0.39361782487553798</v>
      </c>
      <c r="J728" s="43">
        <v>25.029</v>
      </c>
      <c r="K728" s="43">
        <v>6.9396025797455101</v>
      </c>
      <c r="L728" s="43">
        <v>5.8996612305951803</v>
      </c>
      <c r="M728" s="43">
        <v>302.539409072892</v>
      </c>
      <c r="N728" s="43">
        <v>0</v>
      </c>
      <c r="O728" s="43">
        <v>302.539409072892</v>
      </c>
      <c r="P728" s="43" t="s">
        <v>65</v>
      </c>
      <c r="Q728" s="43" t="s">
        <v>161</v>
      </c>
      <c r="R728" s="43" t="s">
        <v>65</v>
      </c>
      <c r="S728" s="43">
        <v>0</v>
      </c>
      <c r="T728" s="43" t="s">
        <v>65</v>
      </c>
    </row>
    <row r="729" spans="1:20" x14ac:dyDescent="0.2">
      <c r="A729" s="65">
        <v>100074</v>
      </c>
      <c r="B729" s="43" t="s">
        <v>66</v>
      </c>
      <c r="C729" s="43" t="s">
        <v>139</v>
      </c>
      <c r="D729" s="43">
        <v>43982</v>
      </c>
      <c r="E729" s="43">
        <v>8</v>
      </c>
      <c r="F729" s="43">
        <v>217.06846807920601</v>
      </c>
      <c r="G729" s="43">
        <v>4.7001593584699197</v>
      </c>
      <c r="H729" s="43">
        <v>42.508899999999997</v>
      </c>
      <c r="I729" s="43">
        <v>0.39361782487553798</v>
      </c>
      <c r="J729" s="43">
        <v>25.029</v>
      </c>
      <c r="K729" s="43">
        <v>6.9396025797455101</v>
      </c>
      <c r="L729" s="43">
        <v>5.8996612305951803</v>
      </c>
      <c r="M729" s="43">
        <v>302.539409072892</v>
      </c>
      <c r="N729" s="43">
        <v>0</v>
      </c>
      <c r="O729" s="43">
        <v>302.539409072892</v>
      </c>
      <c r="P729" s="43" t="s">
        <v>65</v>
      </c>
      <c r="Q729" s="43" t="s">
        <v>161</v>
      </c>
      <c r="R729" s="43" t="s">
        <v>65</v>
      </c>
      <c r="S729" s="43">
        <v>0</v>
      </c>
      <c r="T729" s="43" t="s">
        <v>65</v>
      </c>
    </row>
    <row r="730" spans="1:20" x14ac:dyDescent="0.2">
      <c r="A730" s="65">
        <v>100074</v>
      </c>
      <c r="B730" s="43" t="s">
        <v>66</v>
      </c>
      <c r="C730" s="43" t="s">
        <v>139</v>
      </c>
      <c r="D730" s="43">
        <v>43982</v>
      </c>
      <c r="E730" s="43">
        <v>9</v>
      </c>
      <c r="F730" s="43">
        <v>217.06846807920601</v>
      </c>
      <c r="G730" s="43">
        <v>4.7001593584699197</v>
      </c>
      <c r="H730" s="43">
        <v>42.508899999999997</v>
      </c>
      <c r="I730" s="43">
        <v>0.39361782487553798</v>
      </c>
      <c r="J730" s="43">
        <v>25.029</v>
      </c>
      <c r="K730" s="43">
        <v>6.9396025797455101</v>
      </c>
      <c r="L730" s="43">
        <v>5.8996612305951803</v>
      </c>
      <c r="M730" s="43">
        <v>302.539409072892</v>
      </c>
      <c r="N730" s="43">
        <v>0</v>
      </c>
      <c r="O730" s="43">
        <v>302.539409072892</v>
      </c>
      <c r="P730" s="43" t="s">
        <v>65</v>
      </c>
      <c r="Q730" s="43" t="s">
        <v>161</v>
      </c>
      <c r="R730" s="43" t="s">
        <v>65</v>
      </c>
      <c r="S730" s="43">
        <v>0</v>
      </c>
      <c r="T730" s="43" t="s">
        <v>65</v>
      </c>
    </row>
    <row r="731" spans="1:20" x14ac:dyDescent="0.2">
      <c r="A731" s="65">
        <v>100074</v>
      </c>
      <c r="B731" s="43" t="s">
        <v>66</v>
      </c>
      <c r="C731" s="43" t="s">
        <v>139</v>
      </c>
      <c r="D731" s="43">
        <v>43982</v>
      </c>
      <c r="E731" s="43">
        <v>10</v>
      </c>
      <c r="F731" s="43">
        <v>217.06846807920601</v>
      </c>
      <c r="G731" s="43">
        <v>4.7001593584699197</v>
      </c>
      <c r="H731" s="43">
        <v>47.067700000000002</v>
      </c>
      <c r="I731" s="43">
        <v>0.43583074828787299</v>
      </c>
      <c r="J731" s="43">
        <v>25.029</v>
      </c>
      <c r="K731" s="43">
        <v>6.9396025797455101</v>
      </c>
      <c r="L731" s="43">
        <v>5.8996612305951803</v>
      </c>
      <c r="M731" s="43">
        <v>307.14042199630501</v>
      </c>
      <c r="N731" s="43">
        <v>0</v>
      </c>
      <c r="O731" s="43">
        <v>307.14042199630501</v>
      </c>
      <c r="P731" s="43" t="s">
        <v>65</v>
      </c>
      <c r="Q731" s="43" t="s">
        <v>161</v>
      </c>
      <c r="R731" s="43" t="s">
        <v>65</v>
      </c>
      <c r="S731" s="43">
        <v>0</v>
      </c>
      <c r="T731" s="43" t="s">
        <v>65</v>
      </c>
    </row>
    <row r="732" spans="1:20" x14ac:dyDescent="0.2">
      <c r="A732" s="65">
        <v>100074</v>
      </c>
      <c r="B732" s="43" t="s">
        <v>66</v>
      </c>
      <c r="C732" s="43" t="s">
        <v>139</v>
      </c>
      <c r="D732" s="43">
        <v>43982</v>
      </c>
      <c r="E732" s="43">
        <v>11</v>
      </c>
      <c r="F732" s="43">
        <v>217.06846807920601</v>
      </c>
      <c r="G732" s="43">
        <v>4.7001593584699197</v>
      </c>
      <c r="H732" s="43">
        <v>47.067700000000002</v>
      </c>
      <c r="I732" s="43">
        <v>0.43583074828787299</v>
      </c>
      <c r="J732" s="43">
        <v>25.029</v>
      </c>
      <c r="K732" s="43">
        <v>6.9396025797455101</v>
      </c>
      <c r="L732" s="43">
        <v>5.8996612305951803</v>
      </c>
      <c r="M732" s="43">
        <v>307.14042199630501</v>
      </c>
      <c r="N732" s="43">
        <v>0</v>
      </c>
      <c r="O732" s="43">
        <v>307.14042199630501</v>
      </c>
      <c r="P732" s="43" t="s">
        <v>65</v>
      </c>
      <c r="Q732" s="43" t="s">
        <v>161</v>
      </c>
      <c r="R732" s="43" t="s">
        <v>65</v>
      </c>
      <c r="S732" s="43">
        <v>0</v>
      </c>
      <c r="T732" s="43" t="s">
        <v>65</v>
      </c>
    </row>
    <row r="733" spans="1:20" x14ac:dyDescent="0.2">
      <c r="A733" s="65">
        <v>100074</v>
      </c>
      <c r="B733" s="43" t="s">
        <v>66</v>
      </c>
      <c r="C733" s="43" t="s">
        <v>139</v>
      </c>
      <c r="D733" s="43">
        <v>43982</v>
      </c>
      <c r="E733" s="43">
        <v>12</v>
      </c>
      <c r="F733" s="43">
        <v>217.06846807920601</v>
      </c>
      <c r="G733" s="43">
        <v>4.7001593584699197</v>
      </c>
      <c r="H733" s="43">
        <v>47.067700000000002</v>
      </c>
      <c r="I733" s="43">
        <v>0.43583074828787299</v>
      </c>
      <c r="J733" s="43">
        <v>25.029</v>
      </c>
      <c r="K733" s="43">
        <v>6.9396025797455101</v>
      </c>
      <c r="L733" s="43">
        <v>5.8996612305951803</v>
      </c>
      <c r="M733" s="43">
        <v>307.14042199630501</v>
      </c>
      <c r="N733" s="43">
        <v>0</v>
      </c>
      <c r="O733" s="43">
        <v>307.14042199630501</v>
      </c>
      <c r="P733" s="43" t="s">
        <v>65</v>
      </c>
      <c r="Q733" s="43" t="s">
        <v>161</v>
      </c>
      <c r="R733" s="43" t="s">
        <v>65</v>
      </c>
      <c r="S733" s="43">
        <v>0</v>
      </c>
      <c r="T733" s="43" t="s">
        <v>65</v>
      </c>
    </row>
    <row r="734" spans="1:20" x14ac:dyDescent="0.2">
      <c r="A734" s="65">
        <v>100074</v>
      </c>
      <c r="B734" s="43" t="s">
        <v>66</v>
      </c>
      <c r="C734" s="43" t="s">
        <v>139</v>
      </c>
      <c r="D734" s="43">
        <v>43982</v>
      </c>
      <c r="E734" s="43">
        <v>13</v>
      </c>
      <c r="F734" s="43">
        <v>217.06846807920601</v>
      </c>
      <c r="G734" s="43">
        <v>4.7001593584699197</v>
      </c>
      <c r="H734" s="43">
        <v>42.508899999999997</v>
      </c>
      <c r="I734" s="43">
        <v>0.39361782487553798</v>
      </c>
      <c r="J734" s="43">
        <v>25.029</v>
      </c>
      <c r="K734" s="43">
        <v>6.9396025797455101</v>
      </c>
      <c r="L734" s="43">
        <v>5.8996612305951803</v>
      </c>
      <c r="M734" s="43">
        <v>302.539409072892</v>
      </c>
      <c r="N734" s="43">
        <v>0</v>
      </c>
      <c r="O734" s="43">
        <v>302.539409072892</v>
      </c>
      <c r="P734" s="43" t="s">
        <v>65</v>
      </c>
      <c r="Q734" s="43" t="s">
        <v>161</v>
      </c>
      <c r="R734" s="43" t="s">
        <v>65</v>
      </c>
      <c r="S734" s="43">
        <v>0</v>
      </c>
      <c r="T734" s="43" t="s">
        <v>65</v>
      </c>
    </row>
    <row r="735" spans="1:20" x14ac:dyDescent="0.2">
      <c r="A735" s="65">
        <v>100074</v>
      </c>
      <c r="B735" s="43" t="s">
        <v>66</v>
      </c>
      <c r="C735" s="43" t="s">
        <v>139</v>
      </c>
      <c r="D735" s="43">
        <v>43982</v>
      </c>
      <c r="E735" s="43">
        <v>14</v>
      </c>
      <c r="F735" s="43">
        <v>217.06846807920601</v>
      </c>
      <c r="G735" s="43">
        <v>4.7001593584699197</v>
      </c>
      <c r="H735" s="43">
        <v>42.508899999999997</v>
      </c>
      <c r="I735" s="43">
        <v>0.39361782487553798</v>
      </c>
      <c r="J735" s="43">
        <v>25.029</v>
      </c>
      <c r="K735" s="43">
        <v>6.9396025797455101</v>
      </c>
      <c r="L735" s="43">
        <v>5.8996612305951803</v>
      </c>
      <c r="M735" s="43">
        <v>302.539409072892</v>
      </c>
      <c r="N735" s="43">
        <v>0</v>
      </c>
      <c r="O735" s="43">
        <v>302.539409072892</v>
      </c>
      <c r="P735" s="43" t="s">
        <v>65</v>
      </c>
      <c r="Q735" s="43" t="s">
        <v>161</v>
      </c>
      <c r="R735" s="43" t="s">
        <v>65</v>
      </c>
      <c r="S735" s="43">
        <v>0</v>
      </c>
      <c r="T735" s="43" t="s">
        <v>65</v>
      </c>
    </row>
    <row r="736" spans="1:20" x14ac:dyDescent="0.2">
      <c r="A736" s="65">
        <v>100074</v>
      </c>
      <c r="B736" s="43" t="s">
        <v>66</v>
      </c>
      <c r="C736" s="43" t="s">
        <v>139</v>
      </c>
      <c r="D736" s="43">
        <v>43982</v>
      </c>
      <c r="E736" s="43">
        <v>15</v>
      </c>
      <c r="F736" s="43">
        <v>217.06846807920601</v>
      </c>
      <c r="G736" s="43">
        <v>4.7001593584699197</v>
      </c>
      <c r="H736" s="43">
        <v>42.508899999999997</v>
      </c>
      <c r="I736" s="43">
        <v>0.39361782487553798</v>
      </c>
      <c r="J736" s="43">
        <v>25.029</v>
      </c>
      <c r="K736" s="43">
        <v>6.9396025797455101</v>
      </c>
      <c r="L736" s="43">
        <v>5.8996612305951803</v>
      </c>
      <c r="M736" s="43">
        <v>302.539409072892</v>
      </c>
      <c r="N736" s="43">
        <v>0</v>
      </c>
      <c r="O736" s="43">
        <v>302.539409072892</v>
      </c>
      <c r="P736" s="43" t="s">
        <v>65</v>
      </c>
      <c r="Q736" s="43" t="s">
        <v>161</v>
      </c>
      <c r="R736" s="43" t="s">
        <v>65</v>
      </c>
      <c r="S736" s="43">
        <v>0</v>
      </c>
      <c r="T736" s="43" t="s">
        <v>65</v>
      </c>
    </row>
    <row r="737" spans="1:20" x14ac:dyDescent="0.2">
      <c r="A737" s="65">
        <v>100074</v>
      </c>
      <c r="B737" s="43" t="s">
        <v>66</v>
      </c>
      <c r="C737" s="43" t="s">
        <v>139</v>
      </c>
      <c r="D737" s="43">
        <v>43982</v>
      </c>
      <c r="E737" s="43">
        <v>16</v>
      </c>
      <c r="F737" s="43">
        <v>217.06846807920601</v>
      </c>
      <c r="G737" s="43">
        <v>4.7001593584699197</v>
      </c>
      <c r="H737" s="43">
        <v>42.508899999999997</v>
      </c>
      <c r="I737" s="43">
        <v>0.39361782487553798</v>
      </c>
      <c r="J737" s="43">
        <v>25.029</v>
      </c>
      <c r="K737" s="43">
        <v>6.9396025797455101</v>
      </c>
      <c r="L737" s="43">
        <v>5.8996612305951803</v>
      </c>
      <c r="M737" s="43">
        <v>302.539409072892</v>
      </c>
      <c r="N737" s="43">
        <v>0</v>
      </c>
      <c r="O737" s="43">
        <v>302.539409072892</v>
      </c>
      <c r="P737" s="43" t="s">
        <v>65</v>
      </c>
      <c r="Q737" s="43" t="s">
        <v>161</v>
      </c>
      <c r="R737" s="43" t="s">
        <v>65</v>
      </c>
      <c r="S737" s="43">
        <v>0</v>
      </c>
      <c r="T737" s="43" t="s">
        <v>65</v>
      </c>
    </row>
    <row r="738" spans="1:20" x14ac:dyDescent="0.2">
      <c r="A738" s="65">
        <v>100074</v>
      </c>
      <c r="B738" s="43" t="s">
        <v>66</v>
      </c>
      <c r="C738" s="43" t="s">
        <v>139</v>
      </c>
      <c r="D738" s="43">
        <v>43982</v>
      </c>
      <c r="E738" s="43">
        <v>17</v>
      </c>
      <c r="F738" s="43">
        <v>217.06846807920601</v>
      </c>
      <c r="G738" s="43">
        <v>4.7001593584699197</v>
      </c>
      <c r="H738" s="43">
        <v>42.508899999999997</v>
      </c>
      <c r="I738" s="43">
        <v>0.39361782487553798</v>
      </c>
      <c r="J738" s="43">
        <v>25.029</v>
      </c>
      <c r="K738" s="43">
        <v>6.9396025797455101</v>
      </c>
      <c r="L738" s="43">
        <v>5.8996612305951803</v>
      </c>
      <c r="M738" s="43">
        <v>302.539409072892</v>
      </c>
      <c r="N738" s="43">
        <v>0</v>
      </c>
      <c r="O738" s="43">
        <v>302.539409072892</v>
      </c>
      <c r="P738" s="43" t="s">
        <v>65</v>
      </c>
      <c r="Q738" s="43" t="s">
        <v>161</v>
      </c>
      <c r="R738" s="43" t="s">
        <v>65</v>
      </c>
      <c r="S738" s="43">
        <v>0</v>
      </c>
      <c r="T738" s="43" t="s">
        <v>65</v>
      </c>
    </row>
    <row r="739" spans="1:20" x14ac:dyDescent="0.2">
      <c r="A739" s="65">
        <v>100074</v>
      </c>
      <c r="B739" s="43" t="s">
        <v>66</v>
      </c>
      <c r="C739" s="43" t="s">
        <v>139</v>
      </c>
      <c r="D739" s="43">
        <v>43982</v>
      </c>
      <c r="E739" s="43">
        <v>18</v>
      </c>
      <c r="F739" s="43">
        <v>217.06846807920601</v>
      </c>
      <c r="G739" s="43">
        <v>4.7001593584699197</v>
      </c>
      <c r="H739" s="43">
        <v>42.508899999999997</v>
      </c>
      <c r="I739" s="43">
        <v>0.39361782487553798</v>
      </c>
      <c r="J739" s="43">
        <v>25.029</v>
      </c>
      <c r="K739" s="43">
        <v>6.9396025797455101</v>
      </c>
      <c r="L739" s="43">
        <v>5.8996612305951803</v>
      </c>
      <c r="M739" s="43">
        <v>302.539409072892</v>
      </c>
      <c r="N739" s="43">
        <v>0</v>
      </c>
      <c r="O739" s="43">
        <v>302.539409072892</v>
      </c>
      <c r="P739" s="43" t="s">
        <v>65</v>
      </c>
      <c r="Q739" s="43" t="s">
        <v>161</v>
      </c>
      <c r="R739" s="43" t="s">
        <v>65</v>
      </c>
      <c r="S739" s="43">
        <v>0</v>
      </c>
      <c r="T739" s="43" t="s">
        <v>65</v>
      </c>
    </row>
    <row r="740" spans="1:20" x14ac:dyDescent="0.2">
      <c r="A740" s="65">
        <v>100074</v>
      </c>
      <c r="B740" s="43" t="s">
        <v>66</v>
      </c>
      <c r="C740" s="43" t="s">
        <v>139</v>
      </c>
      <c r="D740" s="43">
        <v>43982</v>
      </c>
      <c r="E740" s="43">
        <v>19</v>
      </c>
      <c r="F740" s="43">
        <v>217.06846807920601</v>
      </c>
      <c r="G740" s="43">
        <v>4.7001593584699197</v>
      </c>
      <c r="H740" s="43">
        <v>47.067700000000002</v>
      </c>
      <c r="I740" s="43">
        <v>0.43583074828787299</v>
      </c>
      <c r="J740" s="43">
        <v>25.029</v>
      </c>
      <c r="K740" s="43">
        <v>6.9396025797455101</v>
      </c>
      <c r="L740" s="43">
        <v>5.8996612305951803</v>
      </c>
      <c r="M740" s="43">
        <v>307.14042199630501</v>
      </c>
      <c r="N740" s="43">
        <v>0</v>
      </c>
      <c r="O740" s="43">
        <v>307.14042199630501</v>
      </c>
      <c r="P740" s="43" t="s">
        <v>65</v>
      </c>
      <c r="Q740" s="43" t="s">
        <v>161</v>
      </c>
      <c r="R740" s="43" t="s">
        <v>65</v>
      </c>
      <c r="S740" s="43">
        <v>0</v>
      </c>
      <c r="T740" s="43" t="s">
        <v>65</v>
      </c>
    </row>
    <row r="741" spans="1:20" x14ac:dyDescent="0.2">
      <c r="A741" s="65">
        <v>100074</v>
      </c>
      <c r="B741" s="43" t="s">
        <v>66</v>
      </c>
      <c r="C741" s="43" t="s">
        <v>139</v>
      </c>
      <c r="D741" s="43">
        <v>43982</v>
      </c>
      <c r="E741" s="43">
        <v>20</v>
      </c>
      <c r="F741" s="43">
        <v>217.06846807920601</v>
      </c>
      <c r="G741" s="43">
        <v>4.7001593584699197</v>
      </c>
      <c r="H741" s="43">
        <v>47.067700000000002</v>
      </c>
      <c r="I741" s="43">
        <v>0.43583074828787299</v>
      </c>
      <c r="J741" s="43">
        <v>25.029</v>
      </c>
      <c r="K741" s="43">
        <v>6.9396025797455101</v>
      </c>
      <c r="L741" s="43">
        <v>5.8996612305951803</v>
      </c>
      <c r="M741" s="43">
        <v>307.14042199630501</v>
      </c>
      <c r="N741" s="43">
        <v>0</v>
      </c>
      <c r="O741" s="43">
        <v>307.14042199630501</v>
      </c>
      <c r="P741" s="43" t="s">
        <v>65</v>
      </c>
      <c r="Q741" s="43" t="s">
        <v>161</v>
      </c>
      <c r="R741" s="43" t="s">
        <v>65</v>
      </c>
      <c r="S741" s="43">
        <v>0</v>
      </c>
      <c r="T741" s="43" t="s">
        <v>65</v>
      </c>
    </row>
    <row r="742" spans="1:20" x14ac:dyDescent="0.2">
      <c r="A742" s="65">
        <v>100074</v>
      </c>
      <c r="B742" s="43" t="s">
        <v>66</v>
      </c>
      <c r="C742" s="43" t="s">
        <v>139</v>
      </c>
      <c r="D742" s="43">
        <v>43982</v>
      </c>
      <c r="E742" s="43">
        <v>21</v>
      </c>
      <c r="F742" s="43">
        <v>217.06846807920601</v>
      </c>
      <c r="G742" s="43">
        <v>4.7001593584699197</v>
      </c>
      <c r="H742" s="43">
        <v>47.067700000000002</v>
      </c>
      <c r="I742" s="43">
        <v>0.43583074828787299</v>
      </c>
      <c r="J742" s="43">
        <v>25.029</v>
      </c>
      <c r="K742" s="43">
        <v>6.9396025797455101</v>
      </c>
      <c r="L742" s="43">
        <v>5.8996612305951803</v>
      </c>
      <c r="M742" s="43">
        <v>307.14042199630501</v>
      </c>
      <c r="N742" s="43">
        <v>0</v>
      </c>
      <c r="O742" s="43">
        <v>307.14042199630501</v>
      </c>
      <c r="P742" s="43" t="s">
        <v>65</v>
      </c>
      <c r="Q742" s="43" t="s">
        <v>161</v>
      </c>
      <c r="R742" s="43" t="s">
        <v>65</v>
      </c>
      <c r="S742" s="43">
        <v>0</v>
      </c>
      <c r="T742" s="43" t="s">
        <v>65</v>
      </c>
    </row>
    <row r="743" spans="1:20" x14ac:dyDescent="0.2">
      <c r="A743" s="65">
        <v>100074</v>
      </c>
      <c r="B743" s="43" t="s">
        <v>66</v>
      </c>
      <c r="C743" s="43" t="s">
        <v>139</v>
      </c>
      <c r="D743" s="43">
        <v>43982</v>
      </c>
      <c r="E743" s="43">
        <v>22</v>
      </c>
      <c r="F743" s="43">
        <v>217.06846807920601</v>
      </c>
      <c r="G743" s="43">
        <v>4.7001593584699197</v>
      </c>
      <c r="H743" s="43">
        <v>42.508899999999997</v>
      </c>
      <c r="I743" s="43">
        <v>0.39361782487553798</v>
      </c>
      <c r="J743" s="43">
        <v>25.029</v>
      </c>
      <c r="K743" s="43">
        <v>6.9396025797455101</v>
      </c>
      <c r="L743" s="43">
        <v>5.8996612305951803</v>
      </c>
      <c r="M743" s="43">
        <v>302.539409072892</v>
      </c>
      <c r="N743" s="43">
        <v>0</v>
      </c>
      <c r="O743" s="43">
        <v>302.539409072892</v>
      </c>
      <c r="P743" s="43" t="s">
        <v>65</v>
      </c>
      <c r="Q743" s="43" t="s">
        <v>161</v>
      </c>
      <c r="R743" s="43" t="s">
        <v>65</v>
      </c>
      <c r="S743" s="43">
        <v>0</v>
      </c>
      <c r="T743" s="43" t="s">
        <v>65</v>
      </c>
    </row>
    <row r="744" spans="1:20" x14ac:dyDescent="0.2">
      <c r="A744" s="65">
        <v>100074</v>
      </c>
      <c r="B744" s="43" t="s">
        <v>66</v>
      </c>
      <c r="C744" s="43" t="s">
        <v>139</v>
      </c>
      <c r="D744" s="43">
        <v>43982</v>
      </c>
      <c r="E744" s="43">
        <v>23</v>
      </c>
      <c r="F744" s="43">
        <v>217.06846807920601</v>
      </c>
      <c r="G744" s="43">
        <v>4.7001593584699197</v>
      </c>
      <c r="H744" s="43">
        <v>42.508899999999997</v>
      </c>
      <c r="I744" s="43">
        <v>0.39361782487553798</v>
      </c>
      <c r="J744" s="43">
        <v>25.029</v>
      </c>
      <c r="K744" s="43">
        <v>6.9396025797455101</v>
      </c>
      <c r="L744" s="43">
        <v>5.8996612305951803</v>
      </c>
      <c r="M744" s="43">
        <v>302.539409072892</v>
      </c>
      <c r="N744" s="43">
        <v>0</v>
      </c>
      <c r="O744" s="43">
        <v>302.539409072892</v>
      </c>
      <c r="P744" s="43" t="s">
        <v>65</v>
      </c>
      <c r="Q744" s="43" t="s">
        <v>161</v>
      </c>
      <c r="R744" s="43" t="s">
        <v>65</v>
      </c>
      <c r="S744" s="43">
        <v>0</v>
      </c>
      <c r="T744" s="43" t="s">
        <v>65</v>
      </c>
    </row>
    <row r="745" spans="1:20" x14ac:dyDescent="0.2">
      <c r="A745" s="65">
        <v>100074</v>
      </c>
      <c r="B745" s="43" t="s">
        <v>66</v>
      </c>
      <c r="C745" s="43" t="s">
        <v>139</v>
      </c>
      <c r="D745" s="43">
        <v>43982</v>
      </c>
      <c r="E745" s="43">
        <v>24</v>
      </c>
      <c r="F745" s="43">
        <v>217.06846807920601</v>
      </c>
      <c r="G745" s="43">
        <v>4.7001593584699197</v>
      </c>
      <c r="H745" s="43">
        <v>39.089700000000001</v>
      </c>
      <c r="I745" s="43">
        <v>0.36195720635060702</v>
      </c>
      <c r="J745" s="43">
        <v>25.029</v>
      </c>
      <c r="K745" s="43">
        <v>6.9396025797455101</v>
      </c>
      <c r="L745" s="43">
        <v>5.8996612305951803</v>
      </c>
      <c r="M745" s="43">
        <v>299.08854845436701</v>
      </c>
      <c r="N745" s="43">
        <v>0</v>
      </c>
      <c r="O745" s="43">
        <v>299.08854845436701</v>
      </c>
      <c r="P745" s="43" t="s">
        <v>65</v>
      </c>
      <c r="Q745" s="43" t="s">
        <v>161</v>
      </c>
      <c r="R745" s="43" t="s">
        <v>65</v>
      </c>
      <c r="S745" s="43">
        <v>0</v>
      </c>
      <c r="T745" s="43" t="s">
        <v>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A1:BB33"/>
  <sheetViews>
    <sheetView zoomScale="90" zoomScaleNormal="90" workbookViewId="0">
      <selection activeCell="H17" sqref="G16:H17"/>
    </sheetView>
  </sheetViews>
  <sheetFormatPr baseColWidth="10" defaultColWidth="11.5546875" defaultRowHeight="11.4" x14ac:dyDescent="0.2"/>
  <cols>
    <col min="1" max="1" width="11.5546875" style="32"/>
    <col min="2" max="2" width="35.6640625" style="32" customWidth="1"/>
    <col min="3" max="3" width="55.6640625" style="44" bestFit="1" customWidth="1"/>
    <col min="4" max="16384" width="11.5546875" style="32"/>
  </cols>
  <sheetData>
    <row r="1" spans="1:54" x14ac:dyDescent="0.2">
      <c r="A1" s="82" t="s">
        <v>252</v>
      </c>
      <c r="B1" s="32" t="s">
        <v>253</v>
      </c>
      <c r="C1" s="44" t="s">
        <v>254</v>
      </c>
      <c r="D1" s="32" t="s">
        <v>164</v>
      </c>
      <c r="E1" s="32" t="s">
        <v>255</v>
      </c>
      <c r="F1" s="32" t="s">
        <v>256</v>
      </c>
      <c r="G1" s="32" t="s">
        <v>257</v>
      </c>
      <c r="H1" s="32" t="s">
        <v>258</v>
      </c>
      <c r="I1" s="32" t="s">
        <v>259</v>
      </c>
      <c r="J1" s="32" t="s">
        <v>260</v>
      </c>
      <c r="K1" s="32" t="s">
        <v>261</v>
      </c>
      <c r="L1" s="32" t="s">
        <v>262</v>
      </c>
      <c r="M1" s="32" t="s">
        <v>263</v>
      </c>
      <c r="N1" s="32" t="s">
        <v>264</v>
      </c>
      <c r="O1" s="32" t="s">
        <v>265</v>
      </c>
      <c r="P1" s="32" t="s">
        <v>266</v>
      </c>
      <c r="Q1" s="32" t="s">
        <v>267</v>
      </c>
      <c r="R1" s="32" t="s">
        <v>268</v>
      </c>
      <c r="S1" s="32" t="s">
        <v>269</v>
      </c>
      <c r="T1" s="32" t="s">
        <v>270</v>
      </c>
      <c r="U1" s="32" t="s">
        <v>271</v>
      </c>
      <c r="V1" s="32" t="s">
        <v>272</v>
      </c>
      <c r="W1" s="32" t="s">
        <v>273</v>
      </c>
      <c r="X1" s="32" t="s">
        <v>274</v>
      </c>
      <c r="Y1" s="32" t="s">
        <v>275</v>
      </c>
      <c r="Z1" s="32" t="s">
        <v>276</v>
      </c>
      <c r="AA1" s="32" t="s">
        <v>277</v>
      </c>
      <c r="AB1" s="32" t="s">
        <v>278</v>
      </c>
      <c r="AD1" s="32" t="s">
        <v>279</v>
      </c>
      <c r="AE1" s="32" t="s">
        <v>280</v>
      </c>
      <c r="AF1" s="32" t="s">
        <v>281</v>
      </c>
      <c r="AG1" s="32" t="s">
        <v>282</v>
      </c>
      <c r="AH1" s="32" t="s">
        <v>283</v>
      </c>
      <c r="AI1" s="32" t="s">
        <v>284</v>
      </c>
      <c r="AJ1" s="32" t="s">
        <v>285</v>
      </c>
      <c r="AK1" s="32" t="s">
        <v>286</v>
      </c>
      <c r="AL1" s="32" t="s">
        <v>287</v>
      </c>
      <c r="AM1" s="32" t="s">
        <v>288</v>
      </c>
      <c r="AN1" s="32" t="s">
        <v>289</v>
      </c>
      <c r="AO1" s="32" t="s">
        <v>290</v>
      </c>
      <c r="AP1" s="32" t="s">
        <v>291</v>
      </c>
      <c r="AQ1" s="32" t="s">
        <v>292</v>
      </c>
      <c r="AR1" s="32" t="s">
        <v>293</v>
      </c>
      <c r="AS1" s="32" t="s">
        <v>294</v>
      </c>
      <c r="AT1" s="32" t="s">
        <v>295</v>
      </c>
      <c r="AU1" s="32" t="s">
        <v>296</v>
      </c>
      <c r="AV1" s="32" t="s">
        <v>297</v>
      </c>
      <c r="AW1" s="32" t="s">
        <v>298</v>
      </c>
      <c r="AX1" s="32" t="s">
        <v>299</v>
      </c>
      <c r="AY1" s="32" t="s">
        <v>300</v>
      </c>
      <c r="AZ1" s="32" t="s">
        <v>301</v>
      </c>
      <c r="BA1" s="32" t="s">
        <v>302</v>
      </c>
    </row>
    <row r="3" spans="1:54" x14ac:dyDescent="0.2">
      <c r="A3" s="32" t="s">
        <v>66</v>
      </c>
      <c r="B3" s="32" t="s">
        <v>139</v>
      </c>
      <c r="C3" s="44">
        <v>43952</v>
      </c>
      <c r="D3" s="32" t="s">
        <v>165</v>
      </c>
      <c r="E3" s="32">
        <v>13600</v>
      </c>
      <c r="F3" s="32">
        <v>17280</v>
      </c>
      <c r="G3" s="32">
        <v>16520</v>
      </c>
      <c r="H3" s="32">
        <v>17360</v>
      </c>
      <c r="I3" s="32">
        <v>16560</v>
      </c>
      <c r="J3" s="32">
        <v>16400</v>
      </c>
      <c r="K3" s="32">
        <v>16560</v>
      </c>
      <c r="L3" s="32">
        <v>14360</v>
      </c>
      <c r="M3" s="32">
        <v>13960</v>
      </c>
      <c r="N3" s="32">
        <v>15920</v>
      </c>
      <c r="O3" s="32">
        <v>16440</v>
      </c>
      <c r="P3" s="32">
        <v>16200</v>
      </c>
      <c r="Q3" s="32">
        <v>16920</v>
      </c>
      <c r="R3" s="32">
        <v>15840</v>
      </c>
      <c r="S3" s="32">
        <v>16760</v>
      </c>
      <c r="T3" s="32">
        <v>16960</v>
      </c>
      <c r="U3" s="32">
        <v>17080</v>
      </c>
      <c r="V3" s="32">
        <v>16800</v>
      </c>
      <c r="W3" s="32">
        <v>16080</v>
      </c>
      <c r="X3" s="32">
        <v>16880</v>
      </c>
      <c r="Y3" s="32">
        <v>17240</v>
      </c>
      <c r="Z3" s="32">
        <v>16920</v>
      </c>
      <c r="AA3" s="32">
        <v>16960</v>
      </c>
      <c r="AB3" s="32">
        <v>17000</v>
      </c>
      <c r="AC3" s="32">
        <v>392600</v>
      </c>
      <c r="AD3" s="32">
        <v>1240</v>
      </c>
      <c r="AE3" s="32">
        <v>3440</v>
      </c>
      <c r="AF3" s="32">
        <v>1560</v>
      </c>
      <c r="AG3" s="32">
        <v>40</v>
      </c>
      <c r="AH3" s="32">
        <v>0</v>
      </c>
      <c r="AI3" s="32">
        <v>0</v>
      </c>
      <c r="AJ3" s="32">
        <v>40</v>
      </c>
      <c r="AK3" s="32">
        <v>0</v>
      </c>
      <c r="AL3" s="32">
        <v>40</v>
      </c>
      <c r="AM3" s="32">
        <v>120</v>
      </c>
      <c r="AN3" s="32">
        <v>80</v>
      </c>
      <c r="AO3" s="32">
        <v>0</v>
      </c>
      <c r="AP3" s="32">
        <v>0</v>
      </c>
      <c r="AQ3" s="32">
        <v>560</v>
      </c>
      <c r="AR3" s="32">
        <v>40</v>
      </c>
      <c r="AS3" s="32">
        <v>40</v>
      </c>
      <c r="AT3" s="32">
        <v>40</v>
      </c>
      <c r="AU3" s="32">
        <v>0</v>
      </c>
      <c r="AV3" s="32">
        <v>0</v>
      </c>
      <c r="AW3" s="32">
        <v>40</v>
      </c>
      <c r="AX3" s="32">
        <v>0</v>
      </c>
      <c r="AY3" s="32">
        <v>0</v>
      </c>
      <c r="AZ3" s="32">
        <v>40</v>
      </c>
      <c r="BA3" s="32">
        <v>400</v>
      </c>
      <c r="BB3" s="32">
        <v>7720</v>
      </c>
    </row>
    <row r="4" spans="1:54" x14ac:dyDescent="0.2">
      <c r="A4" s="32" t="s">
        <v>66</v>
      </c>
      <c r="B4" s="32" t="s">
        <v>139</v>
      </c>
      <c r="C4" s="44">
        <v>43953</v>
      </c>
      <c r="D4" s="32" t="s">
        <v>165</v>
      </c>
      <c r="E4" s="32">
        <v>15800</v>
      </c>
      <c r="F4" s="32">
        <v>17000</v>
      </c>
      <c r="G4" s="32">
        <v>16880</v>
      </c>
      <c r="H4" s="32">
        <v>16920</v>
      </c>
      <c r="I4" s="32">
        <v>17280</v>
      </c>
      <c r="J4" s="32">
        <v>17040</v>
      </c>
      <c r="K4" s="32">
        <v>16520</v>
      </c>
      <c r="L4" s="32">
        <v>16440</v>
      </c>
      <c r="M4" s="32">
        <v>16440</v>
      </c>
      <c r="N4" s="32">
        <v>16600</v>
      </c>
      <c r="O4" s="32">
        <v>16720</v>
      </c>
      <c r="P4" s="32">
        <v>17120</v>
      </c>
      <c r="Q4" s="32">
        <v>16520</v>
      </c>
      <c r="R4" s="32">
        <v>16320</v>
      </c>
      <c r="S4" s="32">
        <v>15640</v>
      </c>
      <c r="T4" s="32">
        <v>16880</v>
      </c>
      <c r="U4" s="32">
        <v>16240</v>
      </c>
      <c r="V4" s="32">
        <v>16840</v>
      </c>
      <c r="W4" s="32">
        <v>13280</v>
      </c>
      <c r="X4" s="32">
        <v>15520</v>
      </c>
      <c r="Y4" s="32">
        <v>16320</v>
      </c>
      <c r="Z4" s="32">
        <v>10760</v>
      </c>
      <c r="AA4" s="32">
        <v>16760</v>
      </c>
      <c r="AB4" s="32">
        <v>16880</v>
      </c>
      <c r="AC4" s="32">
        <v>388720</v>
      </c>
      <c r="AD4" s="32">
        <v>120</v>
      </c>
      <c r="AE4" s="32">
        <v>40</v>
      </c>
      <c r="AF4" s="32">
        <v>120</v>
      </c>
      <c r="AG4" s="32">
        <v>40</v>
      </c>
      <c r="AH4" s="32">
        <v>40</v>
      </c>
      <c r="AI4" s="32">
        <v>40</v>
      </c>
      <c r="AJ4" s="32">
        <v>0</v>
      </c>
      <c r="AK4" s="32">
        <v>40</v>
      </c>
      <c r="AL4" s="32">
        <v>0</v>
      </c>
      <c r="AM4" s="32">
        <v>0</v>
      </c>
      <c r="AN4" s="32">
        <v>0</v>
      </c>
      <c r="AO4" s="32">
        <v>0</v>
      </c>
      <c r="AP4" s="32">
        <v>440</v>
      </c>
      <c r="AQ4" s="32">
        <v>440</v>
      </c>
      <c r="AR4" s="32">
        <v>120</v>
      </c>
      <c r="AS4" s="32">
        <v>80</v>
      </c>
      <c r="AT4" s="32">
        <v>120</v>
      </c>
      <c r="AU4" s="32">
        <v>80</v>
      </c>
      <c r="AV4" s="32">
        <v>320</v>
      </c>
      <c r="AW4" s="32">
        <v>240</v>
      </c>
      <c r="AX4" s="32">
        <v>400</v>
      </c>
      <c r="AY4" s="32">
        <v>480</v>
      </c>
      <c r="AZ4" s="32">
        <v>0</v>
      </c>
      <c r="BA4" s="32">
        <v>0</v>
      </c>
      <c r="BB4" s="32">
        <v>3160</v>
      </c>
    </row>
    <row r="5" spans="1:54" x14ac:dyDescent="0.2">
      <c r="A5" s="32" t="s">
        <v>66</v>
      </c>
      <c r="B5" s="32" t="s">
        <v>139</v>
      </c>
      <c r="C5" s="44">
        <v>43954</v>
      </c>
      <c r="D5" s="32" t="s">
        <v>165</v>
      </c>
      <c r="E5" s="32">
        <v>16440</v>
      </c>
      <c r="F5" s="32">
        <v>16920</v>
      </c>
      <c r="G5" s="32">
        <v>16280</v>
      </c>
      <c r="H5" s="32">
        <v>16120</v>
      </c>
      <c r="I5" s="32">
        <v>16760</v>
      </c>
      <c r="J5" s="32">
        <v>16960</v>
      </c>
      <c r="K5" s="32">
        <v>16640</v>
      </c>
      <c r="L5" s="32">
        <v>17000</v>
      </c>
      <c r="M5" s="32">
        <v>16680</v>
      </c>
      <c r="N5" s="32">
        <v>16360</v>
      </c>
      <c r="O5" s="32">
        <v>16240</v>
      </c>
      <c r="P5" s="32">
        <v>16320</v>
      </c>
      <c r="Q5" s="32">
        <v>16880</v>
      </c>
      <c r="R5" s="32">
        <v>16680</v>
      </c>
      <c r="S5" s="32">
        <v>16080</v>
      </c>
      <c r="T5" s="32">
        <v>16800</v>
      </c>
      <c r="U5" s="32">
        <v>16520</v>
      </c>
      <c r="V5" s="32">
        <v>16480</v>
      </c>
      <c r="W5" s="32">
        <v>16920</v>
      </c>
      <c r="X5" s="32">
        <v>16560</v>
      </c>
      <c r="Y5" s="32">
        <v>16360</v>
      </c>
      <c r="Z5" s="32">
        <v>17080</v>
      </c>
      <c r="AA5" s="32">
        <v>16280</v>
      </c>
      <c r="AB5" s="32">
        <v>16240</v>
      </c>
      <c r="AC5" s="32">
        <v>397600</v>
      </c>
      <c r="AD5" s="32">
        <v>80</v>
      </c>
      <c r="AE5" s="32">
        <v>0</v>
      </c>
      <c r="AF5" s="32">
        <v>80</v>
      </c>
      <c r="AG5" s="32">
        <v>160</v>
      </c>
      <c r="AH5" s="32">
        <v>1600</v>
      </c>
      <c r="AI5" s="32">
        <v>1800</v>
      </c>
      <c r="AJ5" s="32">
        <v>1600</v>
      </c>
      <c r="AK5" s="32">
        <v>1920</v>
      </c>
      <c r="AL5" s="32">
        <v>1760</v>
      </c>
      <c r="AM5" s="32">
        <v>1480</v>
      </c>
      <c r="AN5" s="32">
        <v>1320</v>
      </c>
      <c r="AO5" s="32">
        <v>2000</v>
      </c>
      <c r="AP5" s="32">
        <v>480</v>
      </c>
      <c r="AQ5" s="32">
        <v>0</v>
      </c>
      <c r="AR5" s="32">
        <v>0</v>
      </c>
      <c r="AS5" s="32">
        <v>0</v>
      </c>
      <c r="AT5" s="32">
        <v>0</v>
      </c>
      <c r="AU5" s="32">
        <v>0</v>
      </c>
      <c r="AV5" s="32">
        <v>0</v>
      </c>
      <c r="AW5" s="32">
        <v>0</v>
      </c>
      <c r="AX5" s="32">
        <v>0</v>
      </c>
      <c r="AY5" s="32">
        <v>0</v>
      </c>
      <c r="AZ5" s="32">
        <v>0</v>
      </c>
      <c r="BA5" s="32">
        <v>0</v>
      </c>
      <c r="BB5" s="32">
        <v>14280</v>
      </c>
    </row>
    <row r="6" spans="1:54" x14ac:dyDescent="0.2">
      <c r="A6" s="32" t="s">
        <v>66</v>
      </c>
      <c r="B6" s="32" t="s">
        <v>139</v>
      </c>
      <c r="C6" s="44">
        <v>43955</v>
      </c>
      <c r="D6" s="32" t="s">
        <v>165</v>
      </c>
      <c r="E6" s="32">
        <v>16600</v>
      </c>
      <c r="F6" s="32">
        <v>17200</v>
      </c>
      <c r="G6" s="32">
        <v>16960</v>
      </c>
      <c r="H6" s="32">
        <v>16680</v>
      </c>
      <c r="I6" s="32">
        <v>13080</v>
      </c>
      <c r="J6" s="32">
        <v>16720</v>
      </c>
      <c r="K6" s="32">
        <v>16160</v>
      </c>
      <c r="L6" s="32">
        <v>15920</v>
      </c>
      <c r="M6" s="32">
        <v>16520</v>
      </c>
      <c r="N6" s="32">
        <v>16480</v>
      </c>
      <c r="O6" s="32">
        <v>16680</v>
      </c>
      <c r="P6" s="32">
        <v>16920</v>
      </c>
      <c r="Q6" s="32">
        <v>16520</v>
      </c>
      <c r="R6" s="32">
        <v>16440</v>
      </c>
      <c r="S6" s="32">
        <v>16200</v>
      </c>
      <c r="T6" s="32">
        <v>16440</v>
      </c>
      <c r="U6" s="32">
        <v>17000</v>
      </c>
      <c r="V6" s="32">
        <v>16920</v>
      </c>
      <c r="W6" s="32">
        <v>16960</v>
      </c>
      <c r="X6" s="32">
        <v>16520</v>
      </c>
      <c r="Y6" s="32">
        <v>15680</v>
      </c>
      <c r="Z6" s="32">
        <v>16120</v>
      </c>
      <c r="AA6" s="32">
        <v>16560</v>
      </c>
      <c r="AB6" s="32">
        <v>16360</v>
      </c>
      <c r="AC6" s="32">
        <v>393640</v>
      </c>
      <c r="AD6" s="32">
        <v>0</v>
      </c>
      <c r="AE6" s="32">
        <v>80</v>
      </c>
      <c r="AF6" s="32">
        <v>0</v>
      </c>
      <c r="AG6" s="32">
        <v>520</v>
      </c>
      <c r="AH6" s="32">
        <v>640</v>
      </c>
      <c r="AI6" s="32">
        <v>1200</v>
      </c>
      <c r="AJ6" s="32">
        <v>0</v>
      </c>
      <c r="AK6" s="32">
        <v>0</v>
      </c>
      <c r="AL6" s="32">
        <v>120</v>
      </c>
      <c r="AM6" s="32">
        <v>240</v>
      </c>
      <c r="AN6" s="32">
        <v>40</v>
      </c>
      <c r="AO6" s="32">
        <v>0</v>
      </c>
      <c r="AP6" s="32">
        <v>0</v>
      </c>
      <c r="AQ6" s="32">
        <v>0</v>
      </c>
      <c r="AR6" s="32">
        <v>0</v>
      </c>
      <c r="AS6" s="32">
        <v>0</v>
      </c>
      <c r="AT6" s="32">
        <v>0</v>
      </c>
      <c r="AU6" s="32">
        <v>1120</v>
      </c>
      <c r="AV6" s="32">
        <v>1080</v>
      </c>
      <c r="AW6" s="32">
        <v>120</v>
      </c>
      <c r="AX6" s="32">
        <v>0</v>
      </c>
      <c r="AY6" s="32">
        <v>0</v>
      </c>
      <c r="AZ6" s="32">
        <v>0</v>
      </c>
      <c r="BA6" s="32">
        <v>0</v>
      </c>
      <c r="BB6" s="32">
        <v>5160</v>
      </c>
    </row>
    <row r="7" spans="1:54" x14ac:dyDescent="0.2">
      <c r="A7" s="32" t="s">
        <v>66</v>
      </c>
      <c r="B7" s="32" t="s">
        <v>139</v>
      </c>
      <c r="C7" s="44">
        <v>43956</v>
      </c>
      <c r="D7" s="32" t="s">
        <v>165</v>
      </c>
      <c r="E7" s="32">
        <v>16080</v>
      </c>
      <c r="F7" s="32">
        <v>16760</v>
      </c>
      <c r="G7" s="32">
        <v>16200</v>
      </c>
      <c r="H7" s="32">
        <v>16080</v>
      </c>
      <c r="I7" s="32">
        <v>16160</v>
      </c>
      <c r="J7" s="32">
        <v>16560</v>
      </c>
      <c r="K7" s="32">
        <v>16480</v>
      </c>
      <c r="L7" s="32">
        <v>16200</v>
      </c>
      <c r="M7" s="32">
        <v>16480</v>
      </c>
      <c r="N7" s="32">
        <v>15920</v>
      </c>
      <c r="O7" s="32">
        <v>16520</v>
      </c>
      <c r="P7" s="32">
        <v>16680</v>
      </c>
      <c r="Q7" s="32">
        <v>16360</v>
      </c>
      <c r="R7" s="32">
        <v>16720</v>
      </c>
      <c r="S7" s="32">
        <v>16600</v>
      </c>
      <c r="T7" s="32">
        <v>16040</v>
      </c>
      <c r="U7" s="32">
        <v>16320</v>
      </c>
      <c r="V7" s="32">
        <v>16760</v>
      </c>
      <c r="W7" s="32">
        <v>16600</v>
      </c>
      <c r="X7" s="32">
        <v>16640</v>
      </c>
      <c r="Y7" s="32">
        <v>16920</v>
      </c>
      <c r="Z7" s="32">
        <v>16720</v>
      </c>
      <c r="AA7" s="32">
        <v>16400</v>
      </c>
      <c r="AB7" s="32">
        <v>16560</v>
      </c>
      <c r="AC7" s="32">
        <v>394760</v>
      </c>
      <c r="AD7" s="32">
        <v>0</v>
      </c>
      <c r="AE7" s="32">
        <v>0</v>
      </c>
      <c r="AF7" s="32">
        <v>0</v>
      </c>
      <c r="AG7" s="32">
        <v>0</v>
      </c>
      <c r="AH7" s="32">
        <v>0</v>
      </c>
      <c r="AI7" s="32">
        <v>0</v>
      </c>
      <c r="AJ7" s="32">
        <v>0</v>
      </c>
      <c r="AK7" s="32">
        <v>0</v>
      </c>
      <c r="AL7" s="32">
        <v>0</v>
      </c>
      <c r="AM7" s="32">
        <v>80</v>
      </c>
      <c r="AN7" s="32">
        <v>0</v>
      </c>
      <c r="AO7" s="32">
        <v>0</v>
      </c>
      <c r="AP7" s="32">
        <v>80</v>
      </c>
      <c r="AQ7" s="32">
        <v>400</v>
      </c>
      <c r="AR7" s="32">
        <v>0</v>
      </c>
      <c r="AS7" s="32">
        <v>240</v>
      </c>
      <c r="AT7" s="32">
        <v>240</v>
      </c>
      <c r="AU7" s="32">
        <v>240</v>
      </c>
      <c r="AV7" s="32">
        <v>0</v>
      </c>
      <c r="AW7" s="32">
        <v>40</v>
      </c>
      <c r="AX7" s="32">
        <v>0</v>
      </c>
      <c r="AY7" s="32">
        <v>40</v>
      </c>
      <c r="AZ7" s="32">
        <v>0</v>
      </c>
      <c r="BA7" s="32">
        <v>0</v>
      </c>
      <c r="BB7" s="32">
        <v>1360</v>
      </c>
    </row>
    <row r="8" spans="1:54" x14ac:dyDescent="0.2">
      <c r="A8" s="32" t="s">
        <v>66</v>
      </c>
      <c r="B8" s="32" t="s">
        <v>139</v>
      </c>
      <c r="C8" s="44">
        <v>43957</v>
      </c>
      <c r="D8" s="32" t="s">
        <v>165</v>
      </c>
      <c r="E8" s="32">
        <v>16760</v>
      </c>
      <c r="F8" s="32">
        <v>16560</v>
      </c>
      <c r="G8" s="32">
        <v>16840</v>
      </c>
      <c r="H8" s="32">
        <v>16960</v>
      </c>
      <c r="I8" s="32">
        <v>16600</v>
      </c>
      <c r="J8" s="32">
        <v>15760</v>
      </c>
      <c r="K8" s="32">
        <v>17160</v>
      </c>
      <c r="L8" s="32">
        <v>16880</v>
      </c>
      <c r="M8" s="32">
        <v>17080</v>
      </c>
      <c r="N8" s="32">
        <v>17320</v>
      </c>
      <c r="O8" s="32">
        <v>16080</v>
      </c>
      <c r="P8" s="32">
        <v>16840</v>
      </c>
      <c r="Q8" s="32">
        <v>16720</v>
      </c>
      <c r="R8" s="32">
        <v>16400</v>
      </c>
      <c r="S8" s="32">
        <v>16880</v>
      </c>
      <c r="T8" s="32">
        <v>16000</v>
      </c>
      <c r="U8" s="32">
        <v>16360</v>
      </c>
      <c r="V8" s="32">
        <v>17000</v>
      </c>
      <c r="W8" s="32">
        <v>17000</v>
      </c>
      <c r="X8" s="32">
        <v>16520</v>
      </c>
      <c r="Y8" s="32">
        <v>16480</v>
      </c>
      <c r="Z8" s="32">
        <v>15920</v>
      </c>
      <c r="AA8" s="32">
        <v>16720</v>
      </c>
      <c r="AB8" s="32">
        <v>16880</v>
      </c>
      <c r="AC8" s="32">
        <v>399720</v>
      </c>
      <c r="AD8" s="32">
        <v>0</v>
      </c>
      <c r="AE8" s="32">
        <v>0</v>
      </c>
      <c r="AF8" s="32">
        <v>0</v>
      </c>
      <c r="AG8" s="32">
        <v>0</v>
      </c>
      <c r="AH8" s="32">
        <v>0</v>
      </c>
      <c r="AI8" s="32">
        <v>40</v>
      </c>
      <c r="AJ8" s="32">
        <v>80</v>
      </c>
      <c r="AK8" s="32">
        <v>40</v>
      </c>
      <c r="AL8" s="32">
        <v>0</v>
      </c>
      <c r="AM8" s="32">
        <v>0</v>
      </c>
      <c r="AN8" s="32">
        <v>0</v>
      </c>
      <c r="AO8" s="32">
        <v>0</v>
      </c>
      <c r="AP8" s="32">
        <v>0</v>
      </c>
      <c r="AQ8" s="32">
        <v>0</v>
      </c>
      <c r="AR8" s="32">
        <v>0</v>
      </c>
      <c r="AS8" s="32">
        <v>0</v>
      </c>
      <c r="AT8" s="32">
        <v>0</v>
      </c>
      <c r="AU8" s="32">
        <v>160</v>
      </c>
      <c r="AV8" s="32">
        <v>0</v>
      </c>
      <c r="AW8" s="32">
        <v>120</v>
      </c>
      <c r="AX8" s="32">
        <v>360</v>
      </c>
      <c r="AY8" s="32">
        <v>0</v>
      </c>
      <c r="AZ8" s="32">
        <v>0</v>
      </c>
      <c r="BA8" s="32">
        <v>0</v>
      </c>
      <c r="BB8" s="32">
        <v>800</v>
      </c>
    </row>
    <row r="9" spans="1:54" x14ac:dyDescent="0.2">
      <c r="A9" s="32" t="s">
        <v>66</v>
      </c>
      <c r="B9" s="32" t="s">
        <v>139</v>
      </c>
      <c r="C9" s="44">
        <v>43958</v>
      </c>
      <c r="D9" s="32" t="s">
        <v>165</v>
      </c>
      <c r="E9" s="32">
        <v>17040</v>
      </c>
      <c r="F9" s="32">
        <v>16840</v>
      </c>
      <c r="G9" s="32">
        <v>16760</v>
      </c>
      <c r="H9" s="32">
        <v>16440</v>
      </c>
      <c r="I9" s="32">
        <v>12040</v>
      </c>
      <c r="J9" s="32">
        <v>15240</v>
      </c>
      <c r="K9" s="32">
        <v>16960</v>
      </c>
      <c r="L9" s="32">
        <v>17000</v>
      </c>
      <c r="M9" s="32">
        <v>16000</v>
      </c>
      <c r="N9" s="32">
        <v>16800</v>
      </c>
      <c r="O9" s="32">
        <v>16880</v>
      </c>
      <c r="P9" s="32">
        <v>16720</v>
      </c>
      <c r="Q9" s="32">
        <v>17080</v>
      </c>
      <c r="R9" s="32">
        <v>16600</v>
      </c>
      <c r="S9" s="32">
        <v>16560</v>
      </c>
      <c r="T9" s="32">
        <v>17000</v>
      </c>
      <c r="U9" s="32">
        <v>16160</v>
      </c>
      <c r="V9" s="32">
        <v>16800</v>
      </c>
      <c r="W9" s="32">
        <v>17280</v>
      </c>
      <c r="X9" s="32">
        <v>16520</v>
      </c>
      <c r="Y9" s="32">
        <v>16760</v>
      </c>
      <c r="Z9" s="32">
        <v>16600</v>
      </c>
      <c r="AA9" s="32">
        <v>16440</v>
      </c>
      <c r="AB9" s="32">
        <v>16720</v>
      </c>
      <c r="AC9" s="32">
        <v>395240</v>
      </c>
      <c r="AD9" s="32">
        <v>0</v>
      </c>
      <c r="AE9" s="32">
        <v>0</v>
      </c>
      <c r="AF9" s="32">
        <v>0</v>
      </c>
      <c r="AG9" s="32">
        <v>0</v>
      </c>
      <c r="AH9" s="32">
        <v>1880</v>
      </c>
      <c r="AI9" s="32">
        <v>2240</v>
      </c>
      <c r="AJ9" s="32">
        <v>2280</v>
      </c>
      <c r="AK9" s="32">
        <v>2520</v>
      </c>
      <c r="AL9" s="32">
        <v>560</v>
      </c>
      <c r="AM9" s="32">
        <v>200</v>
      </c>
      <c r="AN9" s="32">
        <v>0</v>
      </c>
      <c r="AO9" s="32">
        <v>0</v>
      </c>
      <c r="AP9" s="32">
        <v>0</v>
      </c>
      <c r="AQ9" s="32">
        <v>0</v>
      </c>
      <c r="AR9" s="32">
        <v>0</v>
      </c>
      <c r="AS9" s="32">
        <v>0</v>
      </c>
      <c r="AT9" s="32">
        <v>0</v>
      </c>
      <c r="AU9" s="32">
        <v>0</v>
      </c>
      <c r="AV9" s="32">
        <v>240</v>
      </c>
      <c r="AW9" s="32">
        <v>80</v>
      </c>
      <c r="AX9" s="32">
        <v>0</v>
      </c>
      <c r="AY9" s="32">
        <v>0</v>
      </c>
      <c r="AZ9" s="32">
        <v>0</v>
      </c>
      <c r="BA9" s="32">
        <v>0</v>
      </c>
      <c r="BB9" s="32">
        <v>10000</v>
      </c>
    </row>
    <row r="10" spans="1:54" x14ac:dyDescent="0.2">
      <c r="A10" s="32" t="s">
        <v>66</v>
      </c>
      <c r="B10" s="32" t="s">
        <v>139</v>
      </c>
      <c r="C10" s="44">
        <v>43959</v>
      </c>
      <c r="D10" s="32" t="s">
        <v>165</v>
      </c>
      <c r="E10" s="32">
        <v>16400</v>
      </c>
      <c r="F10" s="32">
        <v>13080</v>
      </c>
      <c r="G10" s="32">
        <v>16440</v>
      </c>
      <c r="H10" s="32">
        <v>16680</v>
      </c>
      <c r="I10" s="32">
        <v>17120</v>
      </c>
      <c r="J10" s="32">
        <v>16080</v>
      </c>
      <c r="K10" s="32">
        <v>16440</v>
      </c>
      <c r="L10" s="32">
        <v>15800</v>
      </c>
      <c r="M10" s="32">
        <v>16160</v>
      </c>
      <c r="N10" s="32">
        <v>17080</v>
      </c>
      <c r="O10" s="32">
        <v>16760</v>
      </c>
      <c r="P10" s="32">
        <v>16520</v>
      </c>
      <c r="Q10" s="32">
        <v>15760</v>
      </c>
      <c r="R10" s="32">
        <v>16480</v>
      </c>
      <c r="S10" s="32">
        <v>15360</v>
      </c>
      <c r="T10" s="32">
        <v>17080</v>
      </c>
      <c r="U10" s="32">
        <v>16480</v>
      </c>
      <c r="V10" s="32">
        <v>16760</v>
      </c>
      <c r="W10" s="32">
        <v>16600</v>
      </c>
      <c r="X10" s="32">
        <v>16680</v>
      </c>
      <c r="Y10" s="32">
        <v>16400</v>
      </c>
      <c r="Z10" s="32">
        <v>16720</v>
      </c>
      <c r="AA10" s="32">
        <v>16840</v>
      </c>
      <c r="AB10" s="32">
        <v>16360</v>
      </c>
      <c r="AC10" s="32">
        <v>392080</v>
      </c>
      <c r="AD10" s="32">
        <v>0</v>
      </c>
      <c r="AE10" s="32">
        <v>280</v>
      </c>
      <c r="AF10" s="32">
        <v>0</v>
      </c>
      <c r="AG10" s="32">
        <v>40</v>
      </c>
      <c r="AH10" s="32">
        <v>520</v>
      </c>
      <c r="AI10" s="32">
        <v>1840</v>
      </c>
      <c r="AJ10" s="32">
        <v>1680</v>
      </c>
      <c r="AK10" s="32">
        <v>1240</v>
      </c>
      <c r="AL10" s="32">
        <v>600</v>
      </c>
      <c r="AM10" s="32">
        <v>2640</v>
      </c>
      <c r="AN10" s="32">
        <v>5840</v>
      </c>
      <c r="AO10" s="32">
        <v>3080</v>
      </c>
      <c r="AP10" s="32">
        <v>2400</v>
      </c>
      <c r="AQ10" s="32">
        <v>1600</v>
      </c>
      <c r="AR10" s="32">
        <v>1920</v>
      </c>
      <c r="AS10" s="32">
        <v>2440</v>
      </c>
      <c r="AT10" s="32">
        <v>2160</v>
      </c>
      <c r="AU10" s="32">
        <v>2200</v>
      </c>
      <c r="AV10" s="32">
        <v>1480</v>
      </c>
      <c r="AW10" s="32">
        <v>1480</v>
      </c>
      <c r="AX10" s="32">
        <v>1400</v>
      </c>
      <c r="AY10" s="32">
        <v>1520</v>
      </c>
      <c r="AZ10" s="32">
        <v>1640</v>
      </c>
      <c r="BA10" s="32">
        <v>1200</v>
      </c>
      <c r="BB10" s="32">
        <v>39200</v>
      </c>
    </row>
    <row r="11" spans="1:54" x14ac:dyDescent="0.2">
      <c r="A11" s="32" t="s">
        <v>66</v>
      </c>
      <c r="B11" s="32" t="s">
        <v>139</v>
      </c>
      <c r="C11" s="44">
        <v>43960</v>
      </c>
      <c r="D11" s="32" t="s">
        <v>165</v>
      </c>
      <c r="E11" s="32">
        <v>16520</v>
      </c>
      <c r="F11" s="32">
        <v>16640</v>
      </c>
      <c r="G11" s="32">
        <v>17600</v>
      </c>
      <c r="H11" s="32">
        <v>17640</v>
      </c>
      <c r="I11" s="32">
        <v>17200</v>
      </c>
      <c r="J11" s="32">
        <v>16720</v>
      </c>
      <c r="K11" s="32">
        <v>16280</v>
      </c>
      <c r="L11" s="32">
        <v>12680</v>
      </c>
      <c r="M11" s="32">
        <v>9240</v>
      </c>
      <c r="N11" s="32">
        <v>8960</v>
      </c>
      <c r="O11" s="32">
        <v>9280</v>
      </c>
      <c r="P11" s="32">
        <v>12000</v>
      </c>
      <c r="Q11" s="32">
        <v>15520</v>
      </c>
      <c r="R11" s="32">
        <v>16600</v>
      </c>
      <c r="S11" s="32">
        <v>15520</v>
      </c>
      <c r="T11" s="32">
        <v>17000</v>
      </c>
      <c r="U11" s="32">
        <v>16960</v>
      </c>
      <c r="V11" s="32">
        <v>17000</v>
      </c>
      <c r="W11" s="32">
        <v>16760</v>
      </c>
      <c r="X11" s="32">
        <v>16840</v>
      </c>
      <c r="Y11" s="32">
        <v>15720</v>
      </c>
      <c r="Z11" s="32">
        <v>16840</v>
      </c>
      <c r="AA11" s="32">
        <v>16840</v>
      </c>
      <c r="AB11" s="32">
        <v>17040</v>
      </c>
      <c r="AC11" s="32">
        <v>369400</v>
      </c>
      <c r="AD11" s="32">
        <v>1440</v>
      </c>
      <c r="AE11" s="32">
        <v>1520</v>
      </c>
      <c r="AF11" s="32">
        <v>2240</v>
      </c>
      <c r="AG11" s="32">
        <v>2120</v>
      </c>
      <c r="AH11" s="32">
        <v>1840</v>
      </c>
      <c r="AI11" s="32">
        <v>1440</v>
      </c>
      <c r="AJ11" s="32">
        <v>1440</v>
      </c>
      <c r="AK11" s="32">
        <v>1880</v>
      </c>
      <c r="AL11" s="32">
        <v>1080</v>
      </c>
      <c r="AM11" s="32">
        <v>1160</v>
      </c>
      <c r="AN11" s="32">
        <v>1320</v>
      </c>
      <c r="AO11" s="32">
        <v>280</v>
      </c>
      <c r="AP11" s="32">
        <v>520</v>
      </c>
      <c r="AQ11" s="32">
        <v>0</v>
      </c>
      <c r="AR11" s="32">
        <v>40</v>
      </c>
      <c r="AS11" s="32">
        <v>0</v>
      </c>
      <c r="AT11" s="32">
        <v>0</v>
      </c>
      <c r="AU11" s="32">
        <v>160</v>
      </c>
      <c r="AV11" s="32">
        <v>0</v>
      </c>
      <c r="AW11" s="32">
        <v>0</v>
      </c>
      <c r="AX11" s="32">
        <v>40</v>
      </c>
      <c r="AY11" s="32">
        <v>80</v>
      </c>
      <c r="AZ11" s="32">
        <v>0</v>
      </c>
      <c r="BA11" s="32">
        <v>0</v>
      </c>
      <c r="BB11" s="32">
        <v>18600</v>
      </c>
    </row>
    <row r="12" spans="1:54" x14ac:dyDescent="0.2">
      <c r="A12" s="32" t="s">
        <v>66</v>
      </c>
      <c r="B12" s="32" t="s">
        <v>139</v>
      </c>
      <c r="C12" s="44">
        <v>43961</v>
      </c>
      <c r="D12" s="32" t="s">
        <v>165</v>
      </c>
      <c r="E12" s="32">
        <v>13760</v>
      </c>
      <c r="F12" s="32">
        <v>13800</v>
      </c>
      <c r="G12" s="32">
        <v>15160</v>
      </c>
      <c r="H12" s="32">
        <v>16360</v>
      </c>
      <c r="I12" s="32">
        <v>16920</v>
      </c>
      <c r="J12" s="32">
        <v>16760</v>
      </c>
      <c r="K12" s="32">
        <v>16320</v>
      </c>
      <c r="L12" s="32">
        <v>16880</v>
      </c>
      <c r="M12" s="32">
        <v>16760</v>
      </c>
      <c r="N12" s="32">
        <v>17000</v>
      </c>
      <c r="O12" s="32">
        <v>17240</v>
      </c>
      <c r="P12" s="32">
        <v>16640</v>
      </c>
      <c r="Q12" s="32">
        <v>16960</v>
      </c>
      <c r="R12" s="32">
        <v>16720</v>
      </c>
      <c r="S12" s="32">
        <v>16840</v>
      </c>
      <c r="T12" s="32">
        <v>16840</v>
      </c>
      <c r="U12" s="32">
        <v>16600</v>
      </c>
      <c r="V12" s="32">
        <v>16360</v>
      </c>
      <c r="W12" s="32">
        <v>16840</v>
      </c>
      <c r="X12" s="32">
        <v>17080</v>
      </c>
      <c r="Y12" s="32">
        <v>17160</v>
      </c>
      <c r="Z12" s="32">
        <v>17080</v>
      </c>
      <c r="AA12" s="32">
        <v>15840</v>
      </c>
      <c r="AB12" s="32">
        <v>17000</v>
      </c>
      <c r="AC12" s="32">
        <v>394920</v>
      </c>
      <c r="AD12" s="32">
        <v>240</v>
      </c>
      <c r="AE12" s="32">
        <v>0</v>
      </c>
      <c r="AF12" s="32">
        <v>0</v>
      </c>
      <c r="AG12" s="32">
        <v>0</v>
      </c>
      <c r="AH12" s="32">
        <v>0</v>
      </c>
      <c r="AI12" s="32">
        <v>0</v>
      </c>
      <c r="AJ12" s="32">
        <v>40</v>
      </c>
      <c r="AK12" s="32">
        <v>120</v>
      </c>
      <c r="AL12" s="32">
        <v>360</v>
      </c>
      <c r="AM12" s="32">
        <v>40</v>
      </c>
      <c r="AN12" s="32">
        <v>0</v>
      </c>
      <c r="AO12" s="32">
        <v>0</v>
      </c>
      <c r="AP12" s="32">
        <v>40</v>
      </c>
      <c r="AQ12" s="32">
        <v>80</v>
      </c>
      <c r="AR12" s="32">
        <v>0</v>
      </c>
      <c r="AS12" s="32">
        <v>0</v>
      </c>
      <c r="AT12" s="32">
        <v>40</v>
      </c>
      <c r="AU12" s="32">
        <v>0</v>
      </c>
      <c r="AV12" s="32">
        <v>0</v>
      </c>
      <c r="AW12" s="32">
        <v>0</v>
      </c>
      <c r="AX12" s="32">
        <v>0</v>
      </c>
      <c r="AY12" s="32">
        <v>0</v>
      </c>
      <c r="AZ12" s="32">
        <v>0</v>
      </c>
      <c r="BA12" s="32">
        <v>40</v>
      </c>
      <c r="BB12" s="32">
        <v>1000</v>
      </c>
    </row>
    <row r="13" spans="1:54" x14ac:dyDescent="0.2">
      <c r="A13" s="32" t="s">
        <v>66</v>
      </c>
      <c r="B13" s="32" t="s">
        <v>139</v>
      </c>
      <c r="C13" s="44">
        <v>43962</v>
      </c>
      <c r="D13" s="32" t="s">
        <v>165</v>
      </c>
      <c r="E13" s="32">
        <v>16400</v>
      </c>
      <c r="F13" s="32">
        <v>16520</v>
      </c>
      <c r="G13" s="32">
        <v>17160</v>
      </c>
      <c r="H13" s="32">
        <v>17000</v>
      </c>
      <c r="I13" s="32">
        <v>16600</v>
      </c>
      <c r="J13" s="32">
        <v>17000</v>
      </c>
      <c r="K13" s="32">
        <v>17040</v>
      </c>
      <c r="L13" s="32">
        <v>16680</v>
      </c>
      <c r="M13" s="32">
        <v>17360</v>
      </c>
      <c r="N13" s="32">
        <v>16920</v>
      </c>
      <c r="O13" s="32">
        <v>16360</v>
      </c>
      <c r="P13" s="32">
        <v>17240</v>
      </c>
      <c r="Q13" s="32">
        <v>16920</v>
      </c>
      <c r="R13" s="32">
        <v>16520</v>
      </c>
      <c r="S13" s="32">
        <v>16880</v>
      </c>
      <c r="T13" s="32">
        <v>16840</v>
      </c>
      <c r="U13" s="32">
        <v>16200</v>
      </c>
      <c r="V13" s="32">
        <v>16640</v>
      </c>
      <c r="W13" s="32">
        <v>16000</v>
      </c>
      <c r="X13" s="32">
        <v>16240</v>
      </c>
      <c r="Y13" s="32">
        <v>16440</v>
      </c>
      <c r="Z13" s="32">
        <v>16720</v>
      </c>
      <c r="AA13" s="32">
        <v>16880</v>
      </c>
      <c r="AB13" s="32">
        <v>16000</v>
      </c>
      <c r="AC13" s="32">
        <v>400560</v>
      </c>
      <c r="AD13" s="32">
        <v>40</v>
      </c>
      <c r="AE13" s="32">
        <v>40</v>
      </c>
      <c r="AF13" s="32">
        <v>1200</v>
      </c>
      <c r="AG13" s="32">
        <v>440</v>
      </c>
      <c r="AH13" s="32">
        <v>280</v>
      </c>
      <c r="AI13" s="32">
        <v>240</v>
      </c>
      <c r="AJ13" s="32">
        <v>200</v>
      </c>
      <c r="AK13" s="32">
        <v>0</v>
      </c>
      <c r="AL13" s="32">
        <v>40</v>
      </c>
      <c r="AM13" s="32">
        <v>0</v>
      </c>
      <c r="AN13" s="32">
        <v>0</v>
      </c>
      <c r="AO13" s="32">
        <v>0</v>
      </c>
      <c r="AP13" s="32">
        <v>0</v>
      </c>
      <c r="AQ13" s="32">
        <v>0</v>
      </c>
      <c r="AR13" s="32">
        <v>0</v>
      </c>
      <c r="AS13" s="32">
        <v>0</v>
      </c>
      <c r="AT13" s="32">
        <v>360</v>
      </c>
      <c r="AU13" s="32">
        <v>0</v>
      </c>
      <c r="AV13" s="32">
        <v>40</v>
      </c>
      <c r="AW13" s="32">
        <v>160</v>
      </c>
      <c r="AX13" s="32">
        <v>40</v>
      </c>
      <c r="AY13" s="32">
        <v>0</v>
      </c>
      <c r="AZ13" s="32">
        <v>0</v>
      </c>
      <c r="BA13" s="32">
        <v>680</v>
      </c>
      <c r="BB13" s="32">
        <v>3760</v>
      </c>
    </row>
    <row r="14" spans="1:54" x14ac:dyDescent="0.2">
      <c r="A14" s="32" t="s">
        <v>66</v>
      </c>
      <c r="B14" s="32" t="s">
        <v>139</v>
      </c>
      <c r="C14" s="44">
        <v>43963</v>
      </c>
      <c r="D14" s="32" t="s">
        <v>165</v>
      </c>
      <c r="E14" s="32">
        <v>16800</v>
      </c>
      <c r="F14" s="32">
        <v>16480</v>
      </c>
      <c r="G14" s="32">
        <v>17040</v>
      </c>
      <c r="H14" s="32">
        <v>17200</v>
      </c>
      <c r="I14" s="32">
        <v>16840</v>
      </c>
      <c r="J14" s="32">
        <v>16360</v>
      </c>
      <c r="K14" s="32">
        <v>16600</v>
      </c>
      <c r="L14" s="32">
        <v>16840</v>
      </c>
      <c r="M14" s="32">
        <v>17040</v>
      </c>
      <c r="N14" s="32">
        <v>17360</v>
      </c>
      <c r="O14" s="32">
        <v>17200</v>
      </c>
      <c r="P14" s="32">
        <v>16400</v>
      </c>
      <c r="Q14" s="32">
        <v>16200</v>
      </c>
      <c r="R14" s="32">
        <v>17000</v>
      </c>
      <c r="S14" s="32">
        <v>16720</v>
      </c>
      <c r="T14" s="32">
        <v>16480</v>
      </c>
      <c r="U14" s="32">
        <v>17120</v>
      </c>
      <c r="V14" s="32">
        <v>16920</v>
      </c>
      <c r="W14" s="32">
        <v>16480</v>
      </c>
      <c r="X14" s="32">
        <v>16960</v>
      </c>
      <c r="Y14" s="32">
        <v>16560</v>
      </c>
      <c r="Z14" s="32">
        <v>17080</v>
      </c>
      <c r="AA14" s="32">
        <v>16640</v>
      </c>
      <c r="AB14" s="32">
        <v>16920</v>
      </c>
      <c r="AC14" s="32">
        <v>403240</v>
      </c>
      <c r="AD14" s="32">
        <v>320</v>
      </c>
      <c r="AE14" s="32">
        <v>40</v>
      </c>
      <c r="AF14" s="32">
        <v>40</v>
      </c>
      <c r="AG14" s="32">
        <v>0</v>
      </c>
      <c r="AH14" s="32">
        <v>0</v>
      </c>
      <c r="AI14" s="32">
        <v>0</v>
      </c>
      <c r="AJ14" s="32">
        <v>0</v>
      </c>
      <c r="AK14" s="32">
        <v>0</v>
      </c>
      <c r="AL14" s="32">
        <v>0</v>
      </c>
      <c r="AM14" s="32">
        <v>0</v>
      </c>
      <c r="AN14" s="32">
        <v>0</v>
      </c>
      <c r="AO14" s="32">
        <v>0</v>
      </c>
      <c r="AP14" s="32">
        <v>320</v>
      </c>
      <c r="AQ14" s="32">
        <v>640</v>
      </c>
      <c r="AR14" s="32">
        <v>200</v>
      </c>
      <c r="AS14" s="32">
        <v>0</v>
      </c>
      <c r="AT14" s="32">
        <v>0</v>
      </c>
      <c r="AU14" s="32">
        <v>1800</v>
      </c>
      <c r="AV14" s="32">
        <v>1440</v>
      </c>
      <c r="AW14" s="32">
        <v>40</v>
      </c>
      <c r="AX14" s="32">
        <v>0</v>
      </c>
      <c r="AY14" s="32">
        <v>0</v>
      </c>
      <c r="AZ14" s="32">
        <v>640</v>
      </c>
      <c r="BA14" s="32">
        <v>1640</v>
      </c>
      <c r="BB14" s="32">
        <v>7120</v>
      </c>
    </row>
    <row r="15" spans="1:54" x14ac:dyDescent="0.2">
      <c r="A15" s="32" t="s">
        <v>66</v>
      </c>
      <c r="B15" s="32" t="s">
        <v>139</v>
      </c>
      <c r="C15" s="44">
        <v>43964</v>
      </c>
      <c r="D15" s="32" t="s">
        <v>165</v>
      </c>
      <c r="E15" s="32">
        <v>16920</v>
      </c>
      <c r="F15" s="32">
        <v>15360</v>
      </c>
      <c r="G15" s="32">
        <v>16840</v>
      </c>
      <c r="H15" s="32">
        <v>17120</v>
      </c>
      <c r="I15" s="32">
        <v>17160</v>
      </c>
      <c r="J15" s="32">
        <v>15400</v>
      </c>
      <c r="K15" s="32">
        <v>16840</v>
      </c>
      <c r="L15" s="32">
        <v>16360</v>
      </c>
      <c r="M15" s="32">
        <v>16480</v>
      </c>
      <c r="N15" s="32">
        <v>16760</v>
      </c>
      <c r="O15" s="32">
        <v>16680</v>
      </c>
      <c r="P15" s="32">
        <v>16480</v>
      </c>
      <c r="Q15" s="32">
        <v>16280</v>
      </c>
      <c r="R15" s="32">
        <v>16680</v>
      </c>
      <c r="S15" s="32">
        <v>16440</v>
      </c>
      <c r="T15" s="32">
        <v>16320</v>
      </c>
      <c r="U15" s="32">
        <v>17120</v>
      </c>
      <c r="V15" s="32">
        <v>16920</v>
      </c>
      <c r="W15" s="32">
        <v>16880</v>
      </c>
      <c r="X15" s="32">
        <v>17120</v>
      </c>
      <c r="Y15" s="32">
        <v>16120</v>
      </c>
      <c r="Z15" s="32">
        <v>16280</v>
      </c>
      <c r="AA15" s="32">
        <v>16920</v>
      </c>
      <c r="AB15" s="32">
        <v>16960</v>
      </c>
      <c r="AC15" s="32">
        <v>398440</v>
      </c>
      <c r="AD15" s="32">
        <v>5240</v>
      </c>
      <c r="AE15" s="32">
        <v>3800</v>
      </c>
      <c r="AF15" s="32">
        <v>4440</v>
      </c>
      <c r="AG15" s="32">
        <v>3960</v>
      </c>
      <c r="AH15" s="32">
        <v>2320</v>
      </c>
      <c r="AI15" s="32">
        <v>2280</v>
      </c>
      <c r="AJ15" s="32">
        <v>1040</v>
      </c>
      <c r="AK15" s="32">
        <v>320</v>
      </c>
      <c r="AL15" s="32">
        <v>600</v>
      </c>
      <c r="AM15" s="32">
        <v>920</v>
      </c>
      <c r="AN15" s="32">
        <v>0</v>
      </c>
      <c r="AO15" s="32">
        <v>0</v>
      </c>
      <c r="AP15" s="32">
        <v>80</v>
      </c>
      <c r="AQ15" s="32">
        <v>80</v>
      </c>
      <c r="AR15" s="32">
        <v>0</v>
      </c>
      <c r="AS15" s="32">
        <v>0</v>
      </c>
      <c r="AT15" s="32">
        <v>0</v>
      </c>
      <c r="AU15" s="32">
        <v>0</v>
      </c>
      <c r="AV15" s="32">
        <v>0</v>
      </c>
      <c r="AW15" s="32">
        <v>0</v>
      </c>
      <c r="AX15" s="32">
        <v>0</v>
      </c>
      <c r="AY15" s="32">
        <v>0</v>
      </c>
      <c r="AZ15" s="32">
        <v>40</v>
      </c>
      <c r="BA15" s="32">
        <v>0</v>
      </c>
      <c r="BB15" s="32">
        <v>25120</v>
      </c>
    </row>
    <row r="16" spans="1:54" x14ac:dyDescent="0.2">
      <c r="A16" s="32" t="s">
        <v>66</v>
      </c>
      <c r="B16" s="32" t="s">
        <v>139</v>
      </c>
      <c r="C16" s="44">
        <v>43965</v>
      </c>
      <c r="D16" s="32" t="s">
        <v>165</v>
      </c>
      <c r="E16" s="32">
        <v>17000</v>
      </c>
      <c r="F16" s="32">
        <v>16640</v>
      </c>
      <c r="G16" s="32">
        <v>16840</v>
      </c>
      <c r="H16" s="32">
        <v>16240</v>
      </c>
      <c r="I16" s="32">
        <v>17200</v>
      </c>
      <c r="J16" s="32">
        <v>17040</v>
      </c>
      <c r="K16" s="32">
        <v>17280</v>
      </c>
      <c r="L16" s="32">
        <v>17040</v>
      </c>
      <c r="M16" s="32">
        <v>16480</v>
      </c>
      <c r="N16" s="32">
        <v>16480</v>
      </c>
      <c r="O16" s="32">
        <v>16480</v>
      </c>
      <c r="P16" s="32">
        <v>15880</v>
      </c>
      <c r="Q16" s="32">
        <v>17360</v>
      </c>
      <c r="R16" s="32">
        <v>17000</v>
      </c>
      <c r="S16" s="32">
        <v>16960</v>
      </c>
      <c r="T16" s="32">
        <v>16800</v>
      </c>
      <c r="U16" s="32">
        <v>12760</v>
      </c>
      <c r="V16" s="32">
        <v>14680</v>
      </c>
      <c r="W16" s="32">
        <v>16680</v>
      </c>
      <c r="X16" s="32">
        <v>16520</v>
      </c>
      <c r="Y16" s="32">
        <v>16800</v>
      </c>
      <c r="Z16" s="32">
        <v>13880</v>
      </c>
      <c r="AA16" s="32">
        <v>15120</v>
      </c>
      <c r="AB16" s="32">
        <v>13240</v>
      </c>
      <c r="AC16" s="32">
        <v>388400</v>
      </c>
      <c r="AD16" s="32">
        <v>80</v>
      </c>
      <c r="AE16" s="32">
        <v>1680</v>
      </c>
      <c r="AF16" s="32">
        <v>1480</v>
      </c>
      <c r="AG16" s="32">
        <v>1200</v>
      </c>
      <c r="AH16" s="32">
        <v>2000</v>
      </c>
      <c r="AI16" s="32">
        <v>1680</v>
      </c>
      <c r="AJ16" s="32">
        <v>2040</v>
      </c>
      <c r="AK16" s="32">
        <v>2000</v>
      </c>
      <c r="AL16" s="32">
        <v>1360</v>
      </c>
      <c r="AM16" s="32">
        <v>1680</v>
      </c>
      <c r="AN16" s="32">
        <v>1040</v>
      </c>
      <c r="AO16" s="32">
        <v>40</v>
      </c>
      <c r="AP16" s="32">
        <v>0</v>
      </c>
      <c r="AQ16" s="32">
        <v>0</v>
      </c>
      <c r="AR16" s="32">
        <v>0</v>
      </c>
      <c r="AS16" s="32">
        <v>0</v>
      </c>
      <c r="AT16" s="32">
        <v>680</v>
      </c>
      <c r="AU16" s="32">
        <v>2120</v>
      </c>
      <c r="AV16" s="32">
        <v>2320</v>
      </c>
      <c r="AW16" s="32">
        <v>80</v>
      </c>
      <c r="AX16" s="32">
        <v>0</v>
      </c>
      <c r="AY16" s="32">
        <v>560</v>
      </c>
      <c r="AZ16" s="32">
        <v>960</v>
      </c>
      <c r="BA16" s="32">
        <v>1080</v>
      </c>
      <c r="BB16" s="32">
        <v>24080</v>
      </c>
    </row>
    <row r="17" spans="1:54" x14ac:dyDescent="0.2">
      <c r="A17" s="32" t="s">
        <v>66</v>
      </c>
      <c r="B17" s="32" t="s">
        <v>139</v>
      </c>
      <c r="C17" s="44">
        <v>43966</v>
      </c>
      <c r="D17" s="32" t="s">
        <v>165</v>
      </c>
      <c r="E17" s="32">
        <v>15760</v>
      </c>
      <c r="F17" s="32">
        <v>16680</v>
      </c>
      <c r="G17" s="32">
        <v>17040</v>
      </c>
      <c r="H17" s="32">
        <v>13920</v>
      </c>
      <c r="I17" s="32">
        <v>15520</v>
      </c>
      <c r="J17" s="32">
        <v>16200</v>
      </c>
      <c r="K17" s="32">
        <v>17120</v>
      </c>
      <c r="L17" s="32">
        <v>16920</v>
      </c>
      <c r="M17" s="32">
        <v>16200</v>
      </c>
      <c r="N17" s="32">
        <v>17160</v>
      </c>
      <c r="O17" s="32">
        <v>16480</v>
      </c>
      <c r="P17" s="32">
        <v>16520</v>
      </c>
      <c r="Q17" s="32">
        <v>16840</v>
      </c>
      <c r="R17" s="32">
        <v>16840</v>
      </c>
      <c r="S17" s="32">
        <v>15960</v>
      </c>
      <c r="T17" s="32">
        <v>16120</v>
      </c>
      <c r="U17" s="32">
        <v>16000</v>
      </c>
      <c r="V17" s="32">
        <v>16160</v>
      </c>
      <c r="W17" s="32">
        <v>16840</v>
      </c>
      <c r="X17" s="32">
        <v>17360</v>
      </c>
      <c r="Y17" s="32">
        <v>16720</v>
      </c>
      <c r="Z17" s="32">
        <v>17320</v>
      </c>
      <c r="AA17" s="32">
        <v>17160</v>
      </c>
      <c r="AB17" s="32">
        <v>16320</v>
      </c>
      <c r="AC17" s="32">
        <v>395160</v>
      </c>
      <c r="AD17" s="32">
        <v>0</v>
      </c>
      <c r="AE17" s="32">
        <v>0</v>
      </c>
      <c r="AF17" s="32">
        <v>0</v>
      </c>
      <c r="AG17" s="32">
        <v>120</v>
      </c>
      <c r="AH17" s="32">
        <v>1160</v>
      </c>
      <c r="AI17" s="32">
        <v>800</v>
      </c>
      <c r="AJ17" s="32">
        <v>2200</v>
      </c>
      <c r="AK17" s="32">
        <v>2560</v>
      </c>
      <c r="AL17" s="32">
        <v>1800</v>
      </c>
      <c r="AM17" s="32">
        <v>480</v>
      </c>
      <c r="AN17" s="32">
        <v>360</v>
      </c>
      <c r="AO17" s="32">
        <v>40</v>
      </c>
      <c r="AP17" s="32">
        <v>0</v>
      </c>
      <c r="AQ17" s="32">
        <v>0</v>
      </c>
      <c r="AR17" s="32">
        <v>40</v>
      </c>
      <c r="AS17" s="32">
        <v>1120</v>
      </c>
      <c r="AT17" s="32">
        <v>1200</v>
      </c>
      <c r="AU17" s="32">
        <v>1160</v>
      </c>
      <c r="AV17" s="32">
        <v>1320</v>
      </c>
      <c r="AW17" s="32">
        <v>80</v>
      </c>
      <c r="AX17" s="32">
        <v>1200</v>
      </c>
      <c r="AY17" s="32">
        <v>2160</v>
      </c>
      <c r="AZ17" s="32">
        <v>2000</v>
      </c>
      <c r="BA17" s="32">
        <v>1400</v>
      </c>
      <c r="BB17" s="32">
        <v>21200</v>
      </c>
    </row>
    <row r="18" spans="1:54" x14ac:dyDescent="0.2">
      <c r="A18" s="32" t="s">
        <v>66</v>
      </c>
      <c r="B18" s="32" t="s">
        <v>139</v>
      </c>
      <c r="C18" s="44">
        <v>43967</v>
      </c>
      <c r="D18" s="32" t="s">
        <v>165</v>
      </c>
      <c r="E18" s="32">
        <v>15920</v>
      </c>
      <c r="F18" s="32">
        <v>16800</v>
      </c>
      <c r="G18" s="32">
        <v>16960</v>
      </c>
      <c r="H18" s="32">
        <v>16880</v>
      </c>
      <c r="I18" s="32">
        <v>16680</v>
      </c>
      <c r="J18" s="32">
        <v>16600</v>
      </c>
      <c r="K18" s="32">
        <v>15760</v>
      </c>
      <c r="L18" s="32">
        <v>16920</v>
      </c>
      <c r="M18" s="32">
        <v>16960</v>
      </c>
      <c r="N18" s="32">
        <v>17480</v>
      </c>
      <c r="O18" s="32">
        <v>16960</v>
      </c>
      <c r="P18" s="32">
        <v>16400</v>
      </c>
      <c r="Q18" s="32">
        <v>16640</v>
      </c>
      <c r="R18" s="32">
        <v>16200</v>
      </c>
      <c r="S18" s="32">
        <v>16800</v>
      </c>
      <c r="T18" s="32">
        <v>17240</v>
      </c>
      <c r="U18" s="32">
        <v>16720</v>
      </c>
      <c r="V18" s="32">
        <v>16440</v>
      </c>
      <c r="W18" s="32">
        <v>17080</v>
      </c>
      <c r="X18" s="32">
        <v>16040</v>
      </c>
      <c r="Y18" s="32">
        <v>16760</v>
      </c>
      <c r="Z18" s="32">
        <v>16400</v>
      </c>
      <c r="AA18" s="32">
        <v>16920</v>
      </c>
      <c r="AB18" s="32">
        <v>16760</v>
      </c>
      <c r="AC18" s="32">
        <v>400320</v>
      </c>
      <c r="AD18" s="32">
        <v>1280</v>
      </c>
      <c r="AE18" s="32">
        <v>1800</v>
      </c>
      <c r="AF18" s="32">
        <v>1840</v>
      </c>
      <c r="AG18" s="32">
        <v>1760</v>
      </c>
      <c r="AH18" s="32">
        <v>1760</v>
      </c>
      <c r="AI18" s="32">
        <v>1680</v>
      </c>
      <c r="AJ18" s="32">
        <v>1280</v>
      </c>
      <c r="AK18" s="32">
        <v>1640</v>
      </c>
      <c r="AL18" s="32">
        <v>160</v>
      </c>
      <c r="AM18" s="32">
        <v>0</v>
      </c>
      <c r="AN18" s="32">
        <v>0</v>
      </c>
      <c r="AO18" s="32">
        <v>0</v>
      </c>
      <c r="AP18" s="32">
        <v>0</v>
      </c>
      <c r="AQ18" s="32">
        <v>0</v>
      </c>
      <c r="AR18" s="32">
        <v>0</v>
      </c>
      <c r="AS18" s="32">
        <v>0</v>
      </c>
      <c r="AT18" s="32">
        <v>40</v>
      </c>
      <c r="AU18" s="32">
        <v>200</v>
      </c>
      <c r="AV18" s="32">
        <v>0</v>
      </c>
      <c r="AW18" s="32">
        <v>240</v>
      </c>
      <c r="AX18" s="32">
        <v>1600</v>
      </c>
      <c r="AY18" s="32">
        <v>1680</v>
      </c>
      <c r="AZ18" s="32">
        <v>1600</v>
      </c>
      <c r="BA18" s="32">
        <v>1480</v>
      </c>
      <c r="BB18" s="32">
        <v>20040</v>
      </c>
    </row>
    <row r="19" spans="1:54" x14ac:dyDescent="0.2">
      <c r="A19" s="32" t="s">
        <v>66</v>
      </c>
      <c r="B19" s="32" t="s">
        <v>139</v>
      </c>
      <c r="C19" s="44">
        <v>43968</v>
      </c>
      <c r="D19" s="32" t="s">
        <v>165</v>
      </c>
      <c r="E19" s="32">
        <v>16640</v>
      </c>
      <c r="F19" s="32">
        <v>16200</v>
      </c>
      <c r="G19" s="32">
        <v>16600</v>
      </c>
      <c r="H19" s="32">
        <v>16520</v>
      </c>
      <c r="I19" s="32">
        <v>17040</v>
      </c>
      <c r="J19" s="32">
        <v>16800</v>
      </c>
      <c r="K19" s="32">
        <v>16640</v>
      </c>
      <c r="L19" s="32">
        <v>16480</v>
      </c>
      <c r="M19" s="32">
        <v>15920</v>
      </c>
      <c r="N19" s="32">
        <v>16120</v>
      </c>
      <c r="O19" s="32">
        <v>17080</v>
      </c>
      <c r="P19" s="32">
        <v>15680</v>
      </c>
      <c r="Q19" s="32">
        <v>13360</v>
      </c>
      <c r="R19" s="32">
        <v>16160</v>
      </c>
      <c r="S19" s="32">
        <v>12280</v>
      </c>
      <c r="T19" s="32">
        <v>15960</v>
      </c>
      <c r="U19" s="32">
        <v>16120</v>
      </c>
      <c r="V19" s="32">
        <v>16360</v>
      </c>
      <c r="W19" s="32">
        <v>16880</v>
      </c>
      <c r="X19" s="32">
        <v>16840</v>
      </c>
      <c r="Y19" s="32">
        <v>16480</v>
      </c>
      <c r="Z19" s="32">
        <v>15680</v>
      </c>
      <c r="AA19" s="32">
        <v>16640</v>
      </c>
      <c r="AB19" s="32">
        <v>16200</v>
      </c>
      <c r="AC19" s="32">
        <v>386680</v>
      </c>
      <c r="AD19" s="32">
        <v>1560</v>
      </c>
      <c r="AE19" s="32">
        <v>1440</v>
      </c>
      <c r="AF19" s="32">
        <v>1360</v>
      </c>
      <c r="AG19" s="32">
        <v>1360</v>
      </c>
      <c r="AH19" s="32">
        <v>1800</v>
      </c>
      <c r="AI19" s="32">
        <v>1640</v>
      </c>
      <c r="AJ19" s="32">
        <v>1680</v>
      </c>
      <c r="AK19" s="32">
        <v>2920</v>
      </c>
      <c r="AL19" s="32">
        <v>1240</v>
      </c>
      <c r="AM19" s="32">
        <v>1360</v>
      </c>
      <c r="AN19" s="32">
        <v>640</v>
      </c>
      <c r="AO19" s="32">
        <v>1280</v>
      </c>
      <c r="AP19" s="32">
        <v>0</v>
      </c>
      <c r="AQ19" s="32">
        <v>1160</v>
      </c>
      <c r="AR19" s="32">
        <v>1000</v>
      </c>
      <c r="AS19" s="32">
        <v>2760</v>
      </c>
      <c r="AT19" s="32">
        <v>2200</v>
      </c>
      <c r="AU19" s="32">
        <v>1360</v>
      </c>
      <c r="AV19" s="32">
        <v>1720</v>
      </c>
      <c r="AW19" s="32">
        <v>1680</v>
      </c>
      <c r="AX19" s="32">
        <v>1480</v>
      </c>
      <c r="AY19" s="32">
        <v>2640</v>
      </c>
      <c r="AZ19" s="32">
        <v>4600</v>
      </c>
      <c r="BA19" s="32">
        <v>2080</v>
      </c>
      <c r="BB19" s="32">
        <v>40960</v>
      </c>
    </row>
    <row r="20" spans="1:54" x14ac:dyDescent="0.2">
      <c r="A20" s="32" t="s">
        <v>66</v>
      </c>
      <c r="B20" s="32" t="s">
        <v>139</v>
      </c>
      <c r="C20" s="44">
        <v>43969</v>
      </c>
      <c r="D20" s="32" t="s">
        <v>165</v>
      </c>
      <c r="E20" s="32">
        <v>17160</v>
      </c>
      <c r="F20" s="32">
        <v>16880</v>
      </c>
      <c r="G20" s="32">
        <v>16720</v>
      </c>
      <c r="H20" s="32">
        <v>15920</v>
      </c>
      <c r="I20" s="32">
        <v>16080</v>
      </c>
      <c r="J20" s="32">
        <v>16920</v>
      </c>
      <c r="K20" s="32">
        <v>17000</v>
      </c>
      <c r="L20" s="32">
        <v>16760</v>
      </c>
      <c r="M20" s="32">
        <v>16600</v>
      </c>
      <c r="N20" s="32">
        <v>16440</v>
      </c>
      <c r="O20" s="32">
        <v>16480</v>
      </c>
      <c r="P20" s="32">
        <v>16800</v>
      </c>
      <c r="Q20" s="32">
        <v>17120</v>
      </c>
      <c r="R20" s="32">
        <v>16520</v>
      </c>
      <c r="S20" s="32">
        <v>17000</v>
      </c>
      <c r="T20" s="32">
        <v>16600</v>
      </c>
      <c r="U20" s="32">
        <v>16360</v>
      </c>
      <c r="V20" s="32">
        <v>16080</v>
      </c>
      <c r="W20" s="32">
        <v>16760</v>
      </c>
      <c r="X20" s="32">
        <v>16600</v>
      </c>
      <c r="Y20" s="32">
        <v>17160</v>
      </c>
      <c r="Z20" s="32">
        <v>16920</v>
      </c>
      <c r="AA20" s="32">
        <v>16600</v>
      </c>
      <c r="AB20" s="32">
        <v>16640</v>
      </c>
      <c r="AC20" s="32">
        <v>400120</v>
      </c>
      <c r="AD20" s="32">
        <v>1920</v>
      </c>
      <c r="AE20" s="32">
        <v>1640</v>
      </c>
      <c r="AF20" s="32">
        <v>1840</v>
      </c>
      <c r="AG20" s="32">
        <v>960</v>
      </c>
      <c r="AH20" s="32">
        <v>1120</v>
      </c>
      <c r="AI20" s="32">
        <v>1880</v>
      </c>
      <c r="AJ20" s="32">
        <v>1920</v>
      </c>
      <c r="AK20" s="32">
        <v>2040</v>
      </c>
      <c r="AL20" s="32">
        <v>360</v>
      </c>
      <c r="AM20" s="32">
        <v>0</v>
      </c>
      <c r="AN20" s="32">
        <v>0</v>
      </c>
      <c r="AO20" s="32">
        <v>120</v>
      </c>
      <c r="AP20" s="32">
        <v>0</v>
      </c>
      <c r="AQ20" s="32">
        <v>80</v>
      </c>
      <c r="AR20" s="32">
        <v>40</v>
      </c>
      <c r="AS20" s="32">
        <v>0</v>
      </c>
      <c r="AT20" s="32">
        <v>0</v>
      </c>
      <c r="AU20" s="32">
        <v>0</v>
      </c>
      <c r="AV20" s="32">
        <v>0</v>
      </c>
      <c r="AW20" s="32">
        <v>0</v>
      </c>
      <c r="AX20" s="32">
        <v>0</v>
      </c>
      <c r="AY20" s="32">
        <v>0</v>
      </c>
      <c r="AZ20" s="32">
        <v>0</v>
      </c>
      <c r="BA20" s="32">
        <v>200</v>
      </c>
      <c r="BB20" s="32">
        <v>14120</v>
      </c>
    </row>
    <row r="21" spans="1:54" x14ac:dyDescent="0.2">
      <c r="A21" s="32" t="s">
        <v>66</v>
      </c>
      <c r="B21" s="32" t="s">
        <v>139</v>
      </c>
      <c r="C21" s="44">
        <v>43970</v>
      </c>
      <c r="D21" s="32" t="s">
        <v>165</v>
      </c>
      <c r="E21" s="32">
        <v>16480</v>
      </c>
      <c r="F21" s="32">
        <v>16080</v>
      </c>
      <c r="G21" s="32">
        <v>16400</v>
      </c>
      <c r="H21" s="32">
        <v>16440</v>
      </c>
      <c r="I21" s="32">
        <v>17040</v>
      </c>
      <c r="J21" s="32">
        <v>17120</v>
      </c>
      <c r="K21" s="32">
        <v>16840</v>
      </c>
      <c r="L21" s="32">
        <v>16560</v>
      </c>
      <c r="M21" s="32">
        <v>16000</v>
      </c>
      <c r="N21" s="32">
        <v>16680</v>
      </c>
      <c r="O21" s="32">
        <v>16800</v>
      </c>
      <c r="P21" s="32">
        <v>17080</v>
      </c>
      <c r="Q21" s="32">
        <v>16600</v>
      </c>
      <c r="R21" s="32">
        <v>16400</v>
      </c>
      <c r="S21" s="32">
        <v>16560</v>
      </c>
      <c r="T21" s="32">
        <v>16080</v>
      </c>
      <c r="U21" s="32">
        <v>16600</v>
      </c>
      <c r="V21" s="32">
        <v>17080</v>
      </c>
      <c r="W21" s="32">
        <v>16880</v>
      </c>
      <c r="X21" s="32">
        <v>16440</v>
      </c>
      <c r="Y21" s="32">
        <v>16160</v>
      </c>
      <c r="Z21" s="32">
        <v>15880</v>
      </c>
      <c r="AA21" s="32">
        <v>16520</v>
      </c>
      <c r="AB21" s="32">
        <v>16520</v>
      </c>
      <c r="AC21" s="32">
        <v>397240</v>
      </c>
      <c r="AD21" s="32">
        <v>1440</v>
      </c>
      <c r="AE21" s="32">
        <v>1120</v>
      </c>
      <c r="AF21" s="32">
        <v>1400</v>
      </c>
      <c r="AG21" s="32">
        <v>2640</v>
      </c>
      <c r="AH21" s="32">
        <v>3880</v>
      </c>
      <c r="AI21" s="32">
        <v>1920</v>
      </c>
      <c r="AJ21" s="32">
        <v>1760</v>
      </c>
      <c r="AK21" s="32">
        <v>2000</v>
      </c>
      <c r="AL21" s="32">
        <v>3840</v>
      </c>
      <c r="AM21" s="32">
        <v>1440</v>
      </c>
      <c r="AN21" s="32">
        <v>800</v>
      </c>
      <c r="AO21" s="32">
        <v>80</v>
      </c>
      <c r="AP21" s="32">
        <v>80</v>
      </c>
      <c r="AQ21" s="32">
        <v>0</v>
      </c>
      <c r="AR21" s="32">
        <v>40</v>
      </c>
      <c r="AS21" s="32">
        <v>160</v>
      </c>
      <c r="AT21" s="32">
        <v>200</v>
      </c>
      <c r="AU21" s="32">
        <v>40</v>
      </c>
      <c r="AV21" s="32">
        <v>0</v>
      </c>
      <c r="AW21" s="32">
        <v>0</v>
      </c>
      <c r="AX21" s="32">
        <v>1440</v>
      </c>
      <c r="AY21" s="32">
        <v>960</v>
      </c>
      <c r="AZ21" s="32">
        <v>1480</v>
      </c>
      <c r="BA21" s="32">
        <v>1840</v>
      </c>
      <c r="BB21" s="32">
        <v>28560</v>
      </c>
    </row>
    <row r="22" spans="1:54" x14ac:dyDescent="0.2">
      <c r="A22" s="32" t="s">
        <v>66</v>
      </c>
      <c r="B22" s="32" t="s">
        <v>139</v>
      </c>
      <c r="C22" s="44">
        <v>43971</v>
      </c>
      <c r="D22" s="32" t="s">
        <v>165</v>
      </c>
      <c r="E22" s="32">
        <v>16960</v>
      </c>
      <c r="F22" s="32">
        <v>16000</v>
      </c>
      <c r="G22" s="32">
        <v>17040</v>
      </c>
      <c r="H22" s="32">
        <v>16560</v>
      </c>
      <c r="I22" s="32">
        <v>16080</v>
      </c>
      <c r="J22" s="32">
        <v>16960</v>
      </c>
      <c r="K22" s="32">
        <v>16560</v>
      </c>
      <c r="L22" s="32">
        <v>16440</v>
      </c>
      <c r="M22" s="32">
        <v>16880</v>
      </c>
      <c r="N22" s="32">
        <v>16680</v>
      </c>
      <c r="O22" s="32">
        <v>16720</v>
      </c>
      <c r="P22" s="32">
        <v>16400</v>
      </c>
      <c r="Q22" s="32">
        <v>16680</v>
      </c>
      <c r="R22" s="32">
        <v>16960</v>
      </c>
      <c r="S22" s="32">
        <v>16800</v>
      </c>
      <c r="T22" s="32">
        <v>16160</v>
      </c>
      <c r="U22" s="32">
        <v>16560</v>
      </c>
      <c r="V22" s="32">
        <v>16400</v>
      </c>
      <c r="W22" s="32">
        <v>16440</v>
      </c>
      <c r="X22" s="32">
        <v>16720</v>
      </c>
      <c r="Y22" s="32">
        <v>16120</v>
      </c>
      <c r="Z22" s="32">
        <v>16480</v>
      </c>
      <c r="AA22" s="32">
        <v>17000</v>
      </c>
      <c r="AB22" s="32">
        <v>16920</v>
      </c>
      <c r="AC22" s="32">
        <v>398520</v>
      </c>
      <c r="AD22" s="32">
        <v>1760</v>
      </c>
      <c r="AE22" s="32">
        <v>1160</v>
      </c>
      <c r="AF22" s="32">
        <v>1920</v>
      </c>
      <c r="AG22" s="32">
        <v>1520</v>
      </c>
      <c r="AH22" s="32">
        <v>1360</v>
      </c>
      <c r="AI22" s="32">
        <v>1800</v>
      </c>
      <c r="AJ22" s="32">
        <v>1600</v>
      </c>
      <c r="AK22" s="32">
        <v>2040</v>
      </c>
      <c r="AL22" s="32">
        <v>2600</v>
      </c>
      <c r="AM22" s="32">
        <v>1760</v>
      </c>
      <c r="AN22" s="32">
        <v>480</v>
      </c>
      <c r="AO22" s="32">
        <v>40</v>
      </c>
      <c r="AP22" s="32">
        <v>40</v>
      </c>
      <c r="AQ22" s="32">
        <v>120</v>
      </c>
      <c r="AR22" s="32">
        <v>320</v>
      </c>
      <c r="AS22" s="32">
        <v>40</v>
      </c>
      <c r="AT22" s="32">
        <v>720</v>
      </c>
      <c r="AU22" s="32">
        <v>120</v>
      </c>
      <c r="AV22" s="32">
        <v>0</v>
      </c>
      <c r="AW22" s="32">
        <v>440</v>
      </c>
      <c r="AX22" s="32">
        <v>440</v>
      </c>
      <c r="AY22" s="32">
        <v>200</v>
      </c>
      <c r="AZ22" s="32">
        <v>0</v>
      </c>
      <c r="BA22" s="32">
        <v>0</v>
      </c>
      <c r="BB22" s="32">
        <v>20480</v>
      </c>
    </row>
    <row r="23" spans="1:54" x14ac:dyDescent="0.2">
      <c r="A23" s="32" t="s">
        <v>66</v>
      </c>
      <c r="B23" s="32" t="s">
        <v>139</v>
      </c>
      <c r="C23" s="44">
        <v>43972</v>
      </c>
      <c r="D23" s="32" t="s">
        <v>165</v>
      </c>
      <c r="E23" s="32">
        <v>16880</v>
      </c>
      <c r="F23" s="32">
        <v>16920</v>
      </c>
      <c r="G23" s="32">
        <v>15480</v>
      </c>
      <c r="H23" s="32">
        <v>17040</v>
      </c>
      <c r="I23" s="32">
        <v>16920</v>
      </c>
      <c r="J23" s="32">
        <v>17080</v>
      </c>
      <c r="K23" s="32">
        <v>16880</v>
      </c>
      <c r="L23" s="32">
        <v>16520</v>
      </c>
      <c r="M23" s="32">
        <v>16480</v>
      </c>
      <c r="N23" s="32">
        <v>17160</v>
      </c>
      <c r="O23" s="32">
        <v>16880</v>
      </c>
      <c r="P23" s="32">
        <v>16800</v>
      </c>
      <c r="Q23" s="32">
        <v>16680</v>
      </c>
      <c r="R23" s="32">
        <v>16160</v>
      </c>
      <c r="S23" s="32">
        <v>16120</v>
      </c>
      <c r="T23" s="32">
        <v>16880</v>
      </c>
      <c r="U23" s="32">
        <v>16880</v>
      </c>
      <c r="V23" s="32">
        <v>16800</v>
      </c>
      <c r="W23" s="32">
        <v>16280</v>
      </c>
      <c r="X23" s="32">
        <v>16560</v>
      </c>
      <c r="Y23" s="32">
        <v>13720</v>
      </c>
      <c r="Z23" s="32">
        <v>16440</v>
      </c>
      <c r="AA23" s="32">
        <v>16000</v>
      </c>
      <c r="AB23" s="32">
        <v>16240</v>
      </c>
      <c r="AC23" s="32">
        <v>395800</v>
      </c>
      <c r="AD23" s="32">
        <v>80</v>
      </c>
      <c r="AE23" s="32">
        <v>160</v>
      </c>
      <c r="AF23" s="32">
        <v>80</v>
      </c>
      <c r="AG23" s="32">
        <v>0</v>
      </c>
      <c r="AH23" s="32">
        <v>80</v>
      </c>
      <c r="AI23" s="32">
        <v>40</v>
      </c>
      <c r="AJ23" s="32">
        <v>40</v>
      </c>
      <c r="AK23" s="32">
        <v>40</v>
      </c>
      <c r="AL23" s="32">
        <v>80</v>
      </c>
      <c r="AM23" s="32">
        <v>120</v>
      </c>
      <c r="AN23" s="32">
        <v>0</v>
      </c>
      <c r="AO23" s="32">
        <v>0</v>
      </c>
      <c r="AP23" s="32">
        <v>0</v>
      </c>
      <c r="AQ23" s="32">
        <v>0</v>
      </c>
      <c r="AR23" s="32">
        <v>0</v>
      </c>
      <c r="AS23" s="32">
        <v>0</v>
      </c>
      <c r="AT23" s="32">
        <v>0</v>
      </c>
      <c r="AU23" s="32">
        <v>80</v>
      </c>
      <c r="AV23" s="32">
        <v>0</v>
      </c>
      <c r="AW23" s="32">
        <v>0</v>
      </c>
      <c r="AX23" s="32">
        <v>840</v>
      </c>
      <c r="AY23" s="32">
        <v>1520</v>
      </c>
      <c r="AZ23" s="32">
        <v>160</v>
      </c>
      <c r="BA23" s="32">
        <v>80</v>
      </c>
      <c r="BB23" s="32">
        <v>3400</v>
      </c>
    </row>
    <row r="24" spans="1:54" x14ac:dyDescent="0.2">
      <c r="A24" s="32" t="s">
        <v>66</v>
      </c>
      <c r="B24" s="32" t="s">
        <v>139</v>
      </c>
      <c r="C24" s="44">
        <v>43973</v>
      </c>
      <c r="D24" s="32" t="s">
        <v>165</v>
      </c>
      <c r="E24" s="32">
        <v>15640</v>
      </c>
      <c r="F24" s="32">
        <v>16800</v>
      </c>
      <c r="G24" s="32">
        <v>16800</v>
      </c>
      <c r="H24" s="32">
        <v>16920</v>
      </c>
      <c r="I24" s="32">
        <v>16440</v>
      </c>
      <c r="J24" s="32">
        <v>16440</v>
      </c>
      <c r="K24" s="32">
        <v>16560</v>
      </c>
      <c r="L24" s="32">
        <v>17120</v>
      </c>
      <c r="M24" s="32">
        <v>17000</v>
      </c>
      <c r="N24" s="32">
        <v>16960</v>
      </c>
      <c r="O24" s="32">
        <v>16880</v>
      </c>
      <c r="P24" s="32">
        <v>15640</v>
      </c>
      <c r="Q24" s="32">
        <v>16240</v>
      </c>
      <c r="R24" s="32">
        <v>5080</v>
      </c>
      <c r="S24" s="32">
        <v>7560</v>
      </c>
      <c r="T24" s="32">
        <v>13640</v>
      </c>
      <c r="U24" s="32">
        <v>16440</v>
      </c>
      <c r="V24" s="32">
        <v>15960</v>
      </c>
      <c r="W24" s="32">
        <v>15640</v>
      </c>
      <c r="X24" s="32">
        <v>16920</v>
      </c>
      <c r="Y24" s="32">
        <v>16920</v>
      </c>
      <c r="Z24" s="32">
        <v>17080</v>
      </c>
      <c r="AA24" s="32">
        <v>17080</v>
      </c>
      <c r="AB24" s="32">
        <v>16480</v>
      </c>
      <c r="AC24" s="32">
        <v>374240</v>
      </c>
      <c r="AD24" s="32">
        <v>960</v>
      </c>
      <c r="AE24" s="32">
        <v>1680</v>
      </c>
      <c r="AF24" s="32">
        <v>1640</v>
      </c>
      <c r="AG24" s="32">
        <v>1680</v>
      </c>
      <c r="AH24" s="32">
        <v>2080</v>
      </c>
      <c r="AI24" s="32">
        <v>1400</v>
      </c>
      <c r="AJ24" s="32">
        <v>1600</v>
      </c>
      <c r="AK24" s="32">
        <v>2040</v>
      </c>
      <c r="AL24" s="32">
        <v>2080</v>
      </c>
      <c r="AM24" s="32">
        <v>3080</v>
      </c>
      <c r="AN24" s="32">
        <v>1720</v>
      </c>
      <c r="AO24" s="32">
        <v>1520</v>
      </c>
      <c r="AP24" s="32">
        <v>1000</v>
      </c>
      <c r="AQ24" s="32">
        <v>0</v>
      </c>
      <c r="AR24" s="32">
        <v>240</v>
      </c>
      <c r="AS24" s="32">
        <v>2320</v>
      </c>
      <c r="AT24" s="32">
        <v>1120</v>
      </c>
      <c r="AU24" s="32">
        <v>680</v>
      </c>
      <c r="AV24" s="32">
        <v>1120</v>
      </c>
      <c r="AW24" s="32">
        <v>1840</v>
      </c>
      <c r="AX24" s="32">
        <v>1800</v>
      </c>
      <c r="AY24" s="32">
        <v>1840</v>
      </c>
      <c r="AZ24" s="32">
        <v>1880</v>
      </c>
      <c r="BA24" s="32">
        <v>1480</v>
      </c>
      <c r="BB24" s="32">
        <v>36800</v>
      </c>
    </row>
    <row r="25" spans="1:54" x14ac:dyDescent="0.2">
      <c r="A25" s="32" t="s">
        <v>66</v>
      </c>
      <c r="B25" s="32" t="s">
        <v>139</v>
      </c>
      <c r="C25" s="44">
        <v>43974</v>
      </c>
      <c r="D25" s="32" t="s">
        <v>165</v>
      </c>
      <c r="E25" s="32">
        <v>16280</v>
      </c>
      <c r="F25" s="32">
        <v>16360</v>
      </c>
      <c r="G25" s="32">
        <v>16520</v>
      </c>
      <c r="H25" s="32">
        <v>17000</v>
      </c>
      <c r="I25" s="32">
        <v>17120</v>
      </c>
      <c r="J25" s="32">
        <v>16360</v>
      </c>
      <c r="K25" s="32">
        <v>16880</v>
      </c>
      <c r="L25" s="32">
        <v>16920</v>
      </c>
      <c r="M25" s="32">
        <v>16880</v>
      </c>
      <c r="N25" s="32">
        <v>16320</v>
      </c>
      <c r="O25" s="32">
        <v>16040</v>
      </c>
      <c r="P25" s="32">
        <v>16320</v>
      </c>
      <c r="Q25" s="32">
        <v>16800</v>
      </c>
      <c r="R25" s="32">
        <v>16560</v>
      </c>
      <c r="S25" s="32">
        <v>17040</v>
      </c>
      <c r="T25" s="32">
        <v>16840</v>
      </c>
      <c r="U25" s="32">
        <v>16440</v>
      </c>
      <c r="V25" s="32">
        <v>16200</v>
      </c>
      <c r="W25" s="32">
        <v>16680</v>
      </c>
      <c r="X25" s="32">
        <v>16840</v>
      </c>
      <c r="Y25" s="32">
        <v>17040</v>
      </c>
      <c r="Z25" s="32">
        <v>16400</v>
      </c>
      <c r="AA25" s="32">
        <v>17040</v>
      </c>
      <c r="AB25" s="32">
        <v>13120</v>
      </c>
      <c r="AC25" s="32">
        <v>396000</v>
      </c>
      <c r="AD25" s="32">
        <v>1520</v>
      </c>
      <c r="AE25" s="32">
        <v>1960</v>
      </c>
      <c r="AF25" s="32">
        <v>1600</v>
      </c>
      <c r="AG25" s="32">
        <v>1920</v>
      </c>
      <c r="AH25" s="32">
        <v>2080</v>
      </c>
      <c r="AI25" s="32">
        <v>1520</v>
      </c>
      <c r="AJ25" s="32">
        <v>1920</v>
      </c>
      <c r="AK25" s="32">
        <v>2000</v>
      </c>
      <c r="AL25" s="32">
        <v>1960</v>
      </c>
      <c r="AM25" s="32">
        <v>880</v>
      </c>
      <c r="AN25" s="32">
        <v>440</v>
      </c>
      <c r="AO25" s="32">
        <v>400</v>
      </c>
      <c r="AP25" s="32">
        <v>520</v>
      </c>
      <c r="AQ25" s="32">
        <v>1040</v>
      </c>
      <c r="AR25" s="32">
        <v>760</v>
      </c>
      <c r="AS25" s="32">
        <v>760</v>
      </c>
      <c r="AT25" s="32">
        <v>960</v>
      </c>
      <c r="AU25" s="32">
        <v>3000</v>
      </c>
      <c r="AV25" s="32">
        <v>3400</v>
      </c>
      <c r="AW25" s="32">
        <v>3480</v>
      </c>
      <c r="AX25" s="32">
        <v>3280</v>
      </c>
      <c r="AY25" s="32">
        <v>1760</v>
      </c>
      <c r="AZ25" s="32">
        <v>760</v>
      </c>
      <c r="BA25" s="32">
        <v>760</v>
      </c>
      <c r="BB25" s="32">
        <v>38680</v>
      </c>
    </row>
    <row r="26" spans="1:54" x14ac:dyDescent="0.2">
      <c r="A26" s="32" t="s">
        <v>66</v>
      </c>
      <c r="B26" s="32" t="s">
        <v>139</v>
      </c>
      <c r="C26" s="44">
        <v>43975</v>
      </c>
      <c r="D26" s="32" t="s">
        <v>165</v>
      </c>
      <c r="E26" s="32">
        <v>16200</v>
      </c>
      <c r="F26" s="32">
        <v>16320</v>
      </c>
      <c r="G26" s="32">
        <v>16600</v>
      </c>
      <c r="H26" s="32">
        <v>15920</v>
      </c>
      <c r="I26" s="32">
        <v>16400</v>
      </c>
      <c r="J26" s="32">
        <v>17080</v>
      </c>
      <c r="K26" s="32">
        <v>16840</v>
      </c>
      <c r="L26" s="32">
        <v>17080</v>
      </c>
      <c r="M26" s="32">
        <v>16040</v>
      </c>
      <c r="N26" s="32">
        <v>16560</v>
      </c>
      <c r="O26" s="32">
        <v>17080</v>
      </c>
      <c r="P26" s="32">
        <v>17120</v>
      </c>
      <c r="Q26" s="32">
        <v>17080</v>
      </c>
      <c r="R26" s="32">
        <v>17320</v>
      </c>
      <c r="S26" s="32">
        <v>16840</v>
      </c>
      <c r="T26" s="32">
        <v>17040</v>
      </c>
      <c r="U26" s="32">
        <v>16440</v>
      </c>
      <c r="V26" s="32">
        <v>16800</v>
      </c>
      <c r="W26" s="32">
        <v>16360</v>
      </c>
      <c r="X26" s="32">
        <v>16800</v>
      </c>
      <c r="Y26" s="32">
        <v>16560</v>
      </c>
      <c r="Z26" s="32">
        <v>16520</v>
      </c>
      <c r="AA26" s="32">
        <v>16560</v>
      </c>
      <c r="AB26" s="32">
        <v>16800</v>
      </c>
      <c r="AC26" s="32">
        <v>400360</v>
      </c>
      <c r="AD26" s="32">
        <v>280</v>
      </c>
      <c r="AE26" s="32">
        <v>400</v>
      </c>
      <c r="AF26" s="32">
        <v>400</v>
      </c>
      <c r="AG26" s="32">
        <v>400</v>
      </c>
      <c r="AH26" s="32">
        <v>1000</v>
      </c>
      <c r="AI26" s="32">
        <v>2520</v>
      </c>
      <c r="AJ26" s="32">
        <v>3640</v>
      </c>
      <c r="AK26" s="32">
        <v>3120</v>
      </c>
      <c r="AL26" s="32">
        <v>160</v>
      </c>
      <c r="AM26" s="32">
        <v>80</v>
      </c>
      <c r="AN26" s="32">
        <v>40</v>
      </c>
      <c r="AO26" s="32">
        <v>40</v>
      </c>
      <c r="AP26" s="32">
        <v>120</v>
      </c>
      <c r="AQ26" s="32">
        <v>80</v>
      </c>
      <c r="AR26" s="32">
        <v>0</v>
      </c>
      <c r="AS26" s="32">
        <v>1120</v>
      </c>
      <c r="AT26" s="32">
        <v>200</v>
      </c>
      <c r="AU26" s="32">
        <v>40</v>
      </c>
      <c r="AV26" s="32">
        <v>0</v>
      </c>
      <c r="AW26" s="32">
        <v>120</v>
      </c>
      <c r="AX26" s="32">
        <v>80</v>
      </c>
      <c r="AY26" s="32">
        <v>640</v>
      </c>
      <c r="AZ26" s="32">
        <v>1480</v>
      </c>
      <c r="BA26" s="32">
        <v>1600</v>
      </c>
      <c r="BB26" s="32">
        <v>17560</v>
      </c>
    </row>
    <row r="27" spans="1:54" x14ac:dyDescent="0.2">
      <c r="A27" s="32" t="s">
        <v>66</v>
      </c>
      <c r="B27" s="32" t="s">
        <v>139</v>
      </c>
      <c r="C27" s="44">
        <v>43976</v>
      </c>
      <c r="D27" s="32" t="s">
        <v>165</v>
      </c>
      <c r="E27" s="32">
        <v>17040</v>
      </c>
      <c r="F27" s="32">
        <v>16800</v>
      </c>
      <c r="G27" s="32">
        <v>16880</v>
      </c>
      <c r="H27" s="32">
        <v>16160</v>
      </c>
      <c r="I27" s="32">
        <v>16240</v>
      </c>
      <c r="J27" s="32">
        <v>16480</v>
      </c>
      <c r="K27" s="32">
        <v>17000</v>
      </c>
      <c r="L27" s="32">
        <v>16840</v>
      </c>
      <c r="M27" s="32">
        <v>16240</v>
      </c>
      <c r="N27" s="32">
        <v>17080</v>
      </c>
      <c r="O27" s="32">
        <v>17040</v>
      </c>
      <c r="P27" s="32">
        <v>16960</v>
      </c>
      <c r="Q27" s="32">
        <v>16480</v>
      </c>
      <c r="R27" s="32">
        <v>16080</v>
      </c>
      <c r="S27" s="32">
        <v>16000</v>
      </c>
      <c r="T27" s="32">
        <v>16600</v>
      </c>
      <c r="U27" s="32">
        <v>16840</v>
      </c>
      <c r="V27" s="32">
        <v>16720</v>
      </c>
      <c r="W27" s="32">
        <v>16880</v>
      </c>
      <c r="X27" s="32">
        <v>16240</v>
      </c>
      <c r="Y27" s="32">
        <v>16600</v>
      </c>
      <c r="Z27" s="32">
        <v>16080</v>
      </c>
      <c r="AA27" s="32">
        <v>10400</v>
      </c>
      <c r="AB27" s="32">
        <v>14360</v>
      </c>
      <c r="AC27" s="32">
        <v>390040</v>
      </c>
      <c r="AD27" s="32">
        <v>1720</v>
      </c>
      <c r="AE27" s="32">
        <v>1600</v>
      </c>
      <c r="AF27" s="32">
        <v>1640</v>
      </c>
      <c r="AG27" s="32">
        <v>1120</v>
      </c>
      <c r="AH27" s="32">
        <v>1400</v>
      </c>
      <c r="AI27" s="32">
        <v>1680</v>
      </c>
      <c r="AJ27" s="32">
        <v>1960</v>
      </c>
      <c r="AK27" s="32">
        <v>960</v>
      </c>
      <c r="AL27" s="32">
        <v>560</v>
      </c>
      <c r="AM27" s="32">
        <v>40</v>
      </c>
      <c r="AN27" s="32">
        <v>80</v>
      </c>
      <c r="AO27" s="32">
        <v>80</v>
      </c>
      <c r="AP27" s="32">
        <v>80</v>
      </c>
      <c r="AQ27" s="32">
        <v>0</v>
      </c>
      <c r="AR27" s="32">
        <v>960</v>
      </c>
      <c r="AS27" s="32">
        <v>1040</v>
      </c>
      <c r="AT27" s="32">
        <v>640</v>
      </c>
      <c r="AU27" s="32">
        <v>920</v>
      </c>
      <c r="AV27" s="32">
        <v>400</v>
      </c>
      <c r="AW27" s="32">
        <v>40</v>
      </c>
      <c r="AX27" s="32">
        <v>0</v>
      </c>
      <c r="AY27" s="32">
        <v>0</v>
      </c>
      <c r="AZ27" s="32">
        <v>320</v>
      </c>
      <c r="BA27" s="32">
        <v>0</v>
      </c>
      <c r="BB27" s="32">
        <v>17240</v>
      </c>
    </row>
    <row r="28" spans="1:54" x14ac:dyDescent="0.2">
      <c r="A28" s="32" t="s">
        <v>66</v>
      </c>
      <c r="B28" s="32" t="s">
        <v>139</v>
      </c>
      <c r="C28" s="44">
        <v>43977</v>
      </c>
      <c r="D28" s="32" t="s">
        <v>165</v>
      </c>
      <c r="E28" s="32">
        <v>16040</v>
      </c>
      <c r="F28" s="32">
        <v>16520</v>
      </c>
      <c r="G28" s="32">
        <v>16680</v>
      </c>
      <c r="H28" s="32">
        <v>16520</v>
      </c>
      <c r="I28" s="32">
        <v>16480</v>
      </c>
      <c r="J28" s="32">
        <v>16240</v>
      </c>
      <c r="K28" s="32">
        <v>16720</v>
      </c>
      <c r="L28" s="32">
        <v>16200</v>
      </c>
      <c r="M28" s="32">
        <v>16160</v>
      </c>
      <c r="N28" s="32">
        <v>16520</v>
      </c>
      <c r="O28" s="32">
        <v>16360</v>
      </c>
      <c r="P28" s="32">
        <v>16400</v>
      </c>
      <c r="Q28" s="32">
        <v>15760</v>
      </c>
      <c r="R28" s="32">
        <v>15880</v>
      </c>
      <c r="S28" s="32">
        <v>16480</v>
      </c>
      <c r="T28" s="32">
        <v>16840</v>
      </c>
      <c r="U28" s="32">
        <v>16720</v>
      </c>
      <c r="V28" s="32">
        <v>16400</v>
      </c>
      <c r="W28" s="32">
        <v>16280</v>
      </c>
      <c r="X28" s="32">
        <v>16800</v>
      </c>
      <c r="Y28" s="32">
        <v>17080</v>
      </c>
      <c r="Z28" s="32">
        <v>13560</v>
      </c>
      <c r="AA28" s="32">
        <v>16000</v>
      </c>
      <c r="AB28" s="32">
        <v>15600</v>
      </c>
      <c r="AC28" s="32">
        <v>390240</v>
      </c>
      <c r="AD28" s="32">
        <v>0</v>
      </c>
      <c r="AE28" s="32">
        <v>0</v>
      </c>
      <c r="AF28" s="32">
        <v>40</v>
      </c>
      <c r="AG28" s="32">
        <v>0</v>
      </c>
      <c r="AH28" s="32">
        <v>0</v>
      </c>
      <c r="AI28" s="32">
        <v>40</v>
      </c>
      <c r="AJ28" s="32">
        <v>40</v>
      </c>
      <c r="AK28" s="32">
        <v>0</v>
      </c>
      <c r="AL28" s="32">
        <v>0</v>
      </c>
      <c r="AM28" s="32">
        <v>0</v>
      </c>
      <c r="AN28" s="32">
        <v>0</v>
      </c>
      <c r="AO28" s="32">
        <v>0</v>
      </c>
      <c r="AP28" s="32">
        <v>0</v>
      </c>
      <c r="AQ28" s="32">
        <v>0</v>
      </c>
      <c r="AR28" s="32">
        <v>0</v>
      </c>
      <c r="AS28" s="32">
        <v>0</v>
      </c>
      <c r="AT28" s="32">
        <v>0</v>
      </c>
      <c r="AU28" s="32">
        <v>0</v>
      </c>
      <c r="AV28" s="32">
        <v>0</v>
      </c>
      <c r="AW28" s="32">
        <v>0</v>
      </c>
      <c r="AX28" s="32">
        <v>0</v>
      </c>
      <c r="AY28" s="32">
        <v>200</v>
      </c>
      <c r="AZ28" s="32">
        <v>80</v>
      </c>
      <c r="BA28" s="32">
        <v>0</v>
      </c>
      <c r="BB28" s="32">
        <v>400</v>
      </c>
    </row>
    <row r="29" spans="1:54" x14ac:dyDescent="0.2">
      <c r="A29" s="32" t="s">
        <v>66</v>
      </c>
      <c r="B29" s="32" t="s">
        <v>139</v>
      </c>
      <c r="C29" s="44">
        <v>43978</v>
      </c>
      <c r="D29" s="32" t="s">
        <v>165</v>
      </c>
      <c r="E29" s="32">
        <v>15440</v>
      </c>
      <c r="F29" s="32">
        <v>16720</v>
      </c>
      <c r="G29" s="32">
        <v>16880</v>
      </c>
      <c r="H29" s="32">
        <v>16360</v>
      </c>
      <c r="I29" s="32">
        <v>16920</v>
      </c>
      <c r="J29" s="32">
        <v>16360</v>
      </c>
      <c r="K29" s="32">
        <v>16960</v>
      </c>
      <c r="L29" s="32">
        <v>16720</v>
      </c>
      <c r="M29" s="32">
        <v>16920</v>
      </c>
      <c r="N29" s="32">
        <v>16000</v>
      </c>
      <c r="O29" s="32">
        <v>16320</v>
      </c>
      <c r="P29" s="32">
        <v>16280</v>
      </c>
      <c r="Q29" s="32">
        <v>16840</v>
      </c>
      <c r="R29" s="32">
        <v>16840</v>
      </c>
      <c r="S29" s="32">
        <v>16720</v>
      </c>
      <c r="T29" s="32">
        <v>16960</v>
      </c>
      <c r="U29" s="32">
        <v>16160</v>
      </c>
      <c r="V29" s="32">
        <v>16880</v>
      </c>
      <c r="W29" s="32">
        <v>16120</v>
      </c>
      <c r="X29" s="32">
        <v>16960</v>
      </c>
      <c r="Y29" s="32">
        <v>17120</v>
      </c>
      <c r="Z29" s="32">
        <v>16400</v>
      </c>
      <c r="AA29" s="32">
        <v>15920</v>
      </c>
      <c r="AB29" s="32">
        <v>16760</v>
      </c>
      <c r="AC29" s="32">
        <v>397560</v>
      </c>
      <c r="AD29" s="32">
        <v>0</v>
      </c>
      <c r="AE29" s="32">
        <v>0</v>
      </c>
      <c r="AF29" s="32">
        <v>0</v>
      </c>
      <c r="AG29" s="32">
        <v>40</v>
      </c>
      <c r="AH29" s="32">
        <v>40</v>
      </c>
      <c r="AI29" s="32">
        <v>0</v>
      </c>
      <c r="AJ29" s="32">
        <v>0</v>
      </c>
      <c r="AK29" s="32">
        <v>40</v>
      </c>
      <c r="AL29" s="32">
        <v>0</v>
      </c>
      <c r="AM29" s="32">
        <v>0</v>
      </c>
      <c r="AN29" s="32">
        <v>0</v>
      </c>
      <c r="AO29" s="32">
        <v>0</v>
      </c>
      <c r="AP29" s="32">
        <v>0</v>
      </c>
      <c r="AQ29" s="32">
        <v>0</v>
      </c>
      <c r="AR29" s="32">
        <v>0</v>
      </c>
      <c r="AS29" s="32">
        <v>0</v>
      </c>
      <c r="AT29" s="32">
        <v>0</v>
      </c>
      <c r="AU29" s="32">
        <v>200</v>
      </c>
      <c r="AV29" s="32">
        <v>0</v>
      </c>
      <c r="AW29" s="32">
        <v>0</v>
      </c>
      <c r="AX29" s="32">
        <v>0</v>
      </c>
      <c r="AY29" s="32">
        <v>0</v>
      </c>
      <c r="AZ29" s="32">
        <v>0</v>
      </c>
      <c r="BA29" s="32">
        <v>0</v>
      </c>
      <c r="BB29" s="32">
        <v>320</v>
      </c>
    </row>
    <row r="30" spans="1:54" x14ac:dyDescent="0.2">
      <c r="A30" s="32" t="s">
        <v>66</v>
      </c>
      <c r="B30" s="32" t="s">
        <v>139</v>
      </c>
      <c r="C30" s="44">
        <v>43979</v>
      </c>
      <c r="D30" s="32" t="s">
        <v>165</v>
      </c>
      <c r="E30" s="32">
        <v>17200</v>
      </c>
      <c r="F30" s="32">
        <v>17240</v>
      </c>
      <c r="G30" s="32">
        <v>17000</v>
      </c>
      <c r="H30" s="32">
        <v>16520</v>
      </c>
      <c r="I30" s="32">
        <v>17000</v>
      </c>
      <c r="J30" s="32">
        <v>16800</v>
      </c>
      <c r="K30" s="32">
        <v>16880</v>
      </c>
      <c r="L30" s="32">
        <v>17320</v>
      </c>
      <c r="M30" s="32">
        <v>16720</v>
      </c>
      <c r="N30" s="32">
        <v>16880</v>
      </c>
      <c r="O30" s="32">
        <v>16800</v>
      </c>
      <c r="P30" s="32">
        <v>17080</v>
      </c>
      <c r="Q30" s="32">
        <v>17120</v>
      </c>
      <c r="R30" s="32">
        <v>17040</v>
      </c>
      <c r="S30" s="32">
        <v>16040</v>
      </c>
      <c r="T30" s="32">
        <v>16880</v>
      </c>
      <c r="U30" s="32">
        <v>16040</v>
      </c>
      <c r="V30" s="32">
        <v>16840</v>
      </c>
      <c r="W30" s="32">
        <v>16640</v>
      </c>
      <c r="X30" s="32">
        <v>16560</v>
      </c>
      <c r="Y30" s="32">
        <v>16400</v>
      </c>
      <c r="Z30" s="32">
        <v>17040</v>
      </c>
      <c r="AA30" s="32">
        <v>16640</v>
      </c>
      <c r="AB30" s="32">
        <v>16880</v>
      </c>
      <c r="AC30" s="32">
        <v>403560</v>
      </c>
      <c r="AD30" s="32">
        <v>160</v>
      </c>
      <c r="AE30" s="32">
        <v>40</v>
      </c>
      <c r="AF30" s="32">
        <v>200</v>
      </c>
      <c r="AG30" s="32">
        <v>40</v>
      </c>
      <c r="AH30" s="32">
        <v>0</v>
      </c>
      <c r="AI30" s="32">
        <v>0</v>
      </c>
      <c r="AJ30" s="32">
        <v>1120</v>
      </c>
      <c r="AK30" s="32">
        <v>1080</v>
      </c>
      <c r="AL30" s="32">
        <v>0</v>
      </c>
      <c r="AM30" s="32">
        <v>0</v>
      </c>
      <c r="AN30" s="32">
        <v>0</v>
      </c>
      <c r="AO30" s="32">
        <v>0</v>
      </c>
      <c r="AP30" s="32">
        <v>0</v>
      </c>
      <c r="AQ30" s="32">
        <v>0</v>
      </c>
      <c r="AR30" s="32">
        <v>0</v>
      </c>
      <c r="AS30" s="32">
        <v>0</v>
      </c>
      <c r="AT30" s="32">
        <v>0</v>
      </c>
      <c r="AU30" s="32">
        <v>0</v>
      </c>
      <c r="AV30" s="32">
        <v>0</v>
      </c>
      <c r="AW30" s="32">
        <v>0</v>
      </c>
      <c r="AX30" s="32">
        <v>0</v>
      </c>
      <c r="AY30" s="32">
        <v>0</v>
      </c>
      <c r="AZ30" s="32">
        <v>0</v>
      </c>
      <c r="BA30" s="32">
        <v>0</v>
      </c>
      <c r="BB30" s="32">
        <v>2640</v>
      </c>
    </row>
    <row r="31" spans="1:54" x14ac:dyDescent="0.2">
      <c r="A31" s="32" t="s">
        <v>66</v>
      </c>
      <c r="B31" s="32" t="s">
        <v>139</v>
      </c>
      <c r="C31" s="44">
        <v>43980</v>
      </c>
      <c r="D31" s="32" t="s">
        <v>165</v>
      </c>
      <c r="E31" s="32">
        <v>16520</v>
      </c>
      <c r="F31" s="32">
        <v>16360</v>
      </c>
      <c r="G31" s="32">
        <v>16440</v>
      </c>
      <c r="H31" s="32">
        <v>16960</v>
      </c>
      <c r="I31" s="32">
        <v>16560</v>
      </c>
      <c r="J31" s="32">
        <v>17040</v>
      </c>
      <c r="K31" s="32">
        <v>16440</v>
      </c>
      <c r="L31" s="32">
        <v>16440</v>
      </c>
      <c r="M31" s="32">
        <v>16600</v>
      </c>
      <c r="N31" s="32">
        <v>17040</v>
      </c>
      <c r="O31" s="32">
        <v>16880</v>
      </c>
      <c r="P31" s="32">
        <v>16240</v>
      </c>
      <c r="Q31" s="32">
        <v>15960</v>
      </c>
      <c r="R31" s="32">
        <v>16760</v>
      </c>
      <c r="S31" s="32">
        <v>16920</v>
      </c>
      <c r="T31" s="32">
        <v>16200</v>
      </c>
      <c r="U31" s="32">
        <v>16760</v>
      </c>
      <c r="V31" s="32">
        <v>16520</v>
      </c>
      <c r="W31" s="32">
        <v>16560</v>
      </c>
      <c r="X31" s="32">
        <v>16960</v>
      </c>
      <c r="Y31" s="32">
        <v>17040</v>
      </c>
      <c r="Z31" s="32">
        <v>16960</v>
      </c>
      <c r="AA31" s="32">
        <v>17040</v>
      </c>
      <c r="AB31" s="32">
        <v>16080</v>
      </c>
      <c r="AC31" s="32">
        <v>399280</v>
      </c>
      <c r="AD31" s="32">
        <v>40</v>
      </c>
      <c r="AE31" s="32">
        <v>0</v>
      </c>
      <c r="AF31" s="32">
        <v>160</v>
      </c>
      <c r="AG31" s="32">
        <v>40</v>
      </c>
      <c r="AH31" s="32">
        <v>40</v>
      </c>
      <c r="AI31" s="32">
        <v>40</v>
      </c>
      <c r="AJ31" s="32">
        <v>40</v>
      </c>
      <c r="AK31" s="32">
        <v>40</v>
      </c>
      <c r="AL31" s="32">
        <v>80</v>
      </c>
      <c r="AM31" s="32">
        <v>0</v>
      </c>
      <c r="AN31" s="32">
        <v>0</v>
      </c>
      <c r="AO31" s="32">
        <v>0</v>
      </c>
      <c r="AP31" s="32">
        <v>0</v>
      </c>
      <c r="AQ31" s="32">
        <v>0</v>
      </c>
      <c r="AR31" s="32">
        <v>0</v>
      </c>
      <c r="AS31" s="32">
        <v>0</v>
      </c>
      <c r="AT31" s="32">
        <v>0</v>
      </c>
      <c r="AU31" s="32">
        <v>0</v>
      </c>
      <c r="AV31" s="32">
        <v>0</v>
      </c>
      <c r="AW31" s="32">
        <v>0</v>
      </c>
      <c r="AX31" s="32">
        <v>0</v>
      </c>
      <c r="AY31" s="32">
        <v>0</v>
      </c>
      <c r="AZ31" s="32">
        <v>0</v>
      </c>
      <c r="BA31" s="32">
        <v>0</v>
      </c>
      <c r="BB31" s="32">
        <v>480</v>
      </c>
    </row>
    <row r="32" spans="1:54" x14ac:dyDescent="0.2">
      <c r="A32" s="32" t="s">
        <v>66</v>
      </c>
      <c r="B32" s="32" t="s">
        <v>139</v>
      </c>
      <c r="C32" s="44">
        <v>43981</v>
      </c>
      <c r="D32" s="32" t="s">
        <v>165</v>
      </c>
      <c r="E32" s="32">
        <v>16480</v>
      </c>
      <c r="F32" s="32">
        <v>16880</v>
      </c>
      <c r="G32" s="32">
        <v>17120</v>
      </c>
      <c r="H32" s="32">
        <v>16600</v>
      </c>
      <c r="I32" s="32">
        <v>16680</v>
      </c>
      <c r="J32" s="32">
        <v>16600</v>
      </c>
      <c r="K32" s="32">
        <v>17120</v>
      </c>
      <c r="L32" s="32">
        <v>16960</v>
      </c>
      <c r="M32" s="32">
        <v>16880</v>
      </c>
      <c r="N32" s="32">
        <v>16600</v>
      </c>
      <c r="O32" s="32">
        <v>16120</v>
      </c>
      <c r="P32" s="32">
        <v>16280</v>
      </c>
      <c r="Q32" s="32">
        <v>16880</v>
      </c>
      <c r="R32" s="32">
        <v>16640</v>
      </c>
      <c r="S32" s="32">
        <v>17040</v>
      </c>
      <c r="T32" s="32">
        <v>16520</v>
      </c>
      <c r="U32" s="32">
        <v>16200</v>
      </c>
      <c r="V32" s="32">
        <v>16800</v>
      </c>
      <c r="W32" s="32">
        <v>17080</v>
      </c>
      <c r="X32" s="32">
        <v>16760</v>
      </c>
      <c r="Y32" s="32">
        <v>16720</v>
      </c>
      <c r="Z32" s="32">
        <v>15840</v>
      </c>
      <c r="AA32" s="32">
        <v>16560</v>
      </c>
      <c r="AB32" s="32">
        <v>16600</v>
      </c>
      <c r="AC32" s="32">
        <v>399960</v>
      </c>
      <c r="AD32" s="32">
        <v>0</v>
      </c>
      <c r="AE32" s="32">
        <v>0</v>
      </c>
      <c r="AF32" s="32">
        <v>0</v>
      </c>
      <c r="AG32" s="32">
        <v>0</v>
      </c>
      <c r="AH32" s="32">
        <v>0</v>
      </c>
      <c r="AI32" s="32">
        <v>0</v>
      </c>
      <c r="AJ32" s="32">
        <v>0</v>
      </c>
      <c r="AK32" s="32">
        <v>0</v>
      </c>
      <c r="AL32" s="32">
        <v>0</v>
      </c>
      <c r="AM32" s="32">
        <v>0</v>
      </c>
      <c r="AN32" s="32">
        <v>0</v>
      </c>
      <c r="AO32" s="32">
        <v>240</v>
      </c>
      <c r="AP32" s="32">
        <v>680</v>
      </c>
      <c r="AQ32" s="32">
        <v>560</v>
      </c>
      <c r="AR32" s="32">
        <v>720</v>
      </c>
      <c r="AS32" s="32">
        <v>400</v>
      </c>
      <c r="AT32" s="32">
        <v>120</v>
      </c>
      <c r="AU32" s="32">
        <v>160</v>
      </c>
      <c r="AV32" s="32">
        <v>0</v>
      </c>
      <c r="AW32" s="32">
        <v>0</v>
      </c>
      <c r="AX32" s="32">
        <v>0</v>
      </c>
      <c r="AY32" s="32">
        <v>0</v>
      </c>
      <c r="AZ32" s="32">
        <v>0</v>
      </c>
      <c r="BA32" s="32">
        <v>40</v>
      </c>
      <c r="BB32" s="32">
        <v>2920</v>
      </c>
    </row>
    <row r="33" spans="1:54" x14ac:dyDescent="0.2">
      <c r="A33" s="32" t="s">
        <v>66</v>
      </c>
      <c r="B33" s="32" t="s">
        <v>139</v>
      </c>
      <c r="C33" s="44">
        <v>43982</v>
      </c>
      <c r="D33" s="32" t="s">
        <v>165</v>
      </c>
      <c r="E33" s="32">
        <v>16600</v>
      </c>
      <c r="F33" s="32">
        <v>16440</v>
      </c>
      <c r="G33" s="32">
        <v>16720</v>
      </c>
      <c r="H33" s="32">
        <v>16920</v>
      </c>
      <c r="I33" s="32">
        <v>16560</v>
      </c>
      <c r="J33" s="32">
        <v>17160</v>
      </c>
      <c r="K33" s="32">
        <v>16840</v>
      </c>
      <c r="L33" s="32">
        <v>16800</v>
      </c>
      <c r="M33" s="32">
        <v>16520</v>
      </c>
      <c r="N33" s="32">
        <v>16760</v>
      </c>
      <c r="O33" s="32">
        <v>17120</v>
      </c>
      <c r="P33" s="32">
        <v>17320</v>
      </c>
      <c r="Q33" s="32">
        <v>17280</v>
      </c>
      <c r="R33" s="32">
        <v>16320</v>
      </c>
      <c r="S33" s="32">
        <v>16320</v>
      </c>
      <c r="T33" s="32">
        <v>17320</v>
      </c>
      <c r="U33" s="32">
        <v>17040</v>
      </c>
      <c r="V33" s="32">
        <v>16800</v>
      </c>
      <c r="W33" s="32">
        <v>16400</v>
      </c>
      <c r="X33" s="32">
        <v>16200</v>
      </c>
      <c r="Y33" s="32">
        <v>17040</v>
      </c>
      <c r="Z33" s="32">
        <v>17000</v>
      </c>
      <c r="AA33" s="32">
        <v>16160</v>
      </c>
      <c r="AB33" s="32">
        <v>16800</v>
      </c>
      <c r="AC33" s="32">
        <v>402440</v>
      </c>
      <c r="AD33" s="32">
        <v>40</v>
      </c>
      <c r="AE33" s="32">
        <v>0</v>
      </c>
      <c r="AF33" s="32">
        <v>40</v>
      </c>
      <c r="AG33" s="32">
        <v>0</v>
      </c>
      <c r="AH33" s="32">
        <v>40</v>
      </c>
      <c r="AI33" s="32">
        <v>80</v>
      </c>
      <c r="AJ33" s="32">
        <v>40</v>
      </c>
      <c r="AK33" s="32">
        <v>0</v>
      </c>
      <c r="AL33" s="32">
        <v>0</v>
      </c>
      <c r="AM33" s="32">
        <v>0</v>
      </c>
      <c r="AN33" s="32">
        <v>0</v>
      </c>
      <c r="AO33" s="32">
        <v>0</v>
      </c>
      <c r="AP33" s="32">
        <v>0</v>
      </c>
      <c r="AQ33" s="32">
        <v>0</v>
      </c>
      <c r="AR33" s="32">
        <v>0</v>
      </c>
      <c r="AS33" s="32">
        <v>0</v>
      </c>
      <c r="AT33" s="32">
        <v>0</v>
      </c>
      <c r="AU33" s="32">
        <v>240</v>
      </c>
      <c r="AV33" s="32">
        <v>0</v>
      </c>
      <c r="AW33" s="32">
        <v>0</v>
      </c>
      <c r="AX33" s="32">
        <v>0</v>
      </c>
      <c r="AY33" s="32">
        <v>0</v>
      </c>
      <c r="AZ33" s="32">
        <v>40</v>
      </c>
      <c r="BA33" s="32">
        <v>80</v>
      </c>
      <c r="BB33" s="32">
        <v>600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A1:AA2730"/>
  <sheetViews>
    <sheetView workbookViewId="0">
      <selection activeCell="A7" sqref="A7:XFD287"/>
    </sheetView>
  </sheetViews>
  <sheetFormatPr baseColWidth="10" defaultColWidth="11.5546875" defaultRowHeight="10.199999999999999" x14ac:dyDescent="0.2"/>
  <cols>
    <col min="1" max="1" width="11.5546875" style="43"/>
    <col min="2" max="2" width="11.6640625" style="43" bestFit="1" customWidth="1"/>
    <col min="3" max="3" width="49.44140625" style="43" bestFit="1" customWidth="1"/>
    <col min="4" max="5" width="11.5546875" style="43"/>
    <col min="6" max="9" width="11.6640625" style="43" bestFit="1" customWidth="1"/>
    <col min="10" max="10" width="19.109375" style="43" customWidth="1"/>
    <col min="11" max="13" width="14.44140625" style="43" bestFit="1" customWidth="1"/>
    <col min="14" max="18" width="11.6640625" style="43" bestFit="1" customWidth="1"/>
    <col min="19" max="19" width="13.33203125" style="43" bestFit="1" customWidth="1"/>
    <col min="20" max="21" width="11.5546875" style="43"/>
    <col min="22" max="22" width="11.6640625" style="43" bestFit="1" customWidth="1"/>
    <col min="23" max="25" width="11.5546875" style="43"/>
    <col min="26" max="26" width="11.6640625" style="43" bestFit="1" customWidth="1"/>
    <col min="27" max="16384" width="11.5546875" style="43"/>
  </cols>
  <sheetData>
    <row r="1" spans="1:27" x14ac:dyDescent="0.2">
      <c r="B1" s="59" t="s">
        <v>62</v>
      </c>
      <c r="C1" s="43" t="s">
        <v>63</v>
      </c>
      <c r="D1" s="43" t="s">
        <v>112</v>
      </c>
      <c r="E1" s="43" t="s">
        <v>113</v>
      </c>
      <c r="F1" s="43" t="s">
        <v>114</v>
      </c>
      <c r="G1" s="43" t="s">
        <v>115</v>
      </c>
      <c r="H1" s="43" t="s">
        <v>116</v>
      </c>
      <c r="I1" s="43" t="s">
        <v>117</v>
      </c>
      <c r="J1" s="43" t="s">
        <v>118</v>
      </c>
      <c r="K1" s="43" t="s">
        <v>119</v>
      </c>
      <c r="L1" s="43" t="s">
        <v>120</v>
      </c>
      <c r="M1" s="43" t="s">
        <v>121</v>
      </c>
      <c r="N1" s="43" t="s">
        <v>122</v>
      </c>
      <c r="O1" s="43" t="s">
        <v>123</v>
      </c>
      <c r="P1" s="43" t="s">
        <v>124</v>
      </c>
      <c r="Q1" s="43" t="s">
        <v>125</v>
      </c>
      <c r="R1" s="43" t="s">
        <v>126</v>
      </c>
      <c r="S1" s="43" t="s">
        <v>127</v>
      </c>
      <c r="T1" s="43" t="s">
        <v>128</v>
      </c>
      <c r="U1" s="43" t="s">
        <v>129</v>
      </c>
      <c r="V1" s="43" t="s">
        <v>130</v>
      </c>
      <c r="W1" s="43" t="s">
        <v>131</v>
      </c>
      <c r="X1" s="43" t="s">
        <v>132</v>
      </c>
      <c r="Y1" s="43" t="s">
        <v>133</v>
      </c>
      <c r="Z1" s="43" t="s">
        <v>134</v>
      </c>
      <c r="AA1" s="43" t="s">
        <v>250</v>
      </c>
    </row>
    <row r="2" spans="1:27" x14ac:dyDescent="0.2">
      <c r="A2" s="43" t="s">
        <v>66</v>
      </c>
      <c r="B2" s="43">
        <v>100074</v>
      </c>
      <c r="C2" s="43" t="s">
        <v>139</v>
      </c>
      <c r="D2" s="43" t="s">
        <v>80</v>
      </c>
      <c r="E2" s="43" t="s">
        <v>83</v>
      </c>
      <c r="F2" s="43">
        <v>202004</v>
      </c>
      <c r="G2" s="60" t="s">
        <v>248</v>
      </c>
      <c r="H2" s="60" t="s">
        <v>249</v>
      </c>
      <c r="I2" s="43">
        <v>77</v>
      </c>
      <c r="J2" s="43" t="s">
        <v>106</v>
      </c>
      <c r="K2" s="43">
        <v>140754152</v>
      </c>
      <c r="L2" s="43">
        <v>121474381.59999999</v>
      </c>
      <c r="M2" s="43">
        <v>11828080</v>
      </c>
      <c r="N2" s="43">
        <v>11828080</v>
      </c>
      <c r="O2" s="43">
        <v>125600</v>
      </c>
      <c r="P2" s="43">
        <v>125600</v>
      </c>
      <c r="Q2" s="43">
        <v>0</v>
      </c>
      <c r="R2" s="43">
        <v>0</v>
      </c>
      <c r="S2" s="43">
        <v>19279770</v>
      </c>
      <c r="T2" s="43" t="s">
        <v>135</v>
      </c>
      <c r="U2" s="43" t="s">
        <v>138</v>
      </c>
      <c r="V2" s="43">
        <v>4</v>
      </c>
      <c r="W2" s="43" t="s">
        <v>65</v>
      </c>
      <c r="X2" s="43" t="s">
        <v>87</v>
      </c>
      <c r="Y2" s="43" t="s">
        <v>137</v>
      </c>
      <c r="Z2" s="43">
        <v>202005</v>
      </c>
      <c r="AA2" s="43" t="s">
        <v>251</v>
      </c>
    </row>
    <row r="3" spans="1:27" x14ac:dyDescent="0.2">
      <c r="A3" s="43" t="s">
        <v>66</v>
      </c>
      <c r="B3" s="43">
        <v>100074</v>
      </c>
      <c r="C3" s="43" t="s">
        <v>139</v>
      </c>
      <c r="D3" s="43" t="s">
        <v>80</v>
      </c>
      <c r="E3" s="43" t="s">
        <v>83</v>
      </c>
      <c r="F3" s="43">
        <v>202004</v>
      </c>
      <c r="G3" s="60" t="s">
        <v>248</v>
      </c>
      <c r="H3" s="60" t="s">
        <v>249</v>
      </c>
      <c r="I3" s="43">
        <v>80</v>
      </c>
      <c r="J3" s="43" t="s">
        <v>104</v>
      </c>
      <c r="K3" s="43">
        <v>2473724651.1999998</v>
      </c>
      <c r="L3" s="43">
        <v>2473842932</v>
      </c>
      <c r="M3" s="43">
        <v>11828080</v>
      </c>
      <c r="N3" s="43">
        <v>11828080</v>
      </c>
      <c r="O3" s="43">
        <v>125600</v>
      </c>
      <c r="P3" s="43">
        <v>125600</v>
      </c>
      <c r="Q3" s="43">
        <v>0</v>
      </c>
      <c r="R3" s="43">
        <v>0</v>
      </c>
      <c r="S3" s="43">
        <v>118281</v>
      </c>
      <c r="T3" s="43" t="s">
        <v>135</v>
      </c>
      <c r="U3" s="43" t="s">
        <v>136</v>
      </c>
      <c r="V3" s="43">
        <v>4</v>
      </c>
      <c r="W3" s="43" t="s">
        <v>65</v>
      </c>
      <c r="X3" s="43" t="s">
        <v>87</v>
      </c>
      <c r="Y3" s="43" t="s">
        <v>137</v>
      </c>
      <c r="Z3" s="43">
        <v>202005</v>
      </c>
      <c r="AA3" s="43" t="s">
        <v>251</v>
      </c>
    </row>
    <row r="4" spans="1:27" x14ac:dyDescent="0.2">
      <c r="A4" s="43" t="s">
        <v>66</v>
      </c>
      <c r="B4" s="43">
        <v>100074</v>
      </c>
      <c r="C4" s="43" t="s">
        <v>139</v>
      </c>
      <c r="D4" s="43" t="s">
        <v>80</v>
      </c>
      <c r="E4" s="43" t="s">
        <v>83</v>
      </c>
      <c r="F4" s="43">
        <v>202004</v>
      </c>
      <c r="G4" s="60" t="s">
        <v>248</v>
      </c>
      <c r="H4" s="60" t="s">
        <v>249</v>
      </c>
      <c r="I4" s="43">
        <v>69</v>
      </c>
      <c r="J4" s="43" t="s">
        <v>101</v>
      </c>
      <c r="K4" s="43">
        <v>56538222.399999999</v>
      </c>
      <c r="L4" s="43">
        <v>56774784</v>
      </c>
      <c r="M4" s="43">
        <v>11828080</v>
      </c>
      <c r="N4" s="43">
        <v>11828080</v>
      </c>
      <c r="O4" s="43">
        <v>125600</v>
      </c>
      <c r="P4" s="43">
        <v>125600</v>
      </c>
      <c r="Q4" s="43">
        <v>0</v>
      </c>
      <c r="R4" s="43">
        <v>0</v>
      </c>
      <c r="S4" s="43">
        <v>236562</v>
      </c>
      <c r="T4" s="43" t="s">
        <v>135</v>
      </c>
      <c r="U4" s="43" t="s">
        <v>136</v>
      </c>
      <c r="V4" s="43">
        <v>4</v>
      </c>
      <c r="W4" s="43" t="s">
        <v>65</v>
      </c>
      <c r="X4" s="43" t="s">
        <v>87</v>
      </c>
      <c r="Y4" s="43" t="s">
        <v>137</v>
      </c>
      <c r="Z4" s="43">
        <v>202005</v>
      </c>
      <c r="AA4" s="43" t="s">
        <v>251</v>
      </c>
    </row>
    <row r="5" spans="1:27" x14ac:dyDescent="0.2">
      <c r="A5" s="43" t="s">
        <v>66</v>
      </c>
      <c r="B5" s="43">
        <v>100074</v>
      </c>
      <c r="C5" s="43" t="s">
        <v>139</v>
      </c>
      <c r="D5" s="43" t="s">
        <v>80</v>
      </c>
      <c r="E5" s="43" t="s">
        <v>83</v>
      </c>
      <c r="F5" s="43">
        <v>202004</v>
      </c>
      <c r="G5" s="60" t="s">
        <v>248</v>
      </c>
      <c r="H5" s="60" t="s">
        <v>249</v>
      </c>
      <c r="I5" s="43">
        <v>70</v>
      </c>
      <c r="J5" s="43" t="s">
        <v>102</v>
      </c>
      <c r="K5" s="43">
        <v>517662476</v>
      </c>
      <c r="L5" s="43">
        <v>499075335.60000002</v>
      </c>
      <c r="M5" s="43">
        <v>11828080</v>
      </c>
      <c r="N5" s="43">
        <v>11828080</v>
      </c>
      <c r="O5" s="43">
        <v>125600</v>
      </c>
      <c r="P5" s="43">
        <v>125600</v>
      </c>
      <c r="Q5" s="43">
        <v>0</v>
      </c>
      <c r="R5" s="43">
        <v>0</v>
      </c>
      <c r="S5" s="43">
        <v>18587140</v>
      </c>
      <c r="T5" s="43" t="s">
        <v>135</v>
      </c>
      <c r="U5" s="43" t="s">
        <v>138</v>
      </c>
      <c r="V5" s="43">
        <v>4</v>
      </c>
      <c r="W5" s="43" t="s">
        <v>65</v>
      </c>
      <c r="X5" s="43" t="s">
        <v>87</v>
      </c>
      <c r="Y5" s="43" t="s">
        <v>137</v>
      </c>
      <c r="Z5" s="43">
        <v>202005</v>
      </c>
      <c r="AA5" s="43" t="s">
        <v>251</v>
      </c>
    </row>
    <row r="6" spans="1:27" x14ac:dyDescent="0.2">
      <c r="A6" s="43" t="s">
        <v>66</v>
      </c>
      <c r="B6" s="43">
        <v>100074</v>
      </c>
      <c r="C6" s="43" t="s">
        <v>139</v>
      </c>
      <c r="D6" s="43" t="s">
        <v>80</v>
      </c>
      <c r="E6" s="43" t="s">
        <v>83</v>
      </c>
      <c r="F6" s="43">
        <v>202004</v>
      </c>
      <c r="G6" s="60" t="s">
        <v>248</v>
      </c>
      <c r="H6" s="60" t="s">
        <v>249</v>
      </c>
      <c r="I6" s="43">
        <v>71</v>
      </c>
      <c r="J6" s="43" t="s">
        <v>103</v>
      </c>
      <c r="K6" s="43">
        <v>4775655.2</v>
      </c>
      <c r="L6" s="43">
        <v>4632981.5999999996</v>
      </c>
      <c r="M6" s="43">
        <v>11828080</v>
      </c>
      <c r="N6" s="43">
        <v>11828080</v>
      </c>
      <c r="O6" s="43">
        <v>125600</v>
      </c>
      <c r="P6" s="43">
        <v>125600</v>
      </c>
      <c r="Q6" s="43">
        <v>0</v>
      </c>
      <c r="R6" s="43">
        <v>0</v>
      </c>
      <c r="S6" s="43">
        <v>142674</v>
      </c>
      <c r="T6" s="43" t="s">
        <v>135</v>
      </c>
      <c r="U6" s="43" t="s">
        <v>138</v>
      </c>
      <c r="V6" s="43">
        <v>4</v>
      </c>
      <c r="W6" s="43" t="s">
        <v>65</v>
      </c>
      <c r="X6" s="43" t="s">
        <v>87</v>
      </c>
      <c r="Y6" s="43" t="s">
        <v>137</v>
      </c>
      <c r="Z6" s="43">
        <v>202005</v>
      </c>
      <c r="AA6" s="43" t="s">
        <v>251</v>
      </c>
    </row>
    <row r="9" spans="1:27" x14ac:dyDescent="0.2">
      <c r="G9" s="60"/>
      <c r="H9" s="60"/>
    </row>
    <row r="10" spans="1:27" x14ac:dyDescent="0.2">
      <c r="G10" s="60"/>
      <c r="H10" s="60"/>
    </row>
    <row r="11" spans="1:27" x14ac:dyDescent="0.2">
      <c r="G11" s="60"/>
      <c r="H11" s="60"/>
    </row>
    <row r="12" spans="1:27" x14ac:dyDescent="0.2">
      <c r="G12" s="60"/>
      <c r="H12" s="60"/>
    </row>
    <row r="13" spans="1:27" x14ac:dyDescent="0.2">
      <c r="G13" s="60"/>
      <c r="H13" s="60"/>
    </row>
    <row r="14" spans="1:27" x14ac:dyDescent="0.2">
      <c r="G14" s="60"/>
      <c r="H14" s="60"/>
    </row>
    <row r="15" spans="1:27" x14ac:dyDescent="0.2">
      <c r="G15" s="60"/>
      <c r="H15" s="60"/>
    </row>
    <row r="16" spans="1:27" x14ac:dyDescent="0.2">
      <c r="G16" s="60"/>
      <c r="H16" s="60"/>
    </row>
    <row r="17" spans="7:8" x14ac:dyDescent="0.2">
      <c r="G17" s="60"/>
      <c r="H17" s="60"/>
    </row>
    <row r="20" spans="7:8" x14ac:dyDescent="0.2">
      <c r="G20" s="60"/>
      <c r="H20" s="60"/>
    </row>
    <row r="22" spans="7:8" x14ac:dyDescent="0.2">
      <c r="G22" s="60"/>
      <c r="H22" s="60"/>
    </row>
    <row r="23" spans="7:8" x14ac:dyDescent="0.2">
      <c r="G23" s="60"/>
      <c r="H23" s="60"/>
    </row>
    <row r="24" spans="7:8" x14ac:dyDescent="0.2">
      <c r="G24" s="60"/>
      <c r="H24" s="60"/>
    </row>
    <row r="25" spans="7:8" x14ac:dyDescent="0.2">
      <c r="G25" s="60"/>
      <c r="H25" s="60"/>
    </row>
    <row r="26" spans="7:8" x14ac:dyDescent="0.2">
      <c r="G26" s="60"/>
      <c r="H26" s="60"/>
    </row>
    <row r="27" spans="7:8" x14ac:dyDescent="0.2">
      <c r="G27" s="60"/>
      <c r="H27" s="60"/>
    </row>
    <row r="28" spans="7:8" x14ac:dyDescent="0.2">
      <c r="G28" s="60"/>
      <c r="H28" s="60"/>
    </row>
    <row r="29" spans="7:8" x14ac:dyDescent="0.2">
      <c r="G29" s="60"/>
      <c r="H29" s="60"/>
    </row>
    <row r="30" spans="7:8" x14ac:dyDescent="0.2">
      <c r="G30" s="60"/>
      <c r="H30" s="60"/>
    </row>
    <row r="31" spans="7:8" x14ac:dyDescent="0.2">
      <c r="G31" s="60"/>
      <c r="H31" s="60"/>
    </row>
    <row r="32" spans="7:8" x14ac:dyDescent="0.2">
      <c r="G32" s="60"/>
      <c r="H32" s="60"/>
    </row>
    <row r="33" spans="7:8" x14ac:dyDescent="0.2">
      <c r="G33" s="60"/>
      <c r="H33" s="60"/>
    </row>
    <row r="34" spans="7:8" x14ac:dyDescent="0.2">
      <c r="G34" s="60"/>
      <c r="H34" s="60"/>
    </row>
    <row r="35" spans="7:8" x14ac:dyDescent="0.2">
      <c r="G35" s="60"/>
      <c r="H35" s="60"/>
    </row>
    <row r="41" spans="7:8" x14ac:dyDescent="0.2">
      <c r="G41" s="60"/>
      <c r="H41" s="60"/>
    </row>
    <row r="42" spans="7:8" x14ac:dyDescent="0.2">
      <c r="G42" s="60"/>
      <c r="H42" s="60"/>
    </row>
    <row r="43" spans="7:8" x14ac:dyDescent="0.2">
      <c r="G43" s="60"/>
      <c r="H43" s="60"/>
    </row>
    <row r="44" spans="7:8" x14ac:dyDescent="0.2">
      <c r="G44" s="60"/>
      <c r="H44" s="60"/>
    </row>
    <row r="45" spans="7:8" x14ac:dyDescent="0.2">
      <c r="G45" s="60"/>
      <c r="H45" s="60"/>
    </row>
    <row r="46" spans="7:8" x14ac:dyDescent="0.2">
      <c r="G46" s="60"/>
      <c r="H46" s="60"/>
    </row>
    <row r="47" spans="7:8" x14ac:dyDescent="0.2">
      <c r="G47" s="60"/>
      <c r="H47" s="60"/>
    </row>
    <row r="53" spans="7:8" x14ac:dyDescent="0.2">
      <c r="G53" s="60"/>
      <c r="H53" s="60"/>
    </row>
    <row r="54" spans="7:8" x14ac:dyDescent="0.2">
      <c r="G54" s="60"/>
      <c r="H54" s="60"/>
    </row>
    <row r="55" spans="7:8" x14ac:dyDescent="0.2">
      <c r="G55" s="60"/>
      <c r="H55" s="60"/>
    </row>
    <row r="56" spans="7:8" x14ac:dyDescent="0.2">
      <c r="G56" s="60"/>
      <c r="H56" s="60"/>
    </row>
    <row r="57" spans="7:8" x14ac:dyDescent="0.2">
      <c r="G57" s="60"/>
      <c r="H57" s="60"/>
    </row>
    <row r="58" spans="7:8" x14ac:dyDescent="0.2">
      <c r="G58" s="60"/>
      <c r="H58" s="60"/>
    </row>
    <row r="59" spans="7:8" x14ac:dyDescent="0.2">
      <c r="G59" s="60"/>
      <c r="H59" s="60"/>
    </row>
    <row r="60" spans="7:8" x14ac:dyDescent="0.2">
      <c r="G60" s="60"/>
      <c r="H60" s="60"/>
    </row>
    <row r="61" spans="7:8" x14ac:dyDescent="0.2">
      <c r="G61" s="60"/>
      <c r="H61" s="60"/>
    </row>
    <row r="62" spans="7:8" x14ac:dyDescent="0.2">
      <c r="G62" s="60"/>
      <c r="H62" s="60"/>
    </row>
    <row r="65" spans="7:8" x14ac:dyDescent="0.2">
      <c r="G65" s="60"/>
      <c r="H65" s="60"/>
    </row>
    <row r="66" spans="7:8" x14ac:dyDescent="0.2">
      <c r="G66" s="60"/>
      <c r="H66" s="60"/>
    </row>
    <row r="67" spans="7:8" x14ac:dyDescent="0.2">
      <c r="G67" s="60"/>
      <c r="H67" s="60"/>
    </row>
    <row r="68" spans="7:8" x14ac:dyDescent="0.2">
      <c r="G68" s="60"/>
      <c r="H68" s="60"/>
    </row>
    <row r="69" spans="7:8" x14ac:dyDescent="0.2">
      <c r="G69" s="60"/>
      <c r="H69" s="60"/>
    </row>
    <row r="70" spans="7:8" x14ac:dyDescent="0.2">
      <c r="G70" s="60"/>
      <c r="H70" s="60"/>
    </row>
    <row r="71" spans="7:8" x14ac:dyDescent="0.2">
      <c r="G71" s="60"/>
      <c r="H71" s="60"/>
    </row>
    <row r="72" spans="7:8" x14ac:dyDescent="0.2">
      <c r="G72" s="60"/>
      <c r="H72" s="60"/>
    </row>
    <row r="73" spans="7:8" x14ac:dyDescent="0.2">
      <c r="G73" s="60"/>
      <c r="H73" s="60"/>
    </row>
    <row r="76" spans="7:8" x14ac:dyDescent="0.2">
      <c r="G76" s="60"/>
      <c r="H76" s="60"/>
    </row>
    <row r="77" spans="7:8" x14ac:dyDescent="0.2">
      <c r="G77" s="60"/>
      <c r="H77" s="60"/>
    </row>
    <row r="79" spans="7:8" x14ac:dyDescent="0.2">
      <c r="G79" s="60"/>
      <c r="H79" s="60"/>
    </row>
    <row r="80" spans="7:8" x14ac:dyDescent="0.2">
      <c r="G80" s="60"/>
      <c r="H80" s="60"/>
    </row>
    <row r="81" spans="7:8" x14ac:dyDescent="0.2">
      <c r="G81" s="60"/>
      <c r="H81" s="60"/>
    </row>
    <row r="82" spans="7:8" x14ac:dyDescent="0.2">
      <c r="G82" s="60"/>
      <c r="H82" s="60"/>
    </row>
    <row r="83" spans="7:8" x14ac:dyDescent="0.2">
      <c r="G83" s="60"/>
      <c r="H83" s="60"/>
    </row>
    <row r="84" spans="7:8" x14ac:dyDescent="0.2">
      <c r="G84" s="60"/>
      <c r="H84" s="60"/>
    </row>
    <row r="85" spans="7:8" x14ac:dyDescent="0.2">
      <c r="G85" s="60"/>
      <c r="H85" s="60"/>
    </row>
    <row r="86" spans="7:8" x14ac:dyDescent="0.2">
      <c r="G86" s="60"/>
      <c r="H86" s="60"/>
    </row>
    <row r="87" spans="7:8" x14ac:dyDescent="0.2">
      <c r="G87" s="60"/>
      <c r="H87" s="60"/>
    </row>
    <row r="88" spans="7:8" x14ac:dyDescent="0.2">
      <c r="G88" s="60"/>
      <c r="H88" s="60"/>
    </row>
    <row r="89" spans="7:8" x14ac:dyDescent="0.2">
      <c r="G89" s="60"/>
      <c r="H89" s="60"/>
    </row>
    <row r="90" spans="7:8" x14ac:dyDescent="0.2">
      <c r="G90" s="60"/>
      <c r="H90" s="60"/>
    </row>
    <row r="91" spans="7:8" x14ac:dyDescent="0.2">
      <c r="G91" s="60"/>
      <c r="H91" s="60"/>
    </row>
    <row r="92" spans="7:8" x14ac:dyDescent="0.2">
      <c r="G92" s="60"/>
      <c r="H92" s="60"/>
    </row>
    <row r="98" spans="7:8" x14ac:dyDescent="0.2">
      <c r="G98" s="60"/>
      <c r="H98" s="60"/>
    </row>
    <row r="99" spans="7:8" x14ac:dyDescent="0.2">
      <c r="G99" s="60"/>
      <c r="H99" s="60"/>
    </row>
    <row r="100" spans="7:8" x14ac:dyDescent="0.2">
      <c r="G100" s="60"/>
      <c r="H100" s="60"/>
    </row>
    <row r="101" spans="7:8" x14ac:dyDescent="0.2">
      <c r="G101" s="60"/>
      <c r="H101" s="60"/>
    </row>
    <row r="102" spans="7:8" x14ac:dyDescent="0.2">
      <c r="G102" s="60"/>
      <c r="H102" s="60"/>
    </row>
    <row r="103" spans="7:8" x14ac:dyDescent="0.2">
      <c r="G103" s="60"/>
      <c r="H103" s="60"/>
    </row>
    <row r="104" spans="7:8" x14ac:dyDescent="0.2">
      <c r="G104" s="60"/>
      <c r="H104" s="60"/>
    </row>
    <row r="110" spans="7:8" x14ac:dyDescent="0.2">
      <c r="G110" s="60"/>
      <c r="H110" s="60"/>
    </row>
    <row r="115" spans="7:8" x14ac:dyDescent="0.2">
      <c r="G115" s="60"/>
      <c r="H115" s="60"/>
    </row>
    <row r="116" spans="7:8" x14ac:dyDescent="0.2">
      <c r="G116" s="60"/>
      <c r="H116" s="60"/>
    </row>
    <row r="117" spans="7:8" x14ac:dyDescent="0.2">
      <c r="G117" s="60"/>
      <c r="H117" s="60"/>
    </row>
    <row r="118" spans="7:8" x14ac:dyDescent="0.2">
      <c r="G118" s="60"/>
      <c r="H118" s="60"/>
    </row>
    <row r="119" spans="7:8" x14ac:dyDescent="0.2">
      <c r="G119" s="60"/>
      <c r="H119" s="60"/>
    </row>
    <row r="120" spans="7:8" x14ac:dyDescent="0.2">
      <c r="G120" s="60"/>
      <c r="H120" s="60"/>
    </row>
    <row r="121" spans="7:8" x14ac:dyDescent="0.2">
      <c r="G121" s="60"/>
      <c r="H121" s="60"/>
    </row>
    <row r="122" spans="7:8" x14ac:dyDescent="0.2">
      <c r="G122" s="60"/>
      <c r="H122" s="60"/>
    </row>
    <row r="123" spans="7:8" x14ac:dyDescent="0.2">
      <c r="G123" s="60"/>
      <c r="H123" s="60"/>
    </row>
    <row r="124" spans="7:8" x14ac:dyDescent="0.2">
      <c r="G124" s="60"/>
      <c r="H124" s="60"/>
    </row>
    <row r="125" spans="7:8" x14ac:dyDescent="0.2">
      <c r="G125" s="60"/>
      <c r="H125" s="60"/>
    </row>
    <row r="126" spans="7:8" x14ac:dyDescent="0.2">
      <c r="G126" s="60"/>
      <c r="H126" s="60"/>
    </row>
    <row r="131" spans="7:8" x14ac:dyDescent="0.2">
      <c r="G131" s="60"/>
      <c r="H131" s="60"/>
    </row>
    <row r="132" spans="7:8" x14ac:dyDescent="0.2">
      <c r="G132" s="60"/>
      <c r="H132" s="60"/>
    </row>
    <row r="133" spans="7:8" x14ac:dyDescent="0.2">
      <c r="G133" s="60"/>
      <c r="H133" s="60"/>
    </row>
    <row r="134" spans="7:8" x14ac:dyDescent="0.2">
      <c r="G134" s="60"/>
      <c r="H134" s="60"/>
    </row>
    <row r="135" spans="7:8" x14ac:dyDescent="0.2">
      <c r="G135" s="60"/>
      <c r="H135" s="60"/>
    </row>
    <row r="136" spans="7:8" x14ac:dyDescent="0.2">
      <c r="G136" s="60"/>
      <c r="H136" s="60"/>
    </row>
    <row r="137" spans="7:8" x14ac:dyDescent="0.2">
      <c r="G137" s="60"/>
      <c r="H137" s="60"/>
    </row>
    <row r="138" spans="7:8" x14ac:dyDescent="0.2">
      <c r="G138" s="60"/>
      <c r="H138" s="60"/>
    </row>
    <row r="139" spans="7:8" x14ac:dyDescent="0.2">
      <c r="G139" s="60"/>
      <c r="H139" s="60"/>
    </row>
    <row r="140" spans="7:8" x14ac:dyDescent="0.2">
      <c r="G140" s="60"/>
      <c r="H140" s="60"/>
    </row>
    <row r="141" spans="7:8" x14ac:dyDescent="0.2">
      <c r="G141" s="60"/>
      <c r="H141" s="60"/>
    </row>
    <row r="142" spans="7:8" x14ac:dyDescent="0.2">
      <c r="G142" s="60"/>
      <c r="H142" s="60"/>
    </row>
    <row r="143" spans="7:8" x14ac:dyDescent="0.2">
      <c r="G143" s="60"/>
      <c r="H143" s="60"/>
    </row>
    <row r="146" spans="7:8" x14ac:dyDescent="0.2">
      <c r="G146" s="60"/>
      <c r="H146" s="60"/>
    </row>
    <row r="147" spans="7:8" x14ac:dyDescent="0.2">
      <c r="G147" s="60"/>
      <c r="H147" s="60"/>
    </row>
    <row r="148" spans="7:8" x14ac:dyDescent="0.2">
      <c r="G148" s="60"/>
      <c r="H148" s="60"/>
    </row>
    <row r="149" spans="7:8" x14ac:dyDescent="0.2">
      <c r="G149" s="60"/>
      <c r="H149" s="60"/>
    </row>
    <row r="150" spans="7:8" x14ac:dyDescent="0.2">
      <c r="G150" s="60"/>
      <c r="H150" s="60"/>
    </row>
    <row r="152" spans="7:8" x14ac:dyDescent="0.2">
      <c r="G152" s="60"/>
      <c r="H152" s="60"/>
    </row>
    <row r="153" spans="7:8" x14ac:dyDescent="0.2">
      <c r="G153" s="60"/>
      <c r="H153" s="60"/>
    </row>
    <row r="154" spans="7:8" x14ac:dyDescent="0.2">
      <c r="G154" s="60"/>
      <c r="H154" s="60"/>
    </row>
    <row r="155" spans="7:8" x14ac:dyDescent="0.2">
      <c r="G155" s="60"/>
      <c r="H155" s="60"/>
    </row>
    <row r="157" spans="7:8" x14ac:dyDescent="0.2">
      <c r="G157" s="60"/>
      <c r="H157" s="60"/>
    </row>
    <row r="158" spans="7:8" x14ac:dyDescent="0.2">
      <c r="G158" s="60"/>
      <c r="H158" s="60"/>
    </row>
    <row r="159" spans="7:8" x14ac:dyDescent="0.2">
      <c r="G159" s="60"/>
      <c r="H159" s="60"/>
    </row>
    <row r="160" spans="7:8" x14ac:dyDescent="0.2">
      <c r="G160" s="60"/>
      <c r="H160" s="60"/>
    </row>
    <row r="161" spans="7:8" x14ac:dyDescent="0.2">
      <c r="G161" s="60"/>
      <c r="H161" s="60"/>
    </row>
    <row r="162" spans="7:8" x14ac:dyDescent="0.2">
      <c r="G162" s="60"/>
      <c r="H162" s="60"/>
    </row>
    <row r="163" spans="7:8" x14ac:dyDescent="0.2">
      <c r="G163" s="60"/>
      <c r="H163" s="60"/>
    </row>
    <row r="164" spans="7:8" x14ac:dyDescent="0.2">
      <c r="G164" s="60"/>
      <c r="H164" s="60"/>
    </row>
    <row r="170" spans="7:8" x14ac:dyDescent="0.2">
      <c r="G170" s="60"/>
      <c r="H170" s="60"/>
    </row>
    <row r="171" spans="7:8" x14ac:dyDescent="0.2">
      <c r="G171" s="60"/>
      <c r="H171" s="60"/>
    </row>
    <row r="172" spans="7:8" x14ac:dyDescent="0.2">
      <c r="G172" s="60"/>
      <c r="H172" s="60"/>
    </row>
    <row r="173" spans="7:8" x14ac:dyDescent="0.2">
      <c r="G173" s="60"/>
      <c r="H173" s="60"/>
    </row>
    <row r="174" spans="7:8" x14ac:dyDescent="0.2">
      <c r="G174" s="60"/>
      <c r="H174" s="60"/>
    </row>
    <row r="175" spans="7:8" x14ac:dyDescent="0.2">
      <c r="G175" s="60"/>
      <c r="H175" s="60"/>
    </row>
    <row r="176" spans="7:8" x14ac:dyDescent="0.2">
      <c r="G176" s="60"/>
      <c r="H176" s="60"/>
    </row>
    <row r="177" spans="7:8" x14ac:dyDescent="0.2">
      <c r="G177" s="60"/>
      <c r="H177" s="60"/>
    </row>
    <row r="180" spans="7:8" x14ac:dyDescent="0.2">
      <c r="G180" s="60"/>
      <c r="H180" s="60"/>
    </row>
    <row r="181" spans="7:8" x14ac:dyDescent="0.2">
      <c r="G181" s="60"/>
      <c r="H181" s="60"/>
    </row>
    <row r="182" spans="7:8" x14ac:dyDescent="0.2">
      <c r="G182" s="60"/>
      <c r="H182" s="60"/>
    </row>
    <row r="183" spans="7:8" x14ac:dyDescent="0.2">
      <c r="G183" s="60"/>
      <c r="H183" s="60"/>
    </row>
    <row r="184" spans="7:8" x14ac:dyDescent="0.2">
      <c r="G184" s="60"/>
      <c r="H184" s="60"/>
    </row>
    <row r="185" spans="7:8" x14ac:dyDescent="0.2">
      <c r="G185" s="60"/>
      <c r="H185" s="60"/>
    </row>
    <row r="186" spans="7:8" x14ac:dyDescent="0.2">
      <c r="G186" s="60"/>
      <c r="H186" s="60"/>
    </row>
    <row r="188" spans="7:8" x14ac:dyDescent="0.2">
      <c r="G188" s="60"/>
      <c r="H188" s="60"/>
    </row>
    <row r="189" spans="7:8" x14ac:dyDescent="0.2">
      <c r="G189" s="60"/>
      <c r="H189" s="60"/>
    </row>
    <row r="190" spans="7:8" x14ac:dyDescent="0.2">
      <c r="G190" s="60"/>
      <c r="H190" s="60"/>
    </row>
    <row r="191" spans="7:8" x14ac:dyDescent="0.2">
      <c r="G191" s="60"/>
      <c r="H191" s="60"/>
    </row>
    <row r="192" spans="7:8" x14ac:dyDescent="0.2">
      <c r="G192" s="60"/>
      <c r="H192" s="60"/>
    </row>
    <row r="193" spans="7:8" x14ac:dyDescent="0.2">
      <c r="G193" s="60"/>
      <c r="H193" s="60"/>
    </row>
    <row r="194" spans="7:8" x14ac:dyDescent="0.2">
      <c r="G194" s="60"/>
      <c r="H194" s="60"/>
    </row>
    <row r="195" spans="7:8" x14ac:dyDescent="0.2">
      <c r="G195" s="60"/>
      <c r="H195" s="60"/>
    </row>
    <row r="196" spans="7:8" x14ac:dyDescent="0.2">
      <c r="G196" s="60"/>
      <c r="H196" s="60"/>
    </row>
    <row r="200" spans="7:8" x14ac:dyDescent="0.2">
      <c r="G200" s="60"/>
      <c r="H200" s="60"/>
    </row>
    <row r="201" spans="7:8" x14ac:dyDescent="0.2">
      <c r="G201" s="60"/>
      <c r="H201" s="60"/>
    </row>
    <row r="202" spans="7:8" x14ac:dyDescent="0.2">
      <c r="G202" s="60"/>
      <c r="H202" s="60"/>
    </row>
    <row r="204" spans="7:8" x14ac:dyDescent="0.2">
      <c r="G204" s="60"/>
      <c r="H204" s="60"/>
    </row>
    <row r="205" spans="7:8" x14ac:dyDescent="0.2">
      <c r="G205" s="60"/>
      <c r="H205" s="60"/>
    </row>
    <row r="206" spans="7:8" x14ac:dyDescent="0.2">
      <c r="G206" s="60"/>
      <c r="H206" s="60"/>
    </row>
    <row r="208" spans="7:8" x14ac:dyDescent="0.2">
      <c r="G208" s="60"/>
      <c r="H208" s="60"/>
    </row>
    <row r="209" spans="7:8" x14ac:dyDescent="0.2">
      <c r="G209" s="60"/>
      <c r="H209" s="60"/>
    </row>
    <row r="210" spans="7:8" x14ac:dyDescent="0.2">
      <c r="G210" s="60"/>
      <c r="H210" s="60"/>
    </row>
    <row r="211" spans="7:8" x14ac:dyDescent="0.2">
      <c r="G211" s="60"/>
      <c r="H211" s="60"/>
    </row>
    <row r="212" spans="7:8" x14ac:dyDescent="0.2">
      <c r="G212" s="60"/>
      <c r="H212" s="60"/>
    </row>
    <row r="213" spans="7:8" x14ac:dyDescent="0.2">
      <c r="G213" s="60"/>
      <c r="H213" s="60"/>
    </row>
    <row r="214" spans="7:8" x14ac:dyDescent="0.2">
      <c r="G214" s="60"/>
      <c r="H214" s="60"/>
    </row>
    <row r="215" spans="7:8" x14ac:dyDescent="0.2">
      <c r="G215" s="60"/>
      <c r="H215" s="60"/>
    </row>
    <row r="220" spans="7:8" x14ac:dyDescent="0.2">
      <c r="G220" s="60"/>
      <c r="H220" s="60"/>
    </row>
    <row r="221" spans="7:8" x14ac:dyDescent="0.2">
      <c r="G221" s="60"/>
      <c r="H221" s="60"/>
    </row>
    <row r="222" spans="7:8" x14ac:dyDescent="0.2">
      <c r="G222" s="60"/>
      <c r="H222" s="60"/>
    </row>
    <row r="223" spans="7:8" x14ac:dyDescent="0.2">
      <c r="G223" s="60"/>
      <c r="H223" s="60"/>
    </row>
    <row r="224" spans="7:8" x14ac:dyDescent="0.2">
      <c r="G224" s="60"/>
      <c r="H224" s="60"/>
    </row>
    <row r="225" spans="7:8" x14ac:dyDescent="0.2">
      <c r="G225" s="60"/>
      <c r="H225" s="60"/>
    </row>
    <row r="226" spans="7:8" x14ac:dyDescent="0.2">
      <c r="G226" s="60"/>
      <c r="H226" s="60"/>
    </row>
    <row r="232" spans="7:8" x14ac:dyDescent="0.2">
      <c r="G232" s="60"/>
      <c r="H232" s="60"/>
    </row>
    <row r="233" spans="7:8" x14ac:dyDescent="0.2">
      <c r="G233" s="60"/>
      <c r="H233" s="60"/>
    </row>
    <row r="234" spans="7:8" x14ac:dyDescent="0.2">
      <c r="G234" s="60"/>
      <c r="H234" s="60"/>
    </row>
    <row r="241" spans="7:8" x14ac:dyDescent="0.2">
      <c r="G241" s="60"/>
      <c r="H241" s="60"/>
    </row>
    <row r="242" spans="7:8" x14ac:dyDescent="0.2">
      <c r="G242" s="60"/>
      <c r="H242" s="60"/>
    </row>
    <row r="243" spans="7:8" x14ac:dyDescent="0.2">
      <c r="G243" s="60"/>
      <c r="H243" s="60"/>
    </row>
    <row r="244" spans="7:8" x14ac:dyDescent="0.2">
      <c r="G244" s="60"/>
      <c r="H244" s="60"/>
    </row>
    <row r="245" spans="7:8" x14ac:dyDescent="0.2">
      <c r="G245" s="60"/>
      <c r="H245" s="60"/>
    </row>
    <row r="246" spans="7:8" x14ac:dyDescent="0.2">
      <c r="G246" s="60"/>
      <c r="H246" s="60"/>
    </row>
    <row r="247" spans="7:8" x14ac:dyDescent="0.2">
      <c r="G247" s="60"/>
      <c r="H247" s="60"/>
    </row>
    <row r="248" spans="7:8" x14ac:dyDescent="0.2">
      <c r="G248" s="60"/>
      <c r="H248" s="60"/>
    </row>
    <row r="249" spans="7:8" x14ac:dyDescent="0.2">
      <c r="G249" s="60"/>
      <c r="H249" s="60"/>
    </row>
    <row r="250" spans="7:8" x14ac:dyDescent="0.2">
      <c r="G250" s="60"/>
      <c r="H250" s="60"/>
    </row>
    <row r="251" spans="7:8" x14ac:dyDescent="0.2">
      <c r="G251" s="60"/>
      <c r="H251" s="60"/>
    </row>
    <row r="252" spans="7:8" x14ac:dyDescent="0.2">
      <c r="G252" s="60"/>
      <c r="H252" s="60"/>
    </row>
    <row r="256" spans="7:8" x14ac:dyDescent="0.2">
      <c r="G256" s="60"/>
      <c r="H256" s="60"/>
    </row>
    <row r="257" spans="7:8" x14ac:dyDescent="0.2">
      <c r="G257" s="60"/>
      <c r="H257" s="60"/>
    </row>
    <row r="258" spans="7:8" x14ac:dyDescent="0.2">
      <c r="G258" s="60"/>
      <c r="H258" s="60"/>
    </row>
    <row r="259" spans="7:8" x14ac:dyDescent="0.2">
      <c r="G259" s="60"/>
      <c r="H259" s="60"/>
    </row>
    <row r="260" spans="7:8" x14ac:dyDescent="0.2">
      <c r="G260" s="60"/>
      <c r="H260" s="60"/>
    </row>
    <row r="261" spans="7:8" x14ac:dyDescent="0.2">
      <c r="G261" s="60"/>
      <c r="H261" s="60"/>
    </row>
    <row r="262" spans="7:8" x14ac:dyDescent="0.2">
      <c r="G262" s="60"/>
      <c r="H262" s="60"/>
    </row>
    <row r="263" spans="7:8" x14ac:dyDescent="0.2">
      <c r="G263" s="60"/>
      <c r="H263" s="60"/>
    </row>
    <row r="264" spans="7:8" x14ac:dyDescent="0.2">
      <c r="G264" s="60"/>
      <c r="H264" s="60"/>
    </row>
    <row r="265" spans="7:8" x14ac:dyDescent="0.2">
      <c r="G265" s="60"/>
      <c r="H265" s="60"/>
    </row>
    <row r="266" spans="7:8" x14ac:dyDescent="0.2">
      <c r="G266" s="60"/>
      <c r="H266" s="60"/>
    </row>
    <row r="267" spans="7:8" x14ac:dyDescent="0.2">
      <c r="G267" s="60"/>
      <c r="H267" s="60"/>
    </row>
    <row r="268" spans="7:8" x14ac:dyDescent="0.2">
      <c r="G268" s="60"/>
      <c r="H268" s="60"/>
    </row>
    <row r="269" spans="7:8" x14ac:dyDescent="0.2">
      <c r="G269" s="60"/>
      <c r="H269" s="60"/>
    </row>
    <row r="270" spans="7:8" x14ac:dyDescent="0.2">
      <c r="G270" s="60"/>
      <c r="H270" s="60"/>
    </row>
    <row r="273" spans="7:8" x14ac:dyDescent="0.2">
      <c r="G273" s="60"/>
      <c r="H273" s="60"/>
    </row>
    <row r="274" spans="7:8" x14ac:dyDescent="0.2">
      <c r="G274" s="60"/>
      <c r="H274" s="60"/>
    </row>
    <row r="275" spans="7:8" x14ac:dyDescent="0.2">
      <c r="G275" s="60"/>
      <c r="H275" s="60"/>
    </row>
    <row r="276" spans="7:8" x14ac:dyDescent="0.2">
      <c r="G276" s="60"/>
      <c r="H276" s="60"/>
    </row>
    <row r="277" spans="7:8" x14ac:dyDescent="0.2">
      <c r="G277" s="60"/>
      <c r="H277" s="60"/>
    </row>
    <row r="279" spans="7:8" x14ac:dyDescent="0.2">
      <c r="G279" s="60"/>
      <c r="H279" s="60"/>
    </row>
    <row r="280" spans="7:8" x14ac:dyDescent="0.2">
      <c r="G280" s="60"/>
      <c r="H280" s="60"/>
    </row>
    <row r="281" spans="7:8" x14ac:dyDescent="0.2">
      <c r="G281" s="60"/>
      <c r="H281" s="60"/>
    </row>
    <row r="282" spans="7:8" x14ac:dyDescent="0.2">
      <c r="G282" s="60"/>
      <c r="H282" s="60"/>
    </row>
    <row r="284" spans="7:8" x14ac:dyDescent="0.2">
      <c r="G284" s="60"/>
      <c r="H284" s="60"/>
    </row>
    <row r="285" spans="7:8" x14ac:dyDescent="0.2">
      <c r="G285" s="60"/>
      <c r="H285" s="60"/>
    </row>
    <row r="286" spans="7:8" x14ac:dyDescent="0.2">
      <c r="G286" s="60"/>
      <c r="H286" s="60"/>
    </row>
    <row r="287" spans="7:8" x14ac:dyDescent="0.2">
      <c r="G287" s="60"/>
      <c r="H287" s="60"/>
    </row>
    <row r="288" spans="7:8" x14ac:dyDescent="0.2">
      <c r="G288" s="60"/>
      <c r="H288" s="60"/>
    </row>
    <row r="289" spans="7:8" x14ac:dyDescent="0.2">
      <c r="G289" s="60"/>
      <c r="H289" s="60"/>
    </row>
    <row r="290" spans="7:8" x14ac:dyDescent="0.2">
      <c r="G290" s="60"/>
      <c r="H290" s="60"/>
    </row>
    <row r="291" spans="7:8" x14ac:dyDescent="0.2">
      <c r="G291" s="60"/>
      <c r="H291" s="60"/>
    </row>
    <row r="292" spans="7:8" x14ac:dyDescent="0.2">
      <c r="G292" s="60"/>
      <c r="H292" s="60"/>
    </row>
    <row r="298" spans="7:8" x14ac:dyDescent="0.2">
      <c r="G298" s="60"/>
      <c r="H298" s="60"/>
    </row>
    <row r="299" spans="7:8" x14ac:dyDescent="0.2">
      <c r="G299" s="60"/>
      <c r="H299" s="60"/>
    </row>
    <row r="300" spans="7:8" x14ac:dyDescent="0.2">
      <c r="G300" s="60"/>
      <c r="H300" s="60"/>
    </row>
    <row r="301" spans="7:8" x14ac:dyDescent="0.2">
      <c r="G301" s="60"/>
      <c r="H301" s="60"/>
    </row>
    <row r="302" spans="7:8" x14ac:dyDescent="0.2">
      <c r="G302" s="60"/>
      <c r="H302" s="60"/>
    </row>
    <row r="303" spans="7:8" x14ac:dyDescent="0.2">
      <c r="G303" s="60"/>
      <c r="H303" s="60"/>
    </row>
    <row r="304" spans="7:8" x14ac:dyDescent="0.2">
      <c r="G304" s="60"/>
      <c r="H304" s="60"/>
    </row>
    <row r="305" spans="7:8" x14ac:dyDescent="0.2">
      <c r="G305" s="60"/>
      <c r="H305" s="60"/>
    </row>
    <row r="306" spans="7:8" x14ac:dyDescent="0.2">
      <c r="G306" s="60"/>
      <c r="H306" s="60"/>
    </row>
    <row r="313" spans="7:8" x14ac:dyDescent="0.2">
      <c r="G313" s="60"/>
      <c r="H313" s="60"/>
    </row>
    <row r="314" spans="7:8" x14ac:dyDescent="0.2">
      <c r="G314" s="60"/>
      <c r="H314" s="60"/>
    </row>
    <row r="315" spans="7:8" x14ac:dyDescent="0.2">
      <c r="G315" s="60"/>
      <c r="H315" s="60"/>
    </row>
    <row r="316" spans="7:8" x14ac:dyDescent="0.2">
      <c r="G316" s="60"/>
      <c r="H316" s="60"/>
    </row>
    <row r="317" spans="7:8" x14ac:dyDescent="0.2">
      <c r="G317" s="60"/>
      <c r="H317" s="60"/>
    </row>
    <row r="318" spans="7:8" x14ac:dyDescent="0.2">
      <c r="G318" s="60"/>
      <c r="H318" s="60"/>
    </row>
    <row r="319" spans="7:8" x14ac:dyDescent="0.2">
      <c r="G319" s="60"/>
      <c r="H319" s="60"/>
    </row>
    <row r="320" spans="7:8" x14ac:dyDescent="0.2">
      <c r="G320" s="60"/>
      <c r="H320" s="60"/>
    </row>
    <row r="321" spans="7:8" x14ac:dyDescent="0.2">
      <c r="G321" s="60"/>
      <c r="H321" s="60"/>
    </row>
    <row r="322" spans="7:8" x14ac:dyDescent="0.2">
      <c r="G322" s="60"/>
      <c r="H322" s="60"/>
    </row>
    <row r="323" spans="7:8" x14ac:dyDescent="0.2">
      <c r="G323" s="60"/>
      <c r="H323" s="60"/>
    </row>
    <row r="324" spans="7:8" x14ac:dyDescent="0.2">
      <c r="G324" s="60"/>
      <c r="H324" s="60"/>
    </row>
    <row r="331" spans="7:8" x14ac:dyDescent="0.2">
      <c r="G331" s="60"/>
      <c r="H331" s="60"/>
    </row>
    <row r="332" spans="7:8" x14ac:dyDescent="0.2">
      <c r="G332" s="60"/>
      <c r="H332" s="60"/>
    </row>
    <row r="333" spans="7:8" x14ac:dyDescent="0.2">
      <c r="G333" s="60"/>
      <c r="H333" s="60"/>
    </row>
    <row r="334" spans="7:8" x14ac:dyDescent="0.2">
      <c r="G334" s="60"/>
      <c r="H334" s="60"/>
    </row>
    <row r="335" spans="7:8" x14ac:dyDescent="0.2">
      <c r="G335" s="60"/>
      <c r="H335" s="60"/>
    </row>
    <row r="336" spans="7:8" x14ac:dyDescent="0.2">
      <c r="G336" s="60"/>
      <c r="H336" s="60"/>
    </row>
    <row r="337" spans="7:8" x14ac:dyDescent="0.2">
      <c r="G337" s="60"/>
      <c r="H337" s="60"/>
    </row>
    <row r="338" spans="7:8" x14ac:dyDescent="0.2">
      <c r="G338" s="60"/>
      <c r="H338" s="60"/>
    </row>
    <row r="339" spans="7:8" x14ac:dyDescent="0.2">
      <c r="G339" s="60"/>
      <c r="H339" s="60"/>
    </row>
    <row r="340" spans="7:8" x14ac:dyDescent="0.2">
      <c r="G340" s="60"/>
      <c r="H340" s="60"/>
    </row>
    <row r="341" spans="7:8" x14ac:dyDescent="0.2">
      <c r="G341" s="60"/>
      <c r="H341" s="60"/>
    </row>
    <row r="342" spans="7:8" x14ac:dyDescent="0.2">
      <c r="G342" s="60"/>
      <c r="H342" s="60"/>
    </row>
    <row r="344" spans="7:8" x14ac:dyDescent="0.2">
      <c r="G344" s="60"/>
      <c r="H344" s="60"/>
    </row>
    <row r="345" spans="7:8" x14ac:dyDescent="0.2">
      <c r="G345" s="60"/>
      <c r="H345" s="60"/>
    </row>
    <row r="346" spans="7:8" x14ac:dyDescent="0.2">
      <c r="G346" s="60"/>
      <c r="H346" s="60"/>
    </row>
    <row r="347" spans="7:8" x14ac:dyDescent="0.2">
      <c r="G347" s="60"/>
      <c r="H347" s="60"/>
    </row>
    <row r="348" spans="7:8" x14ac:dyDescent="0.2">
      <c r="G348" s="60"/>
      <c r="H348" s="60"/>
    </row>
    <row r="349" spans="7:8" x14ac:dyDescent="0.2">
      <c r="G349" s="60"/>
      <c r="H349" s="60"/>
    </row>
    <row r="350" spans="7:8" x14ac:dyDescent="0.2">
      <c r="G350" s="60"/>
      <c r="H350" s="60"/>
    </row>
    <row r="351" spans="7:8" x14ac:dyDescent="0.2">
      <c r="G351" s="60"/>
      <c r="H351" s="60"/>
    </row>
    <row r="352" spans="7:8" x14ac:dyDescent="0.2">
      <c r="G352" s="60"/>
      <c r="H352" s="60"/>
    </row>
    <row r="353" spans="7:8" x14ac:dyDescent="0.2">
      <c r="G353" s="60"/>
      <c r="H353" s="60"/>
    </row>
    <row r="359" spans="7:8" x14ac:dyDescent="0.2">
      <c r="G359" s="60"/>
      <c r="H359" s="60"/>
    </row>
    <row r="360" spans="7:8" x14ac:dyDescent="0.2">
      <c r="G360" s="60"/>
      <c r="H360" s="60"/>
    </row>
    <row r="361" spans="7:8" x14ac:dyDescent="0.2">
      <c r="G361" s="60"/>
      <c r="H361" s="60"/>
    </row>
    <row r="362" spans="7:8" x14ac:dyDescent="0.2">
      <c r="G362" s="60"/>
      <c r="H362" s="60"/>
    </row>
    <row r="363" spans="7:8" x14ac:dyDescent="0.2">
      <c r="G363" s="60"/>
      <c r="H363" s="60"/>
    </row>
    <row r="364" spans="7:8" x14ac:dyDescent="0.2">
      <c r="G364" s="60"/>
      <c r="H364" s="60"/>
    </row>
    <row r="365" spans="7:8" x14ac:dyDescent="0.2">
      <c r="G365" s="60"/>
      <c r="H365" s="60"/>
    </row>
    <row r="366" spans="7:8" x14ac:dyDescent="0.2">
      <c r="G366" s="60"/>
      <c r="H366" s="60"/>
    </row>
    <row r="367" spans="7:8" x14ac:dyDescent="0.2">
      <c r="G367" s="60"/>
      <c r="H367" s="60"/>
    </row>
    <row r="368" spans="7:8" x14ac:dyDescent="0.2">
      <c r="G368" s="60"/>
      <c r="H368" s="60"/>
    </row>
    <row r="369" spans="7:8" x14ac:dyDescent="0.2">
      <c r="G369" s="60"/>
      <c r="H369" s="60"/>
    </row>
    <row r="370" spans="7:8" x14ac:dyDescent="0.2">
      <c r="G370" s="60"/>
      <c r="H370" s="60"/>
    </row>
    <row r="371" spans="7:8" x14ac:dyDescent="0.2">
      <c r="G371" s="60"/>
      <c r="H371" s="60"/>
    </row>
    <row r="372" spans="7:8" x14ac:dyDescent="0.2">
      <c r="G372" s="60"/>
      <c r="H372" s="60"/>
    </row>
    <row r="373" spans="7:8" x14ac:dyDescent="0.2">
      <c r="G373" s="60"/>
      <c r="H373" s="60"/>
    </row>
    <row r="374" spans="7:8" x14ac:dyDescent="0.2">
      <c r="G374" s="60"/>
      <c r="H374" s="60"/>
    </row>
    <row r="375" spans="7:8" x14ac:dyDescent="0.2">
      <c r="G375" s="60"/>
      <c r="H375" s="60"/>
    </row>
    <row r="376" spans="7:8" x14ac:dyDescent="0.2">
      <c r="G376" s="60"/>
      <c r="H376" s="60"/>
    </row>
    <row r="377" spans="7:8" x14ac:dyDescent="0.2">
      <c r="G377" s="60"/>
      <c r="H377" s="60"/>
    </row>
    <row r="378" spans="7:8" x14ac:dyDescent="0.2">
      <c r="G378" s="60"/>
      <c r="H378" s="60"/>
    </row>
    <row r="379" spans="7:8" x14ac:dyDescent="0.2">
      <c r="G379" s="60"/>
      <c r="H379" s="60"/>
    </row>
    <row r="380" spans="7:8" x14ac:dyDescent="0.2">
      <c r="G380" s="60"/>
      <c r="H380" s="60"/>
    </row>
    <row r="389" spans="7:8" x14ac:dyDescent="0.2">
      <c r="G389" s="60"/>
      <c r="H389" s="60"/>
    </row>
    <row r="390" spans="7:8" x14ac:dyDescent="0.2">
      <c r="G390" s="60"/>
      <c r="H390" s="60"/>
    </row>
    <row r="391" spans="7:8" x14ac:dyDescent="0.2">
      <c r="G391" s="60"/>
      <c r="H391" s="60"/>
    </row>
    <row r="392" spans="7:8" x14ac:dyDescent="0.2">
      <c r="G392" s="60"/>
      <c r="H392" s="60"/>
    </row>
    <row r="393" spans="7:8" x14ac:dyDescent="0.2">
      <c r="G393" s="60"/>
      <c r="H393" s="60"/>
    </row>
    <row r="394" spans="7:8" x14ac:dyDescent="0.2">
      <c r="G394" s="60"/>
      <c r="H394" s="60"/>
    </row>
    <row r="395" spans="7:8" x14ac:dyDescent="0.2">
      <c r="G395" s="60"/>
      <c r="H395" s="60"/>
    </row>
    <row r="396" spans="7:8" x14ac:dyDescent="0.2">
      <c r="G396" s="60"/>
      <c r="H396" s="60"/>
    </row>
    <row r="397" spans="7:8" x14ac:dyDescent="0.2">
      <c r="G397" s="60"/>
      <c r="H397" s="60"/>
    </row>
    <row r="398" spans="7:8" x14ac:dyDescent="0.2">
      <c r="G398" s="60"/>
      <c r="H398" s="60"/>
    </row>
    <row r="399" spans="7:8" x14ac:dyDescent="0.2">
      <c r="G399" s="60"/>
      <c r="H399" s="60"/>
    </row>
    <row r="400" spans="7:8" x14ac:dyDescent="0.2">
      <c r="G400" s="60"/>
      <c r="H400" s="60"/>
    </row>
    <row r="401" spans="7:8" x14ac:dyDescent="0.2">
      <c r="G401" s="60"/>
      <c r="H401" s="60"/>
    </row>
    <row r="402" spans="7:8" x14ac:dyDescent="0.2">
      <c r="G402" s="60"/>
      <c r="H402" s="60"/>
    </row>
    <row r="403" spans="7:8" x14ac:dyDescent="0.2">
      <c r="G403" s="60"/>
      <c r="H403" s="60"/>
    </row>
    <row r="404" spans="7:8" x14ac:dyDescent="0.2">
      <c r="G404" s="60"/>
      <c r="H404" s="60"/>
    </row>
    <row r="405" spans="7:8" x14ac:dyDescent="0.2">
      <c r="G405" s="60"/>
      <c r="H405" s="60"/>
    </row>
    <row r="406" spans="7:8" x14ac:dyDescent="0.2">
      <c r="G406" s="60"/>
      <c r="H406" s="60"/>
    </row>
    <row r="407" spans="7:8" x14ac:dyDescent="0.2">
      <c r="G407" s="60"/>
      <c r="H407" s="60"/>
    </row>
    <row r="413" spans="7:8" x14ac:dyDescent="0.2">
      <c r="G413" s="60"/>
      <c r="H413" s="60"/>
    </row>
    <row r="414" spans="7:8" x14ac:dyDescent="0.2">
      <c r="G414" s="60"/>
      <c r="H414" s="60"/>
    </row>
    <row r="415" spans="7:8" x14ac:dyDescent="0.2">
      <c r="G415" s="60"/>
      <c r="H415" s="60"/>
    </row>
    <row r="416" spans="7:8" x14ac:dyDescent="0.2">
      <c r="G416" s="60"/>
      <c r="H416" s="60"/>
    </row>
    <row r="417" spans="7:8" x14ac:dyDescent="0.2">
      <c r="G417" s="60"/>
      <c r="H417" s="60"/>
    </row>
    <row r="418" spans="7:8" x14ac:dyDescent="0.2">
      <c r="G418" s="60"/>
      <c r="H418" s="60"/>
    </row>
    <row r="419" spans="7:8" x14ac:dyDescent="0.2">
      <c r="G419" s="60"/>
      <c r="H419" s="60"/>
    </row>
    <row r="420" spans="7:8" x14ac:dyDescent="0.2">
      <c r="G420" s="60"/>
      <c r="H420" s="60"/>
    </row>
    <row r="421" spans="7:8" x14ac:dyDescent="0.2">
      <c r="G421" s="60"/>
      <c r="H421" s="60"/>
    </row>
    <row r="422" spans="7:8" x14ac:dyDescent="0.2">
      <c r="G422" s="60"/>
      <c r="H422" s="60"/>
    </row>
    <row r="423" spans="7:8" x14ac:dyDescent="0.2">
      <c r="G423" s="60"/>
      <c r="H423" s="60"/>
    </row>
    <row r="424" spans="7:8" x14ac:dyDescent="0.2">
      <c r="G424" s="60"/>
      <c r="H424" s="60"/>
    </row>
    <row r="425" spans="7:8" x14ac:dyDescent="0.2">
      <c r="G425" s="60"/>
      <c r="H425" s="60"/>
    </row>
    <row r="426" spans="7:8" x14ac:dyDescent="0.2">
      <c r="G426" s="60"/>
      <c r="H426" s="60"/>
    </row>
    <row r="427" spans="7:8" x14ac:dyDescent="0.2">
      <c r="G427" s="60"/>
      <c r="H427" s="60"/>
    </row>
    <row r="428" spans="7:8" x14ac:dyDescent="0.2">
      <c r="G428" s="60"/>
      <c r="H428" s="60"/>
    </row>
    <row r="430" spans="7:8" x14ac:dyDescent="0.2">
      <c r="G430" s="60"/>
      <c r="H430" s="60"/>
    </row>
    <row r="435" spans="7:8" x14ac:dyDescent="0.2">
      <c r="G435" s="60"/>
      <c r="H435" s="60"/>
    </row>
    <row r="436" spans="7:8" x14ac:dyDescent="0.2">
      <c r="G436" s="60"/>
      <c r="H436" s="60"/>
    </row>
    <row r="437" spans="7:8" x14ac:dyDescent="0.2">
      <c r="G437" s="60"/>
      <c r="H437" s="60"/>
    </row>
    <row r="438" spans="7:8" x14ac:dyDescent="0.2">
      <c r="G438" s="60"/>
      <c r="H438" s="60"/>
    </row>
    <row r="439" spans="7:8" x14ac:dyDescent="0.2">
      <c r="G439" s="60"/>
      <c r="H439" s="60"/>
    </row>
    <row r="440" spans="7:8" x14ac:dyDescent="0.2">
      <c r="G440" s="60"/>
      <c r="H440" s="60"/>
    </row>
    <row r="441" spans="7:8" x14ac:dyDescent="0.2">
      <c r="G441" s="60"/>
      <c r="H441" s="60"/>
    </row>
    <row r="442" spans="7:8" x14ac:dyDescent="0.2">
      <c r="G442" s="60"/>
      <c r="H442" s="60"/>
    </row>
    <row r="443" spans="7:8" x14ac:dyDescent="0.2">
      <c r="G443" s="60"/>
      <c r="H443" s="60"/>
    </row>
    <row r="444" spans="7:8" x14ac:dyDescent="0.2">
      <c r="G444" s="60"/>
      <c r="H444" s="60"/>
    </row>
    <row r="445" spans="7:8" x14ac:dyDescent="0.2">
      <c r="G445" s="60"/>
      <c r="H445" s="60"/>
    </row>
    <row r="450" spans="7:8" x14ac:dyDescent="0.2">
      <c r="G450" s="60"/>
      <c r="H450" s="60"/>
    </row>
    <row r="451" spans="7:8" x14ac:dyDescent="0.2">
      <c r="G451" s="60"/>
      <c r="H451" s="60"/>
    </row>
    <row r="452" spans="7:8" x14ac:dyDescent="0.2">
      <c r="G452" s="60"/>
      <c r="H452" s="60"/>
    </row>
    <row r="454" spans="7:8" x14ac:dyDescent="0.2">
      <c r="G454" s="60"/>
      <c r="H454" s="60"/>
    </row>
    <row r="455" spans="7:8" x14ac:dyDescent="0.2">
      <c r="G455" s="60"/>
      <c r="H455" s="60"/>
    </row>
    <row r="456" spans="7:8" x14ac:dyDescent="0.2">
      <c r="G456" s="60"/>
      <c r="H456" s="60"/>
    </row>
    <row r="457" spans="7:8" x14ac:dyDescent="0.2">
      <c r="G457" s="60"/>
      <c r="H457" s="60"/>
    </row>
    <row r="458" spans="7:8" x14ac:dyDescent="0.2">
      <c r="G458" s="60"/>
      <c r="H458" s="60"/>
    </row>
    <row r="459" spans="7:8" x14ac:dyDescent="0.2">
      <c r="G459" s="60"/>
      <c r="H459" s="60"/>
    </row>
    <row r="460" spans="7:8" x14ac:dyDescent="0.2">
      <c r="G460" s="60"/>
      <c r="H460" s="60"/>
    </row>
    <row r="461" spans="7:8" x14ac:dyDescent="0.2">
      <c r="G461" s="60"/>
      <c r="H461" s="60"/>
    </row>
    <row r="462" spans="7:8" x14ac:dyDescent="0.2">
      <c r="G462" s="60"/>
      <c r="H462" s="60"/>
    </row>
    <row r="463" spans="7:8" x14ac:dyDescent="0.2">
      <c r="G463" s="60"/>
      <c r="H463" s="60"/>
    </row>
    <row r="464" spans="7:8" x14ac:dyDescent="0.2">
      <c r="G464" s="60"/>
      <c r="H464" s="60"/>
    </row>
    <row r="465" spans="7:8" x14ac:dyDescent="0.2">
      <c r="G465" s="60"/>
      <c r="H465" s="60"/>
    </row>
    <row r="466" spans="7:8" x14ac:dyDescent="0.2">
      <c r="G466" s="60"/>
      <c r="H466" s="60"/>
    </row>
    <row r="467" spans="7:8" x14ac:dyDescent="0.2">
      <c r="G467" s="60"/>
      <c r="H467" s="60"/>
    </row>
    <row r="468" spans="7:8" x14ac:dyDescent="0.2">
      <c r="G468" s="60"/>
      <c r="H468" s="60"/>
    </row>
    <row r="469" spans="7:8" x14ac:dyDescent="0.2">
      <c r="G469" s="60"/>
      <c r="H469" s="60"/>
    </row>
    <row r="470" spans="7:8" x14ac:dyDescent="0.2">
      <c r="G470" s="60"/>
      <c r="H470" s="60"/>
    </row>
    <row r="471" spans="7:8" x14ac:dyDescent="0.2">
      <c r="G471" s="60"/>
      <c r="H471" s="60"/>
    </row>
    <row r="472" spans="7:8" x14ac:dyDescent="0.2">
      <c r="G472" s="60"/>
      <c r="H472" s="60"/>
    </row>
    <row r="478" spans="7:8" x14ac:dyDescent="0.2">
      <c r="G478" s="60"/>
      <c r="H478" s="60"/>
    </row>
    <row r="479" spans="7:8" x14ac:dyDescent="0.2">
      <c r="G479" s="60"/>
      <c r="H479" s="60"/>
    </row>
    <row r="480" spans="7:8" x14ac:dyDescent="0.2">
      <c r="G480" s="60"/>
      <c r="H480" s="60"/>
    </row>
    <row r="481" spans="7:8" x14ac:dyDescent="0.2">
      <c r="G481" s="60"/>
      <c r="H481" s="60"/>
    </row>
    <row r="482" spans="7:8" x14ac:dyDescent="0.2">
      <c r="G482" s="60"/>
      <c r="H482" s="60"/>
    </row>
    <row r="483" spans="7:8" x14ac:dyDescent="0.2">
      <c r="G483" s="60"/>
      <c r="H483" s="60"/>
    </row>
    <row r="484" spans="7:8" x14ac:dyDescent="0.2">
      <c r="G484" s="60"/>
      <c r="H484" s="60"/>
    </row>
    <row r="485" spans="7:8" x14ac:dyDescent="0.2">
      <c r="G485" s="60"/>
      <c r="H485" s="60"/>
    </row>
    <row r="486" spans="7:8" x14ac:dyDescent="0.2">
      <c r="G486" s="60"/>
      <c r="H486" s="60"/>
    </row>
    <row r="487" spans="7:8" x14ac:dyDescent="0.2">
      <c r="G487" s="60"/>
      <c r="H487" s="60"/>
    </row>
    <row r="488" spans="7:8" x14ac:dyDescent="0.2">
      <c r="G488" s="60"/>
      <c r="H488" s="60"/>
    </row>
    <row r="489" spans="7:8" x14ac:dyDescent="0.2">
      <c r="G489" s="60"/>
      <c r="H489" s="60"/>
    </row>
    <row r="490" spans="7:8" x14ac:dyDescent="0.2">
      <c r="G490" s="60"/>
      <c r="H490" s="60"/>
    </row>
    <row r="491" spans="7:8" x14ac:dyDescent="0.2">
      <c r="G491" s="60"/>
      <c r="H491" s="60"/>
    </row>
    <row r="492" spans="7:8" x14ac:dyDescent="0.2">
      <c r="G492" s="60"/>
      <c r="H492" s="60"/>
    </row>
    <row r="493" spans="7:8" x14ac:dyDescent="0.2">
      <c r="G493" s="60"/>
      <c r="H493" s="60"/>
    </row>
    <row r="494" spans="7:8" x14ac:dyDescent="0.2">
      <c r="G494" s="60"/>
      <c r="H494" s="60"/>
    </row>
    <row r="495" spans="7:8" x14ac:dyDescent="0.2">
      <c r="G495" s="60"/>
      <c r="H495" s="60"/>
    </row>
    <row r="496" spans="7:8" x14ac:dyDescent="0.2">
      <c r="G496" s="60"/>
      <c r="H496" s="60"/>
    </row>
    <row r="502" spans="7:8" x14ac:dyDescent="0.2">
      <c r="G502" s="60"/>
      <c r="H502" s="60"/>
    </row>
    <row r="503" spans="7:8" x14ac:dyDescent="0.2">
      <c r="G503" s="60"/>
      <c r="H503" s="60"/>
    </row>
    <row r="504" spans="7:8" x14ac:dyDescent="0.2">
      <c r="G504" s="60"/>
      <c r="H504" s="60"/>
    </row>
    <row r="505" spans="7:8" x14ac:dyDescent="0.2">
      <c r="G505" s="60"/>
      <c r="H505" s="60"/>
    </row>
    <row r="506" spans="7:8" x14ac:dyDescent="0.2">
      <c r="G506" s="60"/>
      <c r="H506" s="60"/>
    </row>
    <row r="507" spans="7:8" x14ac:dyDescent="0.2">
      <c r="G507" s="60"/>
      <c r="H507" s="60"/>
    </row>
    <row r="508" spans="7:8" x14ac:dyDescent="0.2">
      <c r="G508" s="60"/>
      <c r="H508" s="60"/>
    </row>
    <row r="509" spans="7:8" x14ac:dyDescent="0.2">
      <c r="G509" s="60"/>
      <c r="H509" s="60"/>
    </row>
    <row r="510" spans="7:8" x14ac:dyDescent="0.2">
      <c r="G510" s="60"/>
      <c r="H510" s="60"/>
    </row>
    <row r="511" spans="7:8" x14ac:dyDescent="0.2">
      <c r="G511" s="60"/>
      <c r="H511" s="60"/>
    </row>
    <row r="512" spans="7:8" x14ac:dyDescent="0.2">
      <c r="G512" s="60"/>
      <c r="H512" s="60"/>
    </row>
    <row r="513" spans="7:8" x14ac:dyDescent="0.2">
      <c r="G513" s="60"/>
      <c r="H513" s="60"/>
    </row>
    <row r="514" spans="7:8" x14ac:dyDescent="0.2">
      <c r="G514" s="60"/>
      <c r="H514" s="60"/>
    </row>
    <row r="515" spans="7:8" x14ac:dyDescent="0.2">
      <c r="G515" s="60"/>
      <c r="H515" s="60"/>
    </row>
    <row r="516" spans="7:8" x14ac:dyDescent="0.2">
      <c r="G516" s="60"/>
      <c r="H516" s="60"/>
    </row>
    <row r="517" spans="7:8" x14ac:dyDescent="0.2">
      <c r="G517" s="60"/>
      <c r="H517" s="60"/>
    </row>
    <row r="518" spans="7:8" x14ac:dyDescent="0.2">
      <c r="G518" s="60"/>
      <c r="H518" s="60"/>
    </row>
    <row r="522" spans="7:8" x14ac:dyDescent="0.2">
      <c r="G522" s="60"/>
      <c r="H522" s="60"/>
    </row>
    <row r="523" spans="7:8" x14ac:dyDescent="0.2">
      <c r="G523" s="60"/>
      <c r="H523" s="60"/>
    </row>
    <row r="524" spans="7:8" x14ac:dyDescent="0.2">
      <c r="G524" s="60"/>
      <c r="H524" s="60"/>
    </row>
    <row r="525" spans="7:8" x14ac:dyDescent="0.2">
      <c r="G525" s="60"/>
      <c r="H525" s="60"/>
    </row>
    <row r="526" spans="7:8" x14ac:dyDescent="0.2">
      <c r="G526" s="60"/>
      <c r="H526" s="60"/>
    </row>
    <row r="527" spans="7:8" x14ac:dyDescent="0.2">
      <c r="G527" s="60"/>
      <c r="H527" s="60"/>
    </row>
    <row r="528" spans="7:8" x14ac:dyDescent="0.2">
      <c r="G528" s="60"/>
      <c r="H528" s="60"/>
    </row>
    <row r="529" spans="7:8" x14ac:dyDescent="0.2">
      <c r="G529" s="60"/>
      <c r="H529" s="60"/>
    </row>
    <row r="530" spans="7:8" x14ac:dyDescent="0.2">
      <c r="G530" s="60"/>
      <c r="H530" s="60"/>
    </row>
    <row r="531" spans="7:8" x14ac:dyDescent="0.2">
      <c r="G531" s="60"/>
      <c r="H531" s="60"/>
    </row>
    <row r="536" spans="7:8" x14ac:dyDescent="0.2">
      <c r="G536" s="60"/>
      <c r="H536" s="60"/>
    </row>
    <row r="537" spans="7:8" x14ac:dyDescent="0.2">
      <c r="G537" s="60"/>
      <c r="H537" s="60"/>
    </row>
    <row r="538" spans="7:8" x14ac:dyDescent="0.2">
      <c r="G538" s="60"/>
      <c r="H538" s="60"/>
    </row>
    <row r="539" spans="7:8" x14ac:dyDescent="0.2">
      <c r="G539" s="60"/>
      <c r="H539" s="60"/>
    </row>
    <row r="540" spans="7:8" x14ac:dyDescent="0.2">
      <c r="G540" s="60"/>
      <c r="H540" s="60"/>
    </row>
    <row r="541" spans="7:8" x14ac:dyDescent="0.2">
      <c r="G541" s="60"/>
      <c r="H541" s="60"/>
    </row>
    <row r="542" spans="7:8" x14ac:dyDescent="0.2">
      <c r="G542" s="60"/>
      <c r="H542" s="60"/>
    </row>
    <row r="549" spans="7:8" x14ac:dyDescent="0.2">
      <c r="G549" s="60"/>
      <c r="H549" s="60"/>
    </row>
    <row r="550" spans="7:8" x14ac:dyDescent="0.2">
      <c r="G550" s="60"/>
      <c r="H550" s="60"/>
    </row>
    <row r="551" spans="7:8" x14ac:dyDescent="0.2">
      <c r="G551" s="60"/>
      <c r="H551" s="60"/>
    </row>
    <row r="552" spans="7:8" x14ac:dyDescent="0.2">
      <c r="G552" s="60"/>
      <c r="H552" s="60"/>
    </row>
    <row r="553" spans="7:8" x14ac:dyDescent="0.2">
      <c r="G553" s="60"/>
      <c r="H553" s="60"/>
    </row>
    <row r="554" spans="7:8" x14ac:dyDescent="0.2">
      <c r="G554" s="60"/>
      <c r="H554" s="60"/>
    </row>
    <row r="555" spans="7:8" x14ac:dyDescent="0.2">
      <c r="G555" s="60"/>
      <c r="H555" s="60"/>
    </row>
    <row r="556" spans="7:8" x14ac:dyDescent="0.2">
      <c r="G556" s="60"/>
      <c r="H556" s="60"/>
    </row>
    <row r="557" spans="7:8" x14ac:dyDescent="0.2">
      <c r="G557" s="60"/>
      <c r="H557" s="60"/>
    </row>
    <row r="558" spans="7:8" x14ac:dyDescent="0.2">
      <c r="G558" s="60"/>
      <c r="H558" s="60"/>
    </row>
    <row r="559" spans="7:8" x14ac:dyDescent="0.2">
      <c r="G559" s="60"/>
      <c r="H559" s="60"/>
    </row>
    <row r="560" spans="7:8" x14ac:dyDescent="0.2">
      <c r="G560" s="60"/>
      <c r="H560" s="60"/>
    </row>
    <row r="561" spans="7:8" x14ac:dyDescent="0.2">
      <c r="G561" s="60"/>
      <c r="H561" s="60"/>
    </row>
    <row r="562" spans="7:8" x14ac:dyDescent="0.2">
      <c r="G562" s="60"/>
      <c r="H562" s="60"/>
    </row>
    <row r="563" spans="7:8" x14ac:dyDescent="0.2">
      <c r="G563" s="60"/>
      <c r="H563" s="60"/>
    </row>
    <row r="568" spans="7:8" x14ac:dyDescent="0.2">
      <c r="G568" s="60"/>
      <c r="H568" s="60"/>
    </row>
    <row r="569" spans="7:8" x14ac:dyDescent="0.2">
      <c r="G569" s="60"/>
      <c r="H569" s="60"/>
    </row>
    <row r="570" spans="7:8" x14ac:dyDescent="0.2">
      <c r="G570" s="60"/>
      <c r="H570" s="60"/>
    </row>
    <row r="571" spans="7:8" x14ac:dyDescent="0.2">
      <c r="G571" s="60"/>
      <c r="H571" s="60"/>
    </row>
    <row r="572" spans="7:8" x14ac:dyDescent="0.2">
      <c r="G572" s="60"/>
      <c r="H572" s="60"/>
    </row>
    <row r="573" spans="7:8" x14ac:dyDescent="0.2">
      <c r="G573" s="60"/>
      <c r="H573" s="60"/>
    </row>
    <row r="574" spans="7:8" x14ac:dyDescent="0.2">
      <c r="G574" s="60"/>
      <c r="H574" s="60"/>
    </row>
    <row r="575" spans="7:8" x14ac:dyDescent="0.2">
      <c r="G575" s="60"/>
      <c r="H575" s="60"/>
    </row>
    <row r="576" spans="7:8" x14ac:dyDescent="0.2">
      <c r="G576" s="60"/>
      <c r="H576" s="60"/>
    </row>
    <row r="577" spans="7:8" x14ac:dyDescent="0.2">
      <c r="G577" s="60"/>
      <c r="H577" s="60"/>
    </row>
    <row r="578" spans="7:8" x14ac:dyDescent="0.2">
      <c r="G578" s="60"/>
      <c r="H578" s="60"/>
    </row>
    <row r="579" spans="7:8" x14ac:dyDescent="0.2">
      <c r="G579" s="60"/>
      <c r="H579" s="60"/>
    </row>
    <row r="580" spans="7:8" x14ac:dyDescent="0.2">
      <c r="G580" s="60"/>
      <c r="H580" s="60"/>
    </row>
    <row r="581" spans="7:8" x14ac:dyDescent="0.2">
      <c r="G581" s="60"/>
      <c r="H581" s="60"/>
    </row>
    <row r="585" spans="7:8" x14ac:dyDescent="0.2">
      <c r="G585" s="60"/>
      <c r="H585" s="60"/>
    </row>
    <row r="586" spans="7:8" x14ac:dyDescent="0.2">
      <c r="G586" s="60"/>
      <c r="H586" s="60"/>
    </row>
    <row r="587" spans="7:8" x14ac:dyDescent="0.2">
      <c r="G587" s="60"/>
      <c r="H587" s="60"/>
    </row>
    <row r="588" spans="7:8" x14ac:dyDescent="0.2">
      <c r="G588" s="60"/>
      <c r="H588" s="60"/>
    </row>
    <row r="589" spans="7:8" x14ac:dyDescent="0.2">
      <c r="G589" s="60"/>
      <c r="H589" s="60"/>
    </row>
    <row r="590" spans="7:8" x14ac:dyDescent="0.2">
      <c r="G590" s="60"/>
      <c r="H590" s="60"/>
    </row>
    <row r="591" spans="7:8" x14ac:dyDescent="0.2">
      <c r="G591" s="60"/>
      <c r="H591" s="60"/>
    </row>
    <row r="595" spans="7:8" x14ac:dyDescent="0.2">
      <c r="G595" s="60"/>
      <c r="H595" s="60"/>
    </row>
    <row r="596" spans="7:8" x14ac:dyDescent="0.2">
      <c r="G596" s="60"/>
      <c r="H596" s="60"/>
    </row>
    <row r="597" spans="7:8" x14ac:dyDescent="0.2">
      <c r="G597" s="60"/>
      <c r="H597" s="60"/>
    </row>
    <row r="598" spans="7:8" x14ac:dyDescent="0.2">
      <c r="G598" s="60"/>
      <c r="H598" s="60"/>
    </row>
    <row r="599" spans="7:8" x14ac:dyDescent="0.2">
      <c r="G599" s="60"/>
      <c r="H599" s="60"/>
    </row>
    <row r="600" spans="7:8" x14ac:dyDescent="0.2">
      <c r="G600" s="60"/>
      <c r="H600" s="60"/>
    </row>
    <row r="601" spans="7:8" x14ac:dyDescent="0.2">
      <c r="G601" s="60"/>
      <c r="H601" s="60"/>
    </row>
    <row r="607" spans="7:8" x14ac:dyDescent="0.2">
      <c r="G607" s="60"/>
      <c r="H607" s="60"/>
    </row>
    <row r="612" spans="7:8" x14ac:dyDescent="0.2">
      <c r="G612" s="60"/>
      <c r="H612" s="60"/>
    </row>
    <row r="613" spans="7:8" x14ac:dyDescent="0.2">
      <c r="G613" s="60"/>
      <c r="H613" s="60"/>
    </row>
    <row r="614" spans="7:8" x14ac:dyDescent="0.2">
      <c r="G614" s="60"/>
      <c r="H614" s="60"/>
    </row>
    <row r="615" spans="7:8" x14ac:dyDescent="0.2">
      <c r="G615" s="60"/>
      <c r="H615" s="60"/>
    </row>
    <row r="616" spans="7:8" x14ac:dyDescent="0.2">
      <c r="G616" s="60"/>
      <c r="H616" s="60"/>
    </row>
    <row r="617" spans="7:8" x14ac:dyDescent="0.2">
      <c r="G617" s="60"/>
      <c r="H617" s="60"/>
    </row>
    <row r="618" spans="7:8" x14ac:dyDescent="0.2">
      <c r="G618" s="60"/>
      <c r="H618" s="60"/>
    </row>
    <row r="619" spans="7:8" x14ac:dyDescent="0.2">
      <c r="G619" s="60"/>
      <c r="H619" s="60"/>
    </row>
    <row r="620" spans="7:8" x14ac:dyDescent="0.2">
      <c r="G620" s="60"/>
      <c r="H620" s="60"/>
    </row>
    <row r="621" spans="7:8" x14ac:dyDescent="0.2">
      <c r="G621" s="60"/>
      <c r="H621" s="60"/>
    </row>
    <row r="622" spans="7:8" x14ac:dyDescent="0.2">
      <c r="G622" s="60"/>
      <c r="H622" s="60"/>
    </row>
    <row r="623" spans="7:8" x14ac:dyDescent="0.2">
      <c r="G623" s="60"/>
      <c r="H623" s="60"/>
    </row>
    <row r="624" spans="7:8" x14ac:dyDescent="0.2">
      <c r="G624" s="60"/>
      <c r="H624" s="60"/>
    </row>
    <row r="625" spans="7:8" x14ac:dyDescent="0.2">
      <c r="G625" s="60"/>
      <c r="H625" s="60"/>
    </row>
    <row r="626" spans="7:8" x14ac:dyDescent="0.2">
      <c r="G626" s="60"/>
      <c r="H626" s="60"/>
    </row>
    <row r="627" spans="7:8" x14ac:dyDescent="0.2">
      <c r="G627" s="60"/>
      <c r="H627" s="60"/>
    </row>
    <row r="628" spans="7:8" x14ac:dyDescent="0.2">
      <c r="G628" s="60"/>
      <c r="H628" s="60"/>
    </row>
    <row r="634" spans="7:8" x14ac:dyDescent="0.2">
      <c r="G634" s="60"/>
      <c r="H634" s="60"/>
    </row>
    <row r="635" spans="7:8" x14ac:dyDescent="0.2">
      <c r="G635" s="60"/>
      <c r="H635" s="60"/>
    </row>
    <row r="636" spans="7:8" x14ac:dyDescent="0.2">
      <c r="G636" s="60"/>
      <c r="H636" s="60"/>
    </row>
    <row r="637" spans="7:8" x14ac:dyDescent="0.2">
      <c r="G637" s="60"/>
      <c r="H637" s="60"/>
    </row>
    <row r="638" spans="7:8" x14ac:dyDescent="0.2">
      <c r="G638" s="60"/>
      <c r="H638" s="60"/>
    </row>
    <row r="639" spans="7:8" x14ac:dyDescent="0.2">
      <c r="G639" s="60"/>
      <c r="H639" s="60"/>
    </row>
    <row r="640" spans="7:8" x14ac:dyDescent="0.2">
      <c r="G640" s="60"/>
      <c r="H640" s="60"/>
    </row>
    <row r="641" spans="7:8" x14ac:dyDescent="0.2">
      <c r="G641" s="60"/>
      <c r="H641" s="60"/>
    </row>
    <row r="642" spans="7:8" x14ac:dyDescent="0.2">
      <c r="G642" s="60"/>
      <c r="H642" s="60"/>
    </row>
    <row r="643" spans="7:8" x14ac:dyDescent="0.2">
      <c r="G643" s="60"/>
      <c r="H643" s="60"/>
    </row>
    <row r="644" spans="7:8" x14ac:dyDescent="0.2">
      <c r="G644" s="60"/>
      <c r="H644" s="60"/>
    </row>
    <row r="645" spans="7:8" x14ac:dyDescent="0.2">
      <c r="G645" s="60"/>
      <c r="H645" s="60"/>
    </row>
    <row r="646" spans="7:8" x14ac:dyDescent="0.2">
      <c r="G646" s="60"/>
      <c r="H646" s="60"/>
    </row>
    <row r="647" spans="7:8" x14ac:dyDescent="0.2">
      <c r="G647" s="60"/>
      <c r="H647" s="60"/>
    </row>
    <row r="648" spans="7:8" x14ac:dyDescent="0.2">
      <c r="G648" s="60"/>
      <c r="H648" s="60"/>
    </row>
    <row r="649" spans="7:8" x14ac:dyDescent="0.2">
      <c r="G649" s="60"/>
      <c r="H649" s="60"/>
    </row>
    <row r="650" spans="7:8" x14ac:dyDescent="0.2">
      <c r="G650" s="60"/>
      <c r="H650" s="60"/>
    </row>
    <row r="654" spans="7:8" x14ac:dyDescent="0.2">
      <c r="G654" s="60"/>
      <c r="H654" s="60"/>
    </row>
    <row r="655" spans="7:8" x14ac:dyDescent="0.2">
      <c r="G655" s="60"/>
      <c r="H655" s="60"/>
    </row>
    <row r="656" spans="7:8" x14ac:dyDescent="0.2">
      <c r="G656" s="60"/>
      <c r="H656" s="60"/>
    </row>
    <row r="657" spans="7:8" x14ac:dyDescent="0.2">
      <c r="G657" s="60"/>
      <c r="H657" s="60"/>
    </row>
    <row r="658" spans="7:8" x14ac:dyDescent="0.2">
      <c r="G658" s="60"/>
      <c r="H658" s="60"/>
    </row>
    <row r="659" spans="7:8" x14ac:dyDescent="0.2">
      <c r="G659" s="60"/>
      <c r="H659" s="60"/>
    </row>
    <row r="660" spans="7:8" x14ac:dyDescent="0.2">
      <c r="G660" s="60"/>
      <c r="H660" s="60"/>
    </row>
    <row r="661" spans="7:8" x14ac:dyDescent="0.2">
      <c r="G661" s="60"/>
      <c r="H661" s="60"/>
    </row>
    <row r="662" spans="7:8" x14ac:dyDescent="0.2">
      <c r="G662" s="60"/>
      <c r="H662" s="60"/>
    </row>
    <row r="663" spans="7:8" x14ac:dyDescent="0.2">
      <c r="G663" s="60"/>
      <c r="H663" s="60"/>
    </row>
    <row r="668" spans="7:8" x14ac:dyDescent="0.2">
      <c r="G668" s="60"/>
      <c r="H668" s="60"/>
    </row>
    <row r="669" spans="7:8" x14ac:dyDescent="0.2">
      <c r="G669" s="60"/>
      <c r="H669" s="60"/>
    </row>
    <row r="670" spans="7:8" x14ac:dyDescent="0.2">
      <c r="G670" s="60"/>
      <c r="H670" s="60"/>
    </row>
    <row r="671" spans="7:8" x14ac:dyDescent="0.2">
      <c r="G671" s="60"/>
      <c r="H671" s="60"/>
    </row>
    <row r="672" spans="7:8" x14ac:dyDescent="0.2">
      <c r="G672" s="60"/>
      <c r="H672" s="60"/>
    </row>
    <row r="673" spans="7:8" x14ac:dyDescent="0.2">
      <c r="G673" s="60"/>
      <c r="H673" s="60"/>
    </row>
    <row r="674" spans="7:8" x14ac:dyDescent="0.2">
      <c r="G674" s="60"/>
      <c r="H674" s="60"/>
    </row>
    <row r="677" spans="7:8" x14ac:dyDescent="0.2">
      <c r="G677" s="60"/>
      <c r="H677" s="60"/>
    </row>
    <row r="678" spans="7:8" x14ac:dyDescent="0.2">
      <c r="G678" s="60"/>
      <c r="H678" s="60"/>
    </row>
    <row r="679" spans="7:8" x14ac:dyDescent="0.2">
      <c r="G679" s="60"/>
      <c r="H679" s="60"/>
    </row>
    <row r="680" spans="7:8" x14ac:dyDescent="0.2">
      <c r="G680" s="60"/>
      <c r="H680" s="60"/>
    </row>
    <row r="681" spans="7:8" x14ac:dyDescent="0.2">
      <c r="G681" s="60"/>
      <c r="H681" s="60"/>
    </row>
    <row r="682" spans="7:8" x14ac:dyDescent="0.2">
      <c r="G682" s="60"/>
      <c r="H682" s="60"/>
    </row>
    <row r="683" spans="7:8" x14ac:dyDescent="0.2">
      <c r="G683" s="60"/>
      <c r="H683" s="60"/>
    </row>
    <row r="684" spans="7:8" x14ac:dyDescent="0.2">
      <c r="G684" s="60"/>
      <c r="H684" s="60"/>
    </row>
    <row r="693" spans="7:8" x14ac:dyDescent="0.2">
      <c r="G693" s="60"/>
      <c r="H693" s="60"/>
    </row>
    <row r="694" spans="7:8" x14ac:dyDescent="0.2">
      <c r="G694" s="60"/>
      <c r="H694" s="60"/>
    </row>
    <row r="695" spans="7:8" x14ac:dyDescent="0.2">
      <c r="G695" s="60"/>
      <c r="H695" s="60"/>
    </row>
    <row r="696" spans="7:8" x14ac:dyDescent="0.2">
      <c r="G696" s="60"/>
      <c r="H696" s="60"/>
    </row>
    <row r="697" spans="7:8" x14ac:dyDescent="0.2">
      <c r="G697" s="60"/>
      <c r="H697" s="60"/>
    </row>
    <row r="698" spans="7:8" x14ac:dyDescent="0.2">
      <c r="G698" s="60"/>
      <c r="H698" s="60"/>
    </row>
    <row r="699" spans="7:8" x14ac:dyDescent="0.2">
      <c r="G699" s="60"/>
      <c r="H699" s="60"/>
    </row>
    <row r="700" spans="7:8" x14ac:dyDescent="0.2">
      <c r="G700" s="60"/>
      <c r="H700" s="60"/>
    </row>
    <row r="701" spans="7:8" x14ac:dyDescent="0.2">
      <c r="G701" s="60"/>
      <c r="H701" s="60"/>
    </row>
    <row r="702" spans="7:8" x14ac:dyDescent="0.2">
      <c r="G702" s="60"/>
      <c r="H702" s="60"/>
    </row>
    <row r="703" spans="7:8" x14ac:dyDescent="0.2">
      <c r="G703" s="60"/>
      <c r="H703" s="60"/>
    </row>
    <row r="704" spans="7:8" x14ac:dyDescent="0.2">
      <c r="G704" s="60"/>
      <c r="H704" s="60"/>
    </row>
    <row r="705" spans="7:8" x14ac:dyDescent="0.2">
      <c r="G705" s="60"/>
      <c r="H705" s="60"/>
    </row>
    <row r="706" spans="7:8" x14ac:dyDescent="0.2">
      <c r="G706" s="60"/>
      <c r="H706" s="60"/>
    </row>
    <row r="707" spans="7:8" x14ac:dyDescent="0.2">
      <c r="G707" s="60"/>
      <c r="H707" s="60"/>
    </row>
    <row r="708" spans="7:8" x14ac:dyDescent="0.2">
      <c r="G708" s="60"/>
      <c r="H708" s="60"/>
    </row>
    <row r="709" spans="7:8" x14ac:dyDescent="0.2">
      <c r="G709" s="60"/>
      <c r="H709" s="60"/>
    </row>
    <row r="710" spans="7:8" x14ac:dyDescent="0.2">
      <c r="G710" s="60"/>
      <c r="H710" s="60"/>
    </row>
    <row r="711" spans="7:8" x14ac:dyDescent="0.2">
      <c r="G711" s="60"/>
      <c r="H711" s="60"/>
    </row>
    <row r="712" spans="7:8" x14ac:dyDescent="0.2">
      <c r="G712" s="60"/>
      <c r="H712" s="60"/>
    </row>
    <row r="718" spans="7:8" x14ac:dyDescent="0.2">
      <c r="G718" s="60"/>
      <c r="H718" s="60"/>
    </row>
    <row r="719" spans="7:8" x14ac:dyDescent="0.2">
      <c r="G719" s="60"/>
      <c r="H719" s="60"/>
    </row>
    <row r="720" spans="7:8" x14ac:dyDescent="0.2">
      <c r="G720" s="60"/>
      <c r="H720" s="60"/>
    </row>
    <row r="721" spans="7:8" x14ac:dyDescent="0.2">
      <c r="G721" s="60"/>
      <c r="H721" s="60"/>
    </row>
    <row r="722" spans="7:8" x14ac:dyDescent="0.2">
      <c r="G722" s="60"/>
      <c r="H722" s="60"/>
    </row>
    <row r="723" spans="7:8" x14ac:dyDescent="0.2">
      <c r="G723" s="60"/>
      <c r="H723" s="60"/>
    </row>
    <row r="724" spans="7:8" x14ac:dyDescent="0.2">
      <c r="G724" s="60"/>
      <c r="H724" s="60"/>
    </row>
    <row r="725" spans="7:8" x14ac:dyDescent="0.2">
      <c r="G725" s="60"/>
      <c r="H725" s="60"/>
    </row>
    <row r="726" spans="7:8" x14ac:dyDescent="0.2">
      <c r="G726" s="60"/>
      <c r="H726" s="60"/>
    </row>
    <row r="727" spans="7:8" x14ac:dyDescent="0.2">
      <c r="G727" s="60"/>
      <c r="H727" s="60"/>
    </row>
    <row r="728" spans="7:8" x14ac:dyDescent="0.2">
      <c r="G728" s="60"/>
      <c r="H728" s="60"/>
    </row>
    <row r="729" spans="7:8" x14ac:dyDescent="0.2">
      <c r="G729" s="60"/>
      <c r="H729" s="60"/>
    </row>
    <row r="730" spans="7:8" x14ac:dyDescent="0.2">
      <c r="G730" s="60"/>
      <c r="H730" s="60"/>
    </row>
    <row r="731" spans="7:8" x14ac:dyDescent="0.2">
      <c r="G731" s="60"/>
      <c r="H731" s="60"/>
    </row>
    <row r="732" spans="7:8" x14ac:dyDescent="0.2">
      <c r="G732" s="60"/>
      <c r="H732" s="60"/>
    </row>
    <row r="734" spans="7:8" x14ac:dyDescent="0.2">
      <c r="G734" s="60"/>
      <c r="H734" s="60"/>
    </row>
    <row r="735" spans="7:8" x14ac:dyDescent="0.2">
      <c r="G735" s="60"/>
      <c r="H735" s="60"/>
    </row>
    <row r="740" spans="7:8" x14ac:dyDescent="0.2">
      <c r="G740" s="60"/>
      <c r="H740" s="60"/>
    </row>
    <row r="741" spans="7:8" x14ac:dyDescent="0.2">
      <c r="G741" s="60"/>
      <c r="H741" s="60"/>
    </row>
    <row r="742" spans="7:8" x14ac:dyDescent="0.2">
      <c r="G742" s="60"/>
      <c r="H742" s="60"/>
    </row>
    <row r="743" spans="7:8" x14ac:dyDescent="0.2">
      <c r="G743" s="60"/>
      <c r="H743" s="60"/>
    </row>
    <row r="744" spans="7:8" x14ac:dyDescent="0.2">
      <c r="G744" s="60"/>
      <c r="H744" s="60"/>
    </row>
    <row r="745" spans="7:8" x14ac:dyDescent="0.2">
      <c r="G745" s="60"/>
      <c r="H745" s="60"/>
    </row>
    <row r="746" spans="7:8" x14ac:dyDescent="0.2">
      <c r="G746" s="60"/>
      <c r="H746" s="60"/>
    </row>
    <row r="747" spans="7:8" x14ac:dyDescent="0.2">
      <c r="G747" s="60"/>
      <c r="H747" s="60"/>
    </row>
    <row r="748" spans="7:8" x14ac:dyDescent="0.2">
      <c r="G748" s="60"/>
      <c r="H748" s="60"/>
    </row>
    <row r="749" spans="7:8" x14ac:dyDescent="0.2">
      <c r="G749" s="60"/>
      <c r="H749" s="60"/>
    </row>
    <row r="754" spans="7:8" x14ac:dyDescent="0.2">
      <c r="G754" s="60"/>
      <c r="H754" s="60"/>
    </row>
    <row r="755" spans="7:8" x14ac:dyDescent="0.2">
      <c r="G755" s="60"/>
      <c r="H755" s="60"/>
    </row>
    <row r="756" spans="7:8" x14ac:dyDescent="0.2">
      <c r="G756" s="60"/>
      <c r="H756" s="60"/>
    </row>
    <row r="758" spans="7:8" x14ac:dyDescent="0.2">
      <c r="G758" s="60"/>
      <c r="H758" s="60"/>
    </row>
    <row r="759" spans="7:8" x14ac:dyDescent="0.2">
      <c r="G759" s="60"/>
      <c r="H759" s="60"/>
    </row>
    <row r="760" spans="7:8" x14ac:dyDescent="0.2">
      <c r="G760" s="60"/>
      <c r="H760" s="60"/>
    </row>
    <row r="761" spans="7:8" x14ac:dyDescent="0.2">
      <c r="G761" s="60"/>
      <c r="H761" s="60"/>
    </row>
    <row r="762" spans="7:8" x14ac:dyDescent="0.2">
      <c r="G762" s="60"/>
      <c r="H762" s="60"/>
    </row>
    <row r="763" spans="7:8" x14ac:dyDescent="0.2">
      <c r="G763" s="60"/>
      <c r="H763" s="60"/>
    </row>
    <row r="764" spans="7:8" x14ac:dyDescent="0.2">
      <c r="G764" s="60"/>
      <c r="H764" s="60"/>
    </row>
    <row r="765" spans="7:8" x14ac:dyDescent="0.2">
      <c r="G765" s="60"/>
      <c r="H765" s="60"/>
    </row>
    <row r="766" spans="7:8" x14ac:dyDescent="0.2">
      <c r="G766" s="60"/>
      <c r="H766" s="60"/>
    </row>
    <row r="767" spans="7:8" x14ac:dyDescent="0.2">
      <c r="G767" s="60"/>
      <c r="H767" s="60"/>
    </row>
    <row r="770" spans="7:8" x14ac:dyDescent="0.2">
      <c r="G770" s="60"/>
      <c r="H770" s="60"/>
    </row>
    <row r="771" spans="7:8" x14ac:dyDescent="0.2">
      <c r="G771" s="60"/>
      <c r="H771" s="60"/>
    </row>
    <row r="772" spans="7:8" x14ac:dyDescent="0.2">
      <c r="G772" s="60"/>
      <c r="H772" s="60"/>
    </row>
    <row r="773" spans="7:8" x14ac:dyDescent="0.2">
      <c r="G773" s="60"/>
      <c r="H773" s="60"/>
    </row>
    <row r="774" spans="7:8" x14ac:dyDescent="0.2">
      <c r="G774" s="60"/>
      <c r="H774" s="60"/>
    </row>
    <row r="775" spans="7:8" x14ac:dyDescent="0.2">
      <c r="G775" s="60"/>
      <c r="H775" s="60"/>
    </row>
    <row r="776" spans="7:8" x14ac:dyDescent="0.2">
      <c r="G776" s="60"/>
      <c r="H776" s="60"/>
    </row>
    <row r="777" spans="7:8" x14ac:dyDescent="0.2">
      <c r="G777" s="60"/>
      <c r="H777" s="60"/>
    </row>
    <row r="778" spans="7:8" x14ac:dyDescent="0.2">
      <c r="G778" s="60"/>
      <c r="H778" s="60"/>
    </row>
    <row r="781" spans="7:8" x14ac:dyDescent="0.2">
      <c r="G781" s="60"/>
      <c r="H781" s="60"/>
    </row>
    <row r="782" spans="7:8" x14ac:dyDescent="0.2">
      <c r="G782" s="60"/>
      <c r="H782" s="60"/>
    </row>
    <row r="783" spans="7:8" x14ac:dyDescent="0.2">
      <c r="G783" s="60"/>
      <c r="H783" s="60"/>
    </row>
    <row r="784" spans="7:8" x14ac:dyDescent="0.2">
      <c r="G784" s="60"/>
      <c r="H784" s="60"/>
    </row>
    <row r="785" spans="7:8" x14ac:dyDescent="0.2">
      <c r="G785" s="60"/>
      <c r="H785" s="60"/>
    </row>
    <row r="786" spans="7:8" x14ac:dyDescent="0.2">
      <c r="G786" s="60"/>
      <c r="H786" s="60"/>
    </row>
    <row r="787" spans="7:8" x14ac:dyDescent="0.2">
      <c r="G787" s="60"/>
      <c r="H787" s="60"/>
    </row>
    <row r="790" spans="7:8" x14ac:dyDescent="0.2">
      <c r="G790" s="60"/>
      <c r="H790" s="60"/>
    </row>
    <row r="791" spans="7:8" x14ac:dyDescent="0.2">
      <c r="G791" s="60"/>
      <c r="H791" s="60"/>
    </row>
    <row r="792" spans="7:8" x14ac:dyDescent="0.2">
      <c r="G792" s="60"/>
      <c r="H792" s="60"/>
    </row>
    <row r="796" spans="7:8" x14ac:dyDescent="0.2">
      <c r="G796" s="60"/>
      <c r="H796" s="60"/>
    </row>
    <row r="797" spans="7:8" x14ac:dyDescent="0.2">
      <c r="G797" s="60"/>
      <c r="H797" s="60"/>
    </row>
    <row r="798" spans="7:8" x14ac:dyDescent="0.2">
      <c r="G798" s="60"/>
      <c r="H798" s="60"/>
    </row>
    <row r="799" spans="7:8" x14ac:dyDescent="0.2">
      <c r="G799" s="60"/>
      <c r="H799" s="60"/>
    </row>
    <row r="800" spans="7:8" x14ac:dyDescent="0.2">
      <c r="G800" s="60"/>
      <c r="H800" s="60"/>
    </row>
    <row r="801" spans="7:8" x14ac:dyDescent="0.2">
      <c r="G801" s="60"/>
      <c r="H801" s="60"/>
    </row>
    <row r="802" spans="7:8" x14ac:dyDescent="0.2">
      <c r="G802" s="60"/>
      <c r="H802" s="60"/>
    </row>
    <row r="803" spans="7:8" x14ac:dyDescent="0.2">
      <c r="G803" s="60"/>
      <c r="H803" s="60"/>
    </row>
    <row r="807" spans="7:8" x14ac:dyDescent="0.2">
      <c r="G807" s="60"/>
      <c r="H807" s="60"/>
    </row>
    <row r="808" spans="7:8" x14ac:dyDescent="0.2">
      <c r="G808" s="60"/>
      <c r="H808" s="60"/>
    </row>
    <row r="809" spans="7:8" x14ac:dyDescent="0.2">
      <c r="G809" s="60"/>
      <c r="H809" s="60"/>
    </row>
    <row r="810" spans="7:8" x14ac:dyDescent="0.2">
      <c r="G810" s="60"/>
      <c r="H810" s="60"/>
    </row>
    <row r="811" spans="7:8" x14ac:dyDescent="0.2">
      <c r="G811" s="60"/>
      <c r="H811" s="60"/>
    </row>
    <row r="812" spans="7:8" x14ac:dyDescent="0.2">
      <c r="G812" s="60"/>
      <c r="H812" s="60"/>
    </row>
    <row r="813" spans="7:8" x14ac:dyDescent="0.2">
      <c r="G813" s="60"/>
      <c r="H813" s="60"/>
    </row>
    <row r="814" spans="7:8" x14ac:dyDescent="0.2">
      <c r="G814" s="60"/>
      <c r="H814" s="60"/>
    </row>
    <row r="815" spans="7:8" x14ac:dyDescent="0.2">
      <c r="G815" s="60"/>
      <c r="H815" s="60"/>
    </row>
    <row r="816" spans="7:8" x14ac:dyDescent="0.2">
      <c r="G816" s="60"/>
      <c r="H816" s="60"/>
    </row>
    <row r="817" spans="1:26" x14ac:dyDescent="0.2">
      <c r="G817" s="60"/>
      <c r="H817" s="60"/>
    </row>
    <row r="824" spans="1:26" x14ac:dyDescent="0.2">
      <c r="G824" s="60"/>
      <c r="H824" s="60"/>
    </row>
    <row r="825" spans="1:26" x14ac:dyDescent="0.2">
      <c r="G825" s="60"/>
      <c r="H825" s="60"/>
    </row>
    <row r="826" spans="1:26" x14ac:dyDescent="0.2">
      <c r="G826" s="60"/>
      <c r="H826" s="60"/>
    </row>
    <row r="827" spans="1:26" x14ac:dyDescent="0.2">
      <c r="G827" s="60"/>
      <c r="H827" s="60"/>
    </row>
    <row r="828" spans="1:26" x14ac:dyDescent="0.2">
      <c r="G828" s="60"/>
      <c r="H828" s="60"/>
    </row>
    <row r="829" spans="1:26" x14ac:dyDescent="0.2">
      <c r="G829" s="60"/>
      <c r="H829" s="60"/>
    </row>
    <row r="830" spans="1:26" s="61" customFormat="1" x14ac:dyDescent="0.2">
      <c r="A830" s="43"/>
      <c r="G830" s="62"/>
      <c r="H830" s="62"/>
      <c r="Z830" s="43"/>
    </row>
    <row r="831" spans="1:26" s="61" customFormat="1" x14ac:dyDescent="0.2">
      <c r="A831" s="43"/>
      <c r="G831" s="62"/>
      <c r="H831" s="62"/>
      <c r="Z831" s="43"/>
    </row>
    <row r="832" spans="1:26" x14ac:dyDescent="0.2">
      <c r="G832" s="60"/>
      <c r="H832" s="60"/>
    </row>
    <row r="833" spans="7:8" x14ac:dyDescent="0.2">
      <c r="G833" s="60"/>
      <c r="H833" s="60"/>
    </row>
    <row r="834" spans="7:8" x14ac:dyDescent="0.2">
      <c r="G834" s="60"/>
      <c r="H834" s="60"/>
    </row>
    <row r="835" spans="7:8" x14ac:dyDescent="0.2">
      <c r="G835" s="60"/>
      <c r="H835" s="60"/>
    </row>
    <row r="836" spans="7:8" x14ac:dyDescent="0.2">
      <c r="G836" s="60"/>
      <c r="H836" s="60"/>
    </row>
    <row r="837" spans="7:8" x14ac:dyDescent="0.2">
      <c r="G837" s="60"/>
      <c r="H837" s="60"/>
    </row>
    <row r="838" spans="7:8" x14ac:dyDescent="0.2">
      <c r="G838" s="60"/>
      <c r="H838" s="60"/>
    </row>
    <row r="839" spans="7:8" x14ac:dyDescent="0.2">
      <c r="G839" s="60"/>
      <c r="H839" s="60"/>
    </row>
    <row r="840" spans="7:8" x14ac:dyDescent="0.2">
      <c r="G840" s="60"/>
      <c r="H840" s="60"/>
    </row>
    <row r="841" spans="7:8" x14ac:dyDescent="0.2">
      <c r="G841" s="60"/>
      <c r="H841" s="60"/>
    </row>
    <row r="842" spans="7:8" x14ac:dyDescent="0.2">
      <c r="G842" s="60"/>
      <c r="H842" s="60"/>
    </row>
    <row r="843" spans="7:8" x14ac:dyDescent="0.2">
      <c r="G843" s="60"/>
      <c r="H843" s="60"/>
    </row>
    <row r="844" spans="7:8" x14ac:dyDescent="0.2">
      <c r="G844" s="60"/>
      <c r="H844" s="60"/>
    </row>
    <row r="845" spans="7:8" x14ac:dyDescent="0.2">
      <c r="G845" s="60"/>
      <c r="H845" s="60"/>
    </row>
    <row r="846" spans="7:8" x14ac:dyDescent="0.2">
      <c r="G846" s="60"/>
      <c r="H846" s="60"/>
    </row>
    <row r="847" spans="7:8" x14ac:dyDescent="0.2">
      <c r="G847" s="60"/>
      <c r="H847" s="60"/>
    </row>
    <row r="848" spans="7:8" x14ac:dyDescent="0.2">
      <c r="G848" s="60"/>
      <c r="H848" s="60"/>
    </row>
    <row r="849" spans="7:8" x14ac:dyDescent="0.2">
      <c r="G849" s="60"/>
      <c r="H849" s="60"/>
    </row>
    <row r="850" spans="7:8" x14ac:dyDescent="0.2">
      <c r="G850" s="60"/>
      <c r="H850" s="60"/>
    </row>
    <row r="856" spans="7:8" x14ac:dyDescent="0.2">
      <c r="G856" s="60"/>
      <c r="H856" s="60"/>
    </row>
    <row r="857" spans="7:8" x14ac:dyDescent="0.2">
      <c r="G857" s="60"/>
      <c r="H857" s="60"/>
    </row>
    <row r="858" spans="7:8" x14ac:dyDescent="0.2">
      <c r="G858" s="60"/>
      <c r="H858" s="60"/>
    </row>
    <row r="859" spans="7:8" x14ac:dyDescent="0.2">
      <c r="G859" s="60"/>
      <c r="H859" s="60"/>
    </row>
    <row r="860" spans="7:8" x14ac:dyDescent="0.2">
      <c r="G860" s="60"/>
      <c r="H860" s="60"/>
    </row>
    <row r="861" spans="7:8" x14ac:dyDescent="0.2">
      <c r="G861" s="60"/>
      <c r="H861" s="60"/>
    </row>
    <row r="862" spans="7:8" x14ac:dyDescent="0.2">
      <c r="G862" s="60"/>
      <c r="H862" s="60"/>
    </row>
    <row r="863" spans="7:8" x14ac:dyDescent="0.2">
      <c r="G863" s="60"/>
      <c r="H863" s="60"/>
    </row>
    <row r="864" spans="7:8" x14ac:dyDescent="0.2">
      <c r="G864" s="60"/>
      <c r="H864" s="60"/>
    </row>
    <row r="865" spans="7:8" x14ac:dyDescent="0.2">
      <c r="G865" s="60"/>
      <c r="H865" s="60"/>
    </row>
    <row r="866" spans="7:8" x14ac:dyDescent="0.2">
      <c r="G866" s="60"/>
      <c r="H866" s="60"/>
    </row>
    <row r="867" spans="7:8" x14ac:dyDescent="0.2">
      <c r="G867" s="60"/>
      <c r="H867" s="60"/>
    </row>
    <row r="868" spans="7:8" x14ac:dyDescent="0.2">
      <c r="G868" s="60"/>
      <c r="H868" s="60"/>
    </row>
    <row r="869" spans="7:8" x14ac:dyDescent="0.2">
      <c r="G869" s="60"/>
      <c r="H869" s="60"/>
    </row>
    <row r="870" spans="7:8" x14ac:dyDescent="0.2">
      <c r="G870" s="60"/>
      <c r="H870" s="60"/>
    </row>
    <row r="871" spans="7:8" x14ac:dyDescent="0.2">
      <c r="G871" s="60"/>
      <c r="H871" s="60"/>
    </row>
    <row r="872" spans="7:8" x14ac:dyDescent="0.2">
      <c r="G872" s="60"/>
      <c r="H872" s="60"/>
    </row>
    <row r="873" spans="7:8" x14ac:dyDescent="0.2">
      <c r="G873" s="60"/>
      <c r="H873" s="60"/>
    </row>
    <row r="874" spans="7:8" x14ac:dyDescent="0.2">
      <c r="G874" s="60"/>
      <c r="H874" s="60"/>
    </row>
    <row r="875" spans="7:8" x14ac:dyDescent="0.2">
      <c r="G875" s="60"/>
      <c r="H875" s="60"/>
    </row>
    <row r="876" spans="7:8" x14ac:dyDescent="0.2">
      <c r="G876" s="60"/>
      <c r="H876" s="60"/>
    </row>
    <row r="877" spans="7:8" x14ac:dyDescent="0.2">
      <c r="G877" s="60"/>
      <c r="H877" s="60"/>
    </row>
    <row r="878" spans="7:8" x14ac:dyDescent="0.2">
      <c r="G878" s="60"/>
      <c r="H878" s="60"/>
    </row>
    <row r="880" spans="7:8" x14ac:dyDescent="0.2">
      <c r="G880" s="60"/>
      <c r="H880" s="60"/>
    </row>
    <row r="887" spans="7:8" x14ac:dyDescent="0.2">
      <c r="G887" s="60"/>
      <c r="H887" s="60"/>
    </row>
    <row r="888" spans="7:8" x14ac:dyDescent="0.2">
      <c r="G888" s="60"/>
      <c r="H888" s="60"/>
    </row>
    <row r="889" spans="7:8" x14ac:dyDescent="0.2">
      <c r="G889" s="60"/>
      <c r="H889" s="60"/>
    </row>
    <row r="890" spans="7:8" x14ac:dyDescent="0.2">
      <c r="G890" s="60"/>
      <c r="H890" s="60"/>
    </row>
    <row r="891" spans="7:8" x14ac:dyDescent="0.2">
      <c r="G891" s="60"/>
      <c r="H891" s="60"/>
    </row>
    <row r="892" spans="7:8" x14ac:dyDescent="0.2">
      <c r="G892" s="60"/>
      <c r="H892" s="60"/>
    </row>
    <row r="893" spans="7:8" x14ac:dyDescent="0.2">
      <c r="G893" s="60"/>
      <c r="H893" s="60"/>
    </row>
    <row r="894" spans="7:8" x14ac:dyDescent="0.2">
      <c r="G894" s="60"/>
      <c r="H894" s="60"/>
    </row>
    <row r="895" spans="7:8" x14ac:dyDescent="0.2">
      <c r="G895" s="60"/>
      <c r="H895" s="60"/>
    </row>
    <row r="896" spans="7:8" x14ac:dyDescent="0.2">
      <c r="G896" s="60"/>
      <c r="H896" s="60"/>
    </row>
    <row r="897" spans="7:8" x14ac:dyDescent="0.2">
      <c r="G897" s="60"/>
      <c r="H897" s="60"/>
    </row>
    <row r="898" spans="7:8" x14ac:dyDescent="0.2">
      <c r="G898" s="60"/>
      <c r="H898" s="60"/>
    </row>
    <row r="899" spans="7:8" x14ac:dyDescent="0.2">
      <c r="G899" s="60"/>
      <c r="H899" s="60"/>
    </row>
    <row r="900" spans="7:8" x14ac:dyDescent="0.2">
      <c r="G900" s="60"/>
      <c r="H900" s="60"/>
    </row>
    <row r="901" spans="7:8" x14ac:dyDescent="0.2">
      <c r="G901" s="60"/>
      <c r="H901" s="60"/>
    </row>
    <row r="902" spans="7:8" x14ac:dyDescent="0.2">
      <c r="G902" s="60"/>
      <c r="H902" s="60"/>
    </row>
    <row r="907" spans="7:8" x14ac:dyDescent="0.2">
      <c r="G907" s="60"/>
      <c r="H907" s="60"/>
    </row>
    <row r="908" spans="7:8" x14ac:dyDescent="0.2">
      <c r="G908" s="60"/>
      <c r="H908" s="60"/>
    </row>
    <row r="909" spans="7:8" x14ac:dyDescent="0.2">
      <c r="G909" s="60"/>
      <c r="H909" s="60"/>
    </row>
    <row r="910" spans="7:8" x14ac:dyDescent="0.2">
      <c r="G910" s="60"/>
      <c r="H910" s="60"/>
    </row>
    <row r="911" spans="7:8" x14ac:dyDescent="0.2">
      <c r="G911" s="60"/>
      <c r="H911" s="60"/>
    </row>
    <row r="912" spans="7:8" x14ac:dyDescent="0.2">
      <c r="G912" s="60"/>
      <c r="H912" s="60"/>
    </row>
    <row r="913" spans="7:8" x14ac:dyDescent="0.2">
      <c r="G913" s="60"/>
      <c r="H913" s="60"/>
    </row>
    <row r="914" spans="7:8" x14ac:dyDescent="0.2">
      <c r="G914" s="60"/>
      <c r="H914" s="60"/>
    </row>
    <row r="915" spans="7:8" x14ac:dyDescent="0.2">
      <c r="G915" s="60"/>
      <c r="H915" s="60"/>
    </row>
    <row r="916" spans="7:8" x14ac:dyDescent="0.2">
      <c r="G916" s="60"/>
      <c r="H916" s="60"/>
    </row>
    <row r="917" spans="7:8" x14ac:dyDescent="0.2">
      <c r="G917" s="60"/>
      <c r="H917" s="60"/>
    </row>
    <row r="920" spans="7:8" x14ac:dyDescent="0.2">
      <c r="G920" s="60"/>
      <c r="H920" s="60"/>
    </row>
    <row r="921" spans="7:8" x14ac:dyDescent="0.2">
      <c r="G921" s="60"/>
      <c r="H921" s="60"/>
    </row>
    <row r="922" spans="7:8" x14ac:dyDescent="0.2">
      <c r="G922" s="60"/>
      <c r="H922" s="60"/>
    </row>
    <row r="923" spans="7:8" x14ac:dyDescent="0.2">
      <c r="G923" s="60"/>
      <c r="H923" s="60"/>
    </row>
    <row r="924" spans="7:8" x14ac:dyDescent="0.2">
      <c r="G924" s="60"/>
      <c r="H924" s="60"/>
    </row>
    <row r="925" spans="7:8" x14ac:dyDescent="0.2">
      <c r="G925" s="60"/>
      <c r="H925" s="60"/>
    </row>
    <row r="926" spans="7:8" x14ac:dyDescent="0.2">
      <c r="G926" s="60"/>
      <c r="H926" s="60"/>
    </row>
    <row r="927" spans="7:8" x14ac:dyDescent="0.2">
      <c r="G927" s="60"/>
      <c r="H927" s="60"/>
    </row>
    <row r="928" spans="7:8" x14ac:dyDescent="0.2">
      <c r="G928" s="60"/>
      <c r="H928" s="60"/>
    </row>
    <row r="933" spans="7:8" x14ac:dyDescent="0.2">
      <c r="G933" s="60"/>
      <c r="H933" s="60"/>
    </row>
    <row r="934" spans="7:8" x14ac:dyDescent="0.2">
      <c r="G934" s="60"/>
      <c r="H934" s="60"/>
    </row>
    <row r="935" spans="7:8" x14ac:dyDescent="0.2">
      <c r="G935" s="60"/>
      <c r="H935" s="60"/>
    </row>
    <row r="936" spans="7:8" x14ac:dyDescent="0.2">
      <c r="G936" s="60"/>
      <c r="H936" s="60"/>
    </row>
    <row r="937" spans="7:8" x14ac:dyDescent="0.2">
      <c r="G937" s="60"/>
      <c r="H937" s="60"/>
    </row>
    <row r="938" spans="7:8" x14ac:dyDescent="0.2">
      <c r="G938" s="60"/>
      <c r="H938" s="60"/>
    </row>
    <row r="944" spans="7:8" x14ac:dyDescent="0.2">
      <c r="G944" s="60"/>
      <c r="H944" s="60"/>
    </row>
    <row r="946" spans="7:8" x14ac:dyDescent="0.2">
      <c r="G946" s="60"/>
      <c r="H946" s="60"/>
    </row>
    <row r="947" spans="7:8" x14ac:dyDescent="0.2">
      <c r="G947" s="60"/>
      <c r="H947" s="60"/>
    </row>
    <row r="948" spans="7:8" x14ac:dyDescent="0.2">
      <c r="G948" s="60"/>
      <c r="H948" s="60"/>
    </row>
    <row r="949" spans="7:8" x14ac:dyDescent="0.2">
      <c r="G949" s="60"/>
      <c r="H949" s="60"/>
    </row>
    <row r="950" spans="7:8" x14ac:dyDescent="0.2">
      <c r="G950" s="60"/>
      <c r="H950" s="60"/>
    </row>
    <row r="951" spans="7:8" x14ac:dyDescent="0.2">
      <c r="G951" s="60"/>
      <c r="H951" s="60"/>
    </row>
    <row r="952" spans="7:8" x14ac:dyDescent="0.2">
      <c r="G952" s="60"/>
      <c r="H952" s="60"/>
    </row>
    <row r="953" spans="7:8" x14ac:dyDescent="0.2">
      <c r="G953" s="60"/>
      <c r="H953" s="60"/>
    </row>
    <row r="954" spans="7:8" x14ac:dyDescent="0.2">
      <c r="G954" s="60"/>
      <c r="H954" s="60"/>
    </row>
    <row r="955" spans="7:8" x14ac:dyDescent="0.2">
      <c r="G955" s="60"/>
      <c r="H955" s="60"/>
    </row>
    <row r="956" spans="7:8" x14ac:dyDescent="0.2">
      <c r="G956" s="60"/>
      <c r="H956" s="60"/>
    </row>
    <row r="957" spans="7:8" x14ac:dyDescent="0.2">
      <c r="G957" s="60"/>
      <c r="H957" s="60"/>
    </row>
    <row r="958" spans="7:8" x14ac:dyDescent="0.2">
      <c r="G958" s="60"/>
      <c r="H958" s="60"/>
    </row>
    <row r="959" spans="7:8" x14ac:dyDescent="0.2">
      <c r="G959" s="60"/>
      <c r="H959" s="60"/>
    </row>
    <row r="960" spans="7:8" x14ac:dyDescent="0.2">
      <c r="G960" s="60"/>
      <c r="H960" s="60"/>
    </row>
    <row r="961" spans="7:8" x14ac:dyDescent="0.2">
      <c r="G961" s="60"/>
      <c r="H961" s="60"/>
    </row>
    <row r="962" spans="7:8" x14ac:dyDescent="0.2">
      <c r="G962" s="60"/>
      <c r="H962" s="60"/>
    </row>
    <row r="963" spans="7:8" x14ac:dyDescent="0.2">
      <c r="G963" s="60"/>
      <c r="H963" s="60"/>
    </row>
    <row r="964" spans="7:8" x14ac:dyDescent="0.2">
      <c r="G964" s="60"/>
      <c r="H964" s="60"/>
    </row>
    <row r="970" spans="7:8" x14ac:dyDescent="0.2">
      <c r="G970" s="60"/>
      <c r="H970" s="60"/>
    </row>
    <row r="971" spans="7:8" x14ac:dyDescent="0.2">
      <c r="G971" s="60"/>
      <c r="H971" s="60"/>
    </row>
    <row r="972" spans="7:8" x14ac:dyDescent="0.2">
      <c r="G972" s="60"/>
      <c r="H972" s="60"/>
    </row>
    <row r="974" spans="7:8" x14ac:dyDescent="0.2">
      <c r="G974" s="60"/>
      <c r="H974" s="60"/>
    </row>
    <row r="975" spans="7:8" x14ac:dyDescent="0.2">
      <c r="G975" s="60"/>
      <c r="H975" s="60"/>
    </row>
    <row r="976" spans="7:8" x14ac:dyDescent="0.2">
      <c r="G976" s="60"/>
      <c r="H976" s="60"/>
    </row>
    <row r="977" spans="7:8" x14ac:dyDescent="0.2">
      <c r="G977" s="60"/>
      <c r="H977" s="60"/>
    </row>
    <row r="978" spans="7:8" x14ac:dyDescent="0.2">
      <c r="G978" s="60"/>
      <c r="H978" s="60"/>
    </row>
    <row r="979" spans="7:8" x14ac:dyDescent="0.2">
      <c r="G979" s="60"/>
      <c r="H979" s="60"/>
    </row>
    <row r="980" spans="7:8" x14ac:dyDescent="0.2">
      <c r="G980" s="60"/>
      <c r="H980" s="60"/>
    </row>
    <row r="981" spans="7:8" x14ac:dyDescent="0.2">
      <c r="G981" s="60"/>
      <c r="H981" s="60"/>
    </row>
    <row r="982" spans="7:8" x14ac:dyDescent="0.2">
      <c r="G982" s="60"/>
      <c r="H982" s="60"/>
    </row>
    <row r="983" spans="7:8" x14ac:dyDescent="0.2">
      <c r="G983" s="60"/>
      <c r="H983" s="60"/>
    </row>
    <row r="984" spans="7:8" x14ac:dyDescent="0.2">
      <c r="G984" s="60"/>
      <c r="H984" s="60"/>
    </row>
    <row r="985" spans="7:8" x14ac:dyDescent="0.2">
      <c r="G985" s="60"/>
      <c r="H985" s="60"/>
    </row>
    <row r="986" spans="7:8" x14ac:dyDescent="0.2">
      <c r="G986" s="60"/>
      <c r="H986" s="60"/>
    </row>
    <row r="987" spans="7:8" x14ac:dyDescent="0.2">
      <c r="G987" s="60"/>
      <c r="H987" s="60"/>
    </row>
    <row r="988" spans="7:8" x14ac:dyDescent="0.2">
      <c r="G988" s="60"/>
      <c r="H988" s="60"/>
    </row>
    <row r="989" spans="7:8" x14ac:dyDescent="0.2">
      <c r="G989" s="60"/>
      <c r="H989" s="60"/>
    </row>
    <row r="990" spans="7:8" x14ac:dyDescent="0.2">
      <c r="G990" s="60"/>
      <c r="H990" s="60"/>
    </row>
    <row r="991" spans="7:8" x14ac:dyDescent="0.2">
      <c r="G991" s="60"/>
      <c r="H991" s="60"/>
    </row>
    <row r="998" spans="7:8" x14ac:dyDescent="0.2">
      <c r="G998" s="60"/>
      <c r="H998" s="60"/>
    </row>
    <row r="999" spans="7:8" x14ac:dyDescent="0.2">
      <c r="G999" s="60"/>
      <c r="H999" s="60"/>
    </row>
    <row r="1000" spans="7:8" x14ac:dyDescent="0.2">
      <c r="G1000" s="60"/>
      <c r="H1000" s="60"/>
    </row>
    <row r="1001" spans="7:8" x14ac:dyDescent="0.2">
      <c r="G1001" s="60"/>
      <c r="H1001" s="60"/>
    </row>
    <row r="1002" spans="7:8" x14ac:dyDescent="0.2">
      <c r="G1002" s="60"/>
      <c r="H1002" s="60"/>
    </row>
    <row r="1003" spans="7:8" x14ac:dyDescent="0.2">
      <c r="G1003" s="60"/>
      <c r="H1003" s="60"/>
    </row>
    <row r="1004" spans="7:8" x14ac:dyDescent="0.2">
      <c r="G1004" s="60"/>
      <c r="H1004" s="60"/>
    </row>
    <row r="1005" spans="7:8" x14ac:dyDescent="0.2">
      <c r="G1005" s="60"/>
      <c r="H1005" s="60"/>
    </row>
    <row r="1006" spans="7:8" x14ac:dyDescent="0.2">
      <c r="G1006" s="60"/>
      <c r="H1006" s="60"/>
    </row>
    <row r="1007" spans="7:8" x14ac:dyDescent="0.2">
      <c r="G1007" s="60"/>
      <c r="H1007" s="60"/>
    </row>
    <row r="1017" spans="7:8" x14ac:dyDescent="0.2">
      <c r="G1017" s="60"/>
      <c r="H1017" s="60"/>
    </row>
    <row r="1018" spans="7:8" x14ac:dyDescent="0.2">
      <c r="G1018" s="60"/>
      <c r="H1018" s="60"/>
    </row>
    <row r="1019" spans="7:8" x14ac:dyDescent="0.2">
      <c r="G1019" s="60"/>
      <c r="H1019" s="60"/>
    </row>
    <row r="1020" spans="7:8" x14ac:dyDescent="0.2">
      <c r="G1020" s="60"/>
      <c r="H1020" s="60"/>
    </row>
    <row r="1021" spans="7:8" x14ac:dyDescent="0.2">
      <c r="G1021" s="60"/>
      <c r="H1021" s="60"/>
    </row>
    <row r="1022" spans="7:8" x14ac:dyDescent="0.2">
      <c r="G1022" s="60"/>
      <c r="H1022" s="60"/>
    </row>
    <row r="1023" spans="7:8" x14ac:dyDescent="0.2">
      <c r="G1023" s="60"/>
      <c r="H1023" s="60"/>
    </row>
    <row r="1024" spans="7:8" x14ac:dyDescent="0.2">
      <c r="G1024" s="60"/>
      <c r="H1024" s="60"/>
    </row>
    <row r="1025" spans="7:8" x14ac:dyDescent="0.2">
      <c r="G1025" s="60"/>
      <c r="H1025" s="60"/>
    </row>
    <row r="1026" spans="7:8" x14ac:dyDescent="0.2">
      <c r="G1026" s="60"/>
      <c r="H1026" s="60"/>
    </row>
    <row r="1027" spans="7:8" x14ac:dyDescent="0.2">
      <c r="G1027" s="60"/>
      <c r="H1027" s="60"/>
    </row>
    <row r="1028" spans="7:8" x14ac:dyDescent="0.2">
      <c r="G1028" s="60"/>
      <c r="H1028" s="60"/>
    </row>
    <row r="1029" spans="7:8" x14ac:dyDescent="0.2">
      <c r="G1029" s="60"/>
      <c r="H1029" s="60"/>
    </row>
    <row r="1030" spans="7:8" x14ac:dyDescent="0.2">
      <c r="G1030" s="60"/>
      <c r="H1030" s="60"/>
    </row>
    <row r="1031" spans="7:8" x14ac:dyDescent="0.2">
      <c r="G1031" s="60"/>
      <c r="H1031" s="60"/>
    </row>
    <row r="1041" spans="1:26" x14ac:dyDescent="0.2">
      <c r="G1041" s="60"/>
      <c r="H1041" s="60"/>
    </row>
    <row r="1042" spans="1:26" x14ac:dyDescent="0.2">
      <c r="G1042" s="60"/>
      <c r="H1042" s="60"/>
    </row>
    <row r="1043" spans="1:26" x14ac:dyDescent="0.2">
      <c r="G1043" s="60"/>
      <c r="H1043" s="60"/>
    </row>
    <row r="1044" spans="1:26" x14ac:dyDescent="0.2">
      <c r="G1044" s="60"/>
      <c r="H1044" s="60"/>
    </row>
    <row r="1045" spans="1:26" x14ac:dyDescent="0.2">
      <c r="G1045" s="60"/>
      <c r="H1045" s="60"/>
    </row>
    <row r="1046" spans="1:26" x14ac:dyDescent="0.2">
      <c r="G1046" s="60"/>
      <c r="H1046" s="60"/>
    </row>
    <row r="1047" spans="1:26" x14ac:dyDescent="0.2">
      <c r="G1047" s="60"/>
      <c r="H1047" s="60"/>
    </row>
    <row r="1048" spans="1:26" s="61" customFormat="1" x14ac:dyDescent="0.2">
      <c r="A1048" s="43"/>
      <c r="G1048" s="62"/>
      <c r="H1048" s="62"/>
      <c r="Z1048" s="43"/>
    </row>
    <row r="1049" spans="1:26" s="61" customFormat="1" x14ac:dyDescent="0.2">
      <c r="A1049" s="43"/>
      <c r="G1049" s="62"/>
      <c r="H1049" s="62"/>
      <c r="Z1049" s="43"/>
    </row>
    <row r="1050" spans="1:26" x14ac:dyDescent="0.2">
      <c r="G1050" s="60"/>
      <c r="H1050" s="60"/>
    </row>
    <row r="1051" spans="1:26" x14ac:dyDescent="0.2">
      <c r="G1051" s="60"/>
      <c r="H1051" s="60"/>
    </row>
    <row r="1052" spans="1:26" x14ac:dyDescent="0.2">
      <c r="G1052" s="60"/>
      <c r="H1052" s="60"/>
    </row>
    <row r="1053" spans="1:26" x14ac:dyDescent="0.2">
      <c r="G1053" s="60"/>
      <c r="H1053" s="60"/>
    </row>
    <row r="1054" spans="1:26" x14ac:dyDescent="0.2">
      <c r="G1054" s="60"/>
      <c r="H1054" s="60"/>
    </row>
    <row r="1055" spans="1:26" x14ac:dyDescent="0.2">
      <c r="G1055" s="60"/>
      <c r="H1055" s="60"/>
    </row>
    <row r="1056" spans="1:26" x14ac:dyDescent="0.2">
      <c r="G1056" s="60"/>
      <c r="H1056" s="60"/>
    </row>
    <row r="1057" spans="7:8" x14ac:dyDescent="0.2">
      <c r="G1057" s="60"/>
      <c r="H1057" s="60"/>
    </row>
    <row r="1058" spans="7:8" x14ac:dyDescent="0.2">
      <c r="G1058" s="60"/>
      <c r="H1058" s="60"/>
    </row>
    <row r="1059" spans="7:8" x14ac:dyDescent="0.2">
      <c r="G1059" s="60"/>
      <c r="H1059" s="60"/>
    </row>
    <row r="1060" spans="7:8" x14ac:dyDescent="0.2">
      <c r="G1060" s="60"/>
      <c r="H1060" s="60"/>
    </row>
    <row r="1061" spans="7:8" x14ac:dyDescent="0.2">
      <c r="G1061" s="60"/>
      <c r="H1061" s="60"/>
    </row>
    <row r="1062" spans="7:8" x14ac:dyDescent="0.2">
      <c r="G1062" s="60"/>
      <c r="H1062" s="60"/>
    </row>
    <row r="1063" spans="7:8" x14ac:dyDescent="0.2">
      <c r="G1063" s="60"/>
      <c r="H1063" s="60"/>
    </row>
    <row r="1064" spans="7:8" x14ac:dyDescent="0.2">
      <c r="G1064" s="60"/>
      <c r="H1064" s="60"/>
    </row>
    <row r="1065" spans="7:8" x14ac:dyDescent="0.2">
      <c r="G1065" s="60"/>
      <c r="H1065" s="60"/>
    </row>
    <row r="1066" spans="7:8" x14ac:dyDescent="0.2">
      <c r="G1066" s="60"/>
      <c r="H1066" s="60"/>
    </row>
    <row r="1067" spans="7:8" x14ac:dyDescent="0.2">
      <c r="G1067" s="60"/>
      <c r="H1067" s="60"/>
    </row>
    <row r="1068" spans="7:8" x14ac:dyDescent="0.2">
      <c r="G1068" s="60"/>
      <c r="H1068" s="60"/>
    </row>
    <row r="1069" spans="7:8" x14ac:dyDescent="0.2">
      <c r="G1069" s="60"/>
      <c r="H1069" s="60"/>
    </row>
    <row r="1075" spans="7:8" x14ac:dyDescent="0.2">
      <c r="G1075" s="60"/>
      <c r="H1075" s="60"/>
    </row>
    <row r="1076" spans="7:8" x14ac:dyDescent="0.2">
      <c r="G1076" s="60"/>
      <c r="H1076" s="60"/>
    </row>
    <row r="1077" spans="7:8" x14ac:dyDescent="0.2">
      <c r="G1077" s="60"/>
      <c r="H1077" s="60"/>
    </row>
    <row r="1078" spans="7:8" x14ac:dyDescent="0.2">
      <c r="G1078" s="60"/>
      <c r="H1078" s="60"/>
    </row>
    <row r="1080" spans="7:8" x14ac:dyDescent="0.2">
      <c r="G1080" s="60"/>
      <c r="H1080" s="60"/>
    </row>
    <row r="1081" spans="7:8" x14ac:dyDescent="0.2">
      <c r="G1081" s="60"/>
      <c r="H1081" s="60"/>
    </row>
    <row r="1082" spans="7:8" x14ac:dyDescent="0.2">
      <c r="G1082" s="60"/>
      <c r="H1082" s="60"/>
    </row>
    <row r="1083" spans="7:8" x14ac:dyDescent="0.2">
      <c r="G1083" s="60"/>
      <c r="H1083" s="60"/>
    </row>
    <row r="1084" spans="7:8" x14ac:dyDescent="0.2">
      <c r="G1084" s="60"/>
      <c r="H1084" s="60"/>
    </row>
    <row r="1085" spans="7:8" x14ac:dyDescent="0.2">
      <c r="G1085" s="60"/>
      <c r="H1085" s="60"/>
    </row>
    <row r="1086" spans="7:8" x14ac:dyDescent="0.2">
      <c r="G1086" s="60"/>
      <c r="H1086" s="60"/>
    </row>
    <row r="1087" spans="7:8" x14ac:dyDescent="0.2">
      <c r="G1087" s="60"/>
      <c r="H1087" s="60"/>
    </row>
    <row r="1088" spans="7:8" x14ac:dyDescent="0.2">
      <c r="G1088" s="60"/>
      <c r="H1088" s="60"/>
    </row>
    <row r="1089" spans="7:8" x14ac:dyDescent="0.2">
      <c r="G1089" s="60"/>
      <c r="H1089" s="60"/>
    </row>
    <row r="1090" spans="7:8" x14ac:dyDescent="0.2">
      <c r="G1090" s="60"/>
      <c r="H1090" s="60"/>
    </row>
    <row r="1091" spans="7:8" x14ac:dyDescent="0.2">
      <c r="G1091" s="60"/>
      <c r="H1091" s="60"/>
    </row>
    <row r="1092" spans="7:8" x14ac:dyDescent="0.2">
      <c r="G1092" s="60"/>
      <c r="H1092" s="60"/>
    </row>
    <row r="1093" spans="7:8" x14ac:dyDescent="0.2">
      <c r="G1093" s="60"/>
      <c r="H1093" s="60"/>
    </row>
    <row r="1094" spans="7:8" x14ac:dyDescent="0.2">
      <c r="G1094" s="60"/>
      <c r="H1094" s="60"/>
    </row>
    <row r="1095" spans="7:8" x14ac:dyDescent="0.2">
      <c r="G1095" s="60"/>
      <c r="H1095" s="60"/>
    </row>
    <row r="1096" spans="7:8" x14ac:dyDescent="0.2">
      <c r="G1096" s="60"/>
      <c r="H1096" s="60"/>
    </row>
    <row r="1097" spans="7:8" x14ac:dyDescent="0.2">
      <c r="G1097" s="60"/>
      <c r="H1097" s="60"/>
    </row>
    <row r="1098" spans="7:8" x14ac:dyDescent="0.2">
      <c r="G1098" s="60"/>
      <c r="H1098" s="60"/>
    </row>
    <row r="1099" spans="7:8" x14ac:dyDescent="0.2">
      <c r="G1099" s="60"/>
      <c r="H1099" s="60"/>
    </row>
    <row r="1100" spans="7:8" x14ac:dyDescent="0.2">
      <c r="G1100" s="60"/>
      <c r="H1100" s="60"/>
    </row>
    <row r="1101" spans="7:8" x14ac:dyDescent="0.2">
      <c r="G1101" s="60"/>
      <c r="H1101" s="60"/>
    </row>
    <row r="1102" spans="7:8" x14ac:dyDescent="0.2">
      <c r="G1102" s="60"/>
      <c r="H1102" s="60"/>
    </row>
    <row r="1106" spans="7:8" x14ac:dyDescent="0.2">
      <c r="G1106" s="60"/>
      <c r="H1106" s="60"/>
    </row>
    <row r="1109" spans="7:8" x14ac:dyDescent="0.2">
      <c r="G1109" s="60"/>
      <c r="H1109" s="60"/>
    </row>
    <row r="1110" spans="7:8" x14ac:dyDescent="0.2">
      <c r="G1110" s="60"/>
      <c r="H1110" s="60"/>
    </row>
    <row r="1111" spans="7:8" x14ac:dyDescent="0.2">
      <c r="G1111" s="60"/>
      <c r="H1111" s="60"/>
    </row>
    <row r="1112" spans="7:8" x14ac:dyDescent="0.2">
      <c r="G1112" s="60"/>
      <c r="H1112" s="60"/>
    </row>
    <row r="1113" spans="7:8" x14ac:dyDescent="0.2">
      <c r="G1113" s="60"/>
      <c r="H1113" s="60"/>
    </row>
    <row r="1114" spans="7:8" x14ac:dyDescent="0.2">
      <c r="G1114" s="60"/>
      <c r="H1114" s="60"/>
    </row>
    <row r="1115" spans="7:8" x14ac:dyDescent="0.2">
      <c r="G1115" s="60"/>
      <c r="H1115" s="60"/>
    </row>
    <row r="1116" spans="7:8" x14ac:dyDescent="0.2">
      <c r="G1116" s="60"/>
      <c r="H1116" s="60"/>
    </row>
    <row r="1117" spans="7:8" x14ac:dyDescent="0.2">
      <c r="G1117" s="60"/>
      <c r="H1117" s="60"/>
    </row>
    <row r="1118" spans="7:8" x14ac:dyDescent="0.2">
      <c r="G1118" s="60"/>
      <c r="H1118" s="60"/>
    </row>
    <row r="1119" spans="7:8" x14ac:dyDescent="0.2">
      <c r="G1119" s="60"/>
      <c r="H1119" s="60"/>
    </row>
    <row r="1120" spans="7:8" x14ac:dyDescent="0.2">
      <c r="G1120" s="60"/>
      <c r="H1120" s="60"/>
    </row>
    <row r="1121" spans="7:8" x14ac:dyDescent="0.2">
      <c r="G1121" s="60"/>
      <c r="H1121" s="60"/>
    </row>
    <row r="1122" spans="7:8" x14ac:dyDescent="0.2">
      <c r="G1122" s="60"/>
      <c r="H1122" s="60"/>
    </row>
    <row r="1123" spans="7:8" x14ac:dyDescent="0.2">
      <c r="G1123" s="60"/>
      <c r="H1123" s="60"/>
    </row>
    <row r="1130" spans="7:8" x14ac:dyDescent="0.2">
      <c r="G1130" s="60"/>
      <c r="H1130" s="60"/>
    </row>
    <row r="1132" spans="7:8" x14ac:dyDescent="0.2">
      <c r="G1132" s="60"/>
      <c r="H1132" s="60"/>
    </row>
    <row r="1133" spans="7:8" x14ac:dyDescent="0.2">
      <c r="G1133" s="60"/>
      <c r="H1133" s="60"/>
    </row>
    <row r="1134" spans="7:8" x14ac:dyDescent="0.2">
      <c r="G1134" s="60"/>
      <c r="H1134" s="60"/>
    </row>
    <row r="1135" spans="7:8" x14ac:dyDescent="0.2">
      <c r="G1135" s="60"/>
      <c r="H1135" s="60"/>
    </row>
    <row r="1136" spans="7:8" x14ac:dyDescent="0.2">
      <c r="G1136" s="60"/>
      <c r="H1136" s="60"/>
    </row>
    <row r="1137" spans="7:8" x14ac:dyDescent="0.2">
      <c r="G1137" s="60"/>
      <c r="H1137" s="60"/>
    </row>
    <row r="1138" spans="7:8" x14ac:dyDescent="0.2">
      <c r="G1138" s="60"/>
      <c r="H1138" s="60"/>
    </row>
    <row r="1139" spans="7:8" x14ac:dyDescent="0.2">
      <c r="G1139" s="60"/>
      <c r="H1139" s="60"/>
    </row>
    <row r="1140" spans="7:8" x14ac:dyDescent="0.2">
      <c r="G1140" s="60"/>
      <c r="H1140" s="60"/>
    </row>
    <row r="1141" spans="7:8" x14ac:dyDescent="0.2">
      <c r="G1141" s="60"/>
      <c r="H1141" s="60"/>
    </row>
    <row r="1142" spans="7:8" x14ac:dyDescent="0.2">
      <c r="G1142" s="60"/>
      <c r="H1142" s="60"/>
    </row>
    <row r="1143" spans="7:8" x14ac:dyDescent="0.2">
      <c r="G1143" s="60"/>
      <c r="H1143" s="60"/>
    </row>
    <row r="1144" spans="7:8" x14ac:dyDescent="0.2">
      <c r="G1144" s="60"/>
      <c r="H1144" s="60"/>
    </row>
    <row r="1145" spans="7:8" x14ac:dyDescent="0.2">
      <c r="G1145" s="60"/>
      <c r="H1145" s="60"/>
    </row>
    <row r="1146" spans="7:8" x14ac:dyDescent="0.2">
      <c r="G1146" s="60"/>
      <c r="H1146" s="60"/>
    </row>
    <row r="1147" spans="7:8" x14ac:dyDescent="0.2">
      <c r="G1147" s="60"/>
      <c r="H1147" s="60"/>
    </row>
    <row r="1148" spans="7:8" x14ac:dyDescent="0.2">
      <c r="G1148" s="60"/>
      <c r="H1148" s="60"/>
    </row>
    <row r="1154" spans="7:8" x14ac:dyDescent="0.2">
      <c r="G1154" s="60"/>
      <c r="H1154" s="60"/>
    </row>
    <row r="1155" spans="7:8" x14ac:dyDescent="0.2">
      <c r="G1155" s="60"/>
      <c r="H1155" s="60"/>
    </row>
    <row r="1156" spans="7:8" x14ac:dyDescent="0.2">
      <c r="G1156" s="60"/>
      <c r="H1156" s="60"/>
    </row>
    <row r="1157" spans="7:8" x14ac:dyDescent="0.2">
      <c r="G1157" s="60"/>
      <c r="H1157" s="60"/>
    </row>
    <row r="1158" spans="7:8" x14ac:dyDescent="0.2">
      <c r="G1158" s="60"/>
      <c r="H1158" s="60"/>
    </row>
    <row r="1159" spans="7:8" x14ac:dyDescent="0.2">
      <c r="G1159" s="60"/>
      <c r="H1159" s="60"/>
    </row>
    <row r="1160" spans="7:8" x14ac:dyDescent="0.2">
      <c r="G1160" s="60"/>
      <c r="H1160" s="60"/>
    </row>
    <row r="1161" spans="7:8" x14ac:dyDescent="0.2">
      <c r="G1161" s="60"/>
      <c r="H1161" s="60"/>
    </row>
    <row r="1162" spans="7:8" x14ac:dyDescent="0.2">
      <c r="G1162" s="60"/>
      <c r="H1162" s="60"/>
    </row>
    <row r="1163" spans="7:8" x14ac:dyDescent="0.2">
      <c r="G1163" s="60"/>
      <c r="H1163" s="60"/>
    </row>
    <row r="1169" spans="7:8" x14ac:dyDescent="0.2">
      <c r="G1169" s="60"/>
      <c r="H1169" s="60"/>
    </row>
    <row r="1170" spans="7:8" x14ac:dyDescent="0.2">
      <c r="G1170" s="60"/>
      <c r="H1170" s="60"/>
    </row>
    <row r="1171" spans="7:8" x14ac:dyDescent="0.2">
      <c r="G1171" s="60"/>
      <c r="H1171" s="60"/>
    </row>
    <row r="1172" spans="7:8" x14ac:dyDescent="0.2">
      <c r="G1172" s="60"/>
      <c r="H1172" s="60"/>
    </row>
    <row r="1173" spans="7:8" x14ac:dyDescent="0.2">
      <c r="G1173" s="60"/>
      <c r="H1173" s="60"/>
    </row>
    <row r="1174" spans="7:8" x14ac:dyDescent="0.2">
      <c r="G1174" s="60"/>
      <c r="H1174" s="60"/>
    </row>
    <row r="1175" spans="7:8" x14ac:dyDescent="0.2">
      <c r="G1175" s="60"/>
      <c r="H1175" s="60"/>
    </row>
    <row r="1176" spans="7:8" x14ac:dyDescent="0.2">
      <c r="G1176" s="60"/>
      <c r="H1176" s="60"/>
    </row>
    <row r="1177" spans="7:8" x14ac:dyDescent="0.2">
      <c r="G1177" s="60"/>
      <c r="H1177" s="60"/>
    </row>
    <row r="1178" spans="7:8" x14ac:dyDescent="0.2">
      <c r="G1178" s="60"/>
      <c r="H1178" s="60"/>
    </row>
    <row r="1179" spans="7:8" x14ac:dyDescent="0.2">
      <c r="G1179" s="60"/>
      <c r="H1179" s="60"/>
    </row>
    <row r="1180" spans="7:8" x14ac:dyDescent="0.2">
      <c r="G1180" s="60"/>
      <c r="H1180" s="60"/>
    </row>
    <row r="1181" spans="7:8" x14ac:dyDescent="0.2">
      <c r="G1181" s="60"/>
      <c r="H1181" s="60"/>
    </row>
    <row r="1182" spans="7:8" x14ac:dyDescent="0.2">
      <c r="G1182" s="60"/>
      <c r="H1182" s="60"/>
    </row>
    <row r="1183" spans="7:8" x14ac:dyDescent="0.2">
      <c r="G1183" s="60"/>
      <c r="H1183" s="60"/>
    </row>
    <row r="1184" spans="7:8" x14ac:dyDescent="0.2">
      <c r="G1184" s="60"/>
      <c r="H1184" s="60"/>
    </row>
    <row r="1188" spans="7:8" x14ac:dyDescent="0.2">
      <c r="G1188" s="60"/>
      <c r="H1188" s="60"/>
    </row>
    <row r="1191" spans="7:8" x14ac:dyDescent="0.2">
      <c r="G1191" s="60"/>
      <c r="H1191" s="60"/>
    </row>
    <row r="1192" spans="7:8" x14ac:dyDescent="0.2">
      <c r="G1192" s="60"/>
      <c r="H1192" s="60"/>
    </row>
    <row r="1193" spans="7:8" x14ac:dyDescent="0.2">
      <c r="G1193" s="60"/>
      <c r="H1193" s="60"/>
    </row>
    <row r="1194" spans="7:8" x14ac:dyDescent="0.2">
      <c r="G1194" s="60"/>
      <c r="H1194" s="60"/>
    </row>
    <row r="1195" spans="7:8" x14ac:dyDescent="0.2">
      <c r="G1195" s="60"/>
      <c r="H1195" s="60"/>
    </row>
    <row r="1196" spans="7:8" x14ac:dyDescent="0.2">
      <c r="G1196" s="60"/>
      <c r="H1196" s="60"/>
    </row>
    <row r="1197" spans="7:8" x14ac:dyDescent="0.2">
      <c r="G1197" s="60"/>
      <c r="H1197" s="60"/>
    </row>
    <row r="1198" spans="7:8" x14ac:dyDescent="0.2">
      <c r="G1198" s="60"/>
      <c r="H1198" s="60"/>
    </row>
    <row r="1199" spans="7:8" x14ac:dyDescent="0.2">
      <c r="G1199" s="60"/>
      <c r="H1199" s="60"/>
    </row>
    <row r="1200" spans="7:8" x14ac:dyDescent="0.2">
      <c r="G1200" s="60"/>
      <c r="H1200" s="60"/>
    </row>
    <row r="1201" spans="7:8" x14ac:dyDescent="0.2">
      <c r="G1201" s="60"/>
      <c r="H1201" s="60"/>
    </row>
    <row r="1202" spans="7:8" x14ac:dyDescent="0.2">
      <c r="G1202" s="60"/>
      <c r="H1202" s="60"/>
    </row>
    <row r="1203" spans="7:8" x14ac:dyDescent="0.2">
      <c r="G1203" s="60"/>
      <c r="H1203" s="60"/>
    </row>
    <row r="1204" spans="7:8" x14ac:dyDescent="0.2">
      <c r="G1204" s="60"/>
      <c r="H1204" s="60"/>
    </row>
    <row r="1205" spans="7:8" x14ac:dyDescent="0.2">
      <c r="G1205" s="60"/>
      <c r="H1205" s="60"/>
    </row>
    <row r="1206" spans="7:8" x14ac:dyDescent="0.2">
      <c r="G1206" s="60"/>
      <c r="H1206" s="60"/>
    </row>
    <row r="1212" spans="7:8" x14ac:dyDescent="0.2">
      <c r="G1212" s="60"/>
      <c r="H1212" s="60"/>
    </row>
    <row r="1213" spans="7:8" x14ac:dyDescent="0.2">
      <c r="G1213" s="60"/>
      <c r="H1213" s="60"/>
    </row>
    <row r="1214" spans="7:8" x14ac:dyDescent="0.2">
      <c r="G1214" s="60"/>
      <c r="H1214" s="60"/>
    </row>
    <row r="1215" spans="7:8" x14ac:dyDescent="0.2">
      <c r="G1215" s="60"/>
      <c r="H1215" s="60"/>
    </row>
    <row r="1216" spans="7:8" x14ac:dyDescent="0.2">
      <c r="G1216" s="60"/>
      <c r="H1216" s="60"/>
    </row>
    <row r="1217" spans="7:8" x14ac:dyDescent="0.2">
      <c r="G1217" s="60"/>
      <c r="H1217" s="60"/>
    </row>
    <row r="1218" spans="7:8" x14ac:dyDescent="0.2">
      <c r="G1218" s="60"/>
      <c r="H1218" s="60"/>
    </row>
    <row r="1219" spans="7:8" x14ac:dyDescent="0.2">
      <c r="G1219" s="60"/>
      <c r="H1219" s="60"/>
    </row>
    <row r="1220" spans="7:8" x14ac:dyDescent="0.2">
      <c r="G1220" s="60"/>
      <c r="H1220" s="60"/>
    </row>
    <row r="1226" spans="7:8" x14ac:dyDescent="0.2">
      <c r="G1226" s="60"/>
      <c r="H1226" s="60"/>
    </row>
    <row r="1227" spans="7:8" x14ac:dyDescent="0.2">
      <c r="G1227" s="60"/>
      <c r="H1227" s="60"/>
    </row>
    <row r="1228" spans="7:8" x14ac:dyDescent="0.2">
      <c r="G1228" s="60"/>
      <c r="H1228" s="60"/>
    </row>
    <row r="1229" spans="7:8" x14ac:dyDescent="0.2">
      <c r="G1229" s="60"/>
      <c r="H1229" s="60"/>
    </row>
    <row r="1230" spans="7:8" x14ac:dyDescent="0.2">
      <c r="G1230" s="60"/>
      <c r="H1230" s="60"/>
    </row>
    <row r="1231" spans="7:8" x14ac:dyDescent="0.2">
      <c r="G1231" s="60"/>
      <c r="H1231" s="60"/>
    </row>
    <row r="1232" spans="7:8" x14ac:dyDescent="0.2">
      <c r="G1232" s="60"/>
      <c r="H1232" s="60"/>
    </row>
    <row r="1233" spans="7:8" x14ac:dyDescent="0.2">
      <c r="G1233" s="60"/>
      <c r="H1233" s="60"/>
    </row>
    <row r="1234" spans="7:8" x14ac:dyDescent="0.2">
      <c r="G1234" s="60"/>
      <c r="H1234" s="60"/>
    </row>
    <row r="1235" spans="7:8" x14ac:dyDescent="0.2">
      <c r="G1235" s="60"/>
      <c r="H1235" s="60"/>
    </row>
    <row r="1236" spans="7:8" x14ac:dyDescent="0.2">
      <c r="G1236" s="60"/>
      <c r="H1236" s="60"/>
    </row>
    <row r="1237" spans="7:8" x14ac:dyDescent="0.2">
      <c r="G1237" s="60"/>
      <c r="H1237" s="60"/>
    </row>
    <row r="1238" spans="7:8" x14ac:dyDescent="0.2">
      <c r="G1238" s="60"/>
      <c r="H1238" s="60"/>
    </row>
    <row r="1239" spans="7:8" x14ac:dyDescent="0.2">
      <c r="G1239" s="60"/>
      <c r="H1239" s="60"/>
    </row>
    <row r="1240" spans="7:8" x14ac:dyDescent="0.2">
      <c r="G1240" s="60"/>
      <c r="H1240" s="60"/>
    </row>
    <row r="1245" spans="7:8" x14ac:dyDescent="0.2">
      <c r="G1245" s="60"/>
      <c r="H1245" s="60"/>
    </row>
    <row r="1247" spans="7:8" x14ac:dyDescent="0.2">
      <c r="G1247" s="60"/>
      <c r="H1247" s="60"/>
    </row>
    <row r="1248" spans="7:8" x14ac:dyDescent="0.2">
      <c r="G1248" s="60"/>
      <c r="H1248" s="60"/>
    </row>
    <row r="1249" spans="7:8" x14ac:dyDescent="0.2">
      <c r="G1249" s="60"/>
      <c r="H1249" s="60"/>
    </row>
    <row r="1250" spans="7:8" x14ac:dyDescent="0.2">
      <c r="G1250" s="60"/>
      <c r="H1250" s="60"/>
    </row>
    <row r="1251" spans="7:8" x14ac:dyDescent="0.2">
      <c r="G1251" s="60"/>
      <c r="H1251" s="60"/>
    </row>
    <row r="1252" spans="7:8" x14ac:dyDescent="0.2">
      <c r="G1252" s="60"/>
      <c r="H1252" s="60"/>
    </row>
    <row r="1253" spans="7:8" x14ac:dyDescent="0.2">
      <c r="G1253" s="60"/>
      <c r="H1253" s="60"/>
    </row>
    <row r="1254" spans="7:8" x14ac:dyDescent="0.2">
      <c r="G1254" s="60"/>
      <c r="H1254" s="60"/>
    </row>
    <row r="1255" spans="7:8" x14ac:dyDescent="0.2">
      <c r="G1255" s="60"/>
      <c r="H1255" s="60"/>
    </row>
    <row r="1256" spans="7:8" x14ac:dyDescent="0.2">
      <c r="G1256" s="60"/>
      <c r="H1256" s="60"/>
    </row>
    <row r="1257" spans="7:8" x14ac:dyDescent="0.2">
      <c r="G1257" s="60"/>
      <c r="H1257" s="60"/>
    </row>
    <row r="1258" spans="7:8" x14ac:dyDescent="0.2">
      <c r="G1258" s="60"/>
      <c r="H1258" s="60"/>
    </row>
    <row r="1259" spans="7:8" x14ac:dyDescent="0.2">
      <c r="G1259" s="60"/>
      <c r="H1259" s="60"/>
    </row>
    <row r="1260" spans="7:8" x14ac:dyDescent="0.2">
      <c r="G1260" s="60"/>
      <c r="H1260" s="60"/>
    </row>
    <row r="1261" spans="7:8" x14ac:dyDescent="0.2">
      <c r="G1261" s="60"/>
      <c r="H1261" s="60"/>
    </row>
    <row r="1267" spans="7:8" x14ac:dyDescent="0.2">
      <c r="G1267" s="60"/>
      <c r="H1267" s="60"/>
    </row>
    <row r="1268" spans="7:8" x14ac:dyDescent="0.2">
      <c r="G1268" s="60"/>
      <c r="H1268" s="60"/>
    </row>
    <row r="1269" spans="7:8" x14ac:dyDescent="0.2">
      <c r="G1269" s="60"/>
      <c r="H1269" s="60"/>
    </row>
    <row r="1270" spans="7:8" x14ac:dyDescent="0.2">
      <c r="G1270" s="60"/>
      <c r="H1270" s="60"/>
    </row>
    <row r="1271" spans="7:8" x14ac:dyDescent="0.2">
      <c r="G1271" s="60"/>
      <c r="H1271" s="60"/>
    </row>
    <row r="1272" spans="7:8" x14ac:dyDescent="0.2">
      <c r="G1272" s="60"/>
      <c r="H1272" s="60"/>
    </row>
    <row r="1273" spans="7:8" x14ac:dyDescent="0.2">
      <c r="G1273" s="60"/>
      <c r="H1273" s="60"/>
    </row>
    <row r="1274" spans="7:8" x14ac:dyDescent="0.2">
      <c r="G1274" s="60"/>
      <c r="H1274" s="60"/>
    </row>
    <row r="1275" spans="7:8" x14ac:dyDescent="0.2">
      <c r="G1275" s="60"/>
      <c r="H1275" s="60"/>
    </row>
    <row r="1276" spans="7:8" x14ac:dyDescent="0.2">
      <c r="G1276" s="60"/>
      <c r="H1276" s="60"/>
    </row>
    <row r="1282" spans="7:8" x14ac:dyDescent="0.2">
      <c r="G1282" s="60"/>
      <c r="H1282" s="60"/>
    </row>
    <row r="1283" spans="7:8" x14ac:dyDescent="0.2">
      <c r="G1283" s="60"/>
      <c r="H1283" s="60"/>
    </row>
    <row r="1288" spans="7:8" x14ac:dyDescent="0.2">
      <c r="G1288" s="60"/>
      <c r="H1288" s="60"/>
    </row>
    <row r="1289" spans="7:8" x14ac:dyDescent="0.2">
      <c r="G1289" s="60"/>
      <c r="H1289" s="60"/>
    </row>
    <row r="1290" spans="7:8" x14ac:dyDescent="0.2">
      <c r="G1290" s="60"/>
      <c r="H1290" s="60"/>
    </row>
    <row r="1291" spans="7:8" x14ac:dyDescent="0.2">
      <c r="G1291" s="60"/>
      <c r="H1291" s="60"/>
    </row>
    <row r="1292" spans="7:8" x14ac:dyDescent="0.2">
      <c r="G1292" s="60"/>
      <c r="H1292" s="60"/>
    </row>
    <row r="1293" spans="7:8" x14ac:dyDescent="0.2">
      <c r="G1293" s="60"/>
      <c r="H1293" s="60"/>
    </row>
    <row r="1294" spans="7:8" x14ac:dyDescent="0.2">
      <c r="G1294" s="60"/>
      <c r="H1294" s="60"/>
    </row>
    <row r="1295" spans="7:8" x14ac:dyDescent="0.2">
      <c r="G1295" s="60"/>
      <c r="H1295" s="60"/>
    </row>
    <row r="1296" spans="7:8" x14ac:dyDescent="0.2">
      <c r="G1296" s="60"/>
      <c r="H1296" s="60"/>
    </row>
    <row r="1297" spans="7:8" x14ac:dyDescent="0.2">
      <c r="G1297" s="60"/>
      <c r="H1297" s="60"/>
    </row>
    <row r="1298" spans="7:8" x14ac:dyDescent="0.2">
      <c r="G1298" s="60"/>
      <c r="H1298" s="60"/>
    </row>
    <row r="1299" spans="7:8" x14ac:dyDescent="0.2">
      <c r="G1299" s="60"/>
      <c r="H1299" s="60"/>
    </row>
    <row r="1300" spans="7:8" x14ac:dyDescent="0.2">
      <c r="G1300" s="60"/>
      <c r="H1300" s="60"/>
    </row>
    <row r="1301" spans="7:8" x14ac:dyDescent="0.2">
      <c r="G1301" s="60"/>
      <c r="H1301" s="60"/>
    </row>
    <row r="1302" spans="7:8" x14ac:dyDescent="0.2">
      <c r="G1302" s="60"/>
      <c r="H1302" s="60"/>
    </row>
    <row r="1303" spans="7:8" x14ac:dyDescent="0.2">
      <c r="G1303" s="60"/>
      <c r="H1303" s="60"/>
    </row>
    <row r="1304" spans="7:8" x14ac:dyDescent="0.2">
      <c r="G1304" s="60"/>
      <c r="H1304" s="60"/>
    </row>
    <row r="1305" spans="7:8" x14ac:dyDescent="0.2">
      <c r="G1305" s="60"/>
      <c r="H1305" s="60"/>
    </row>
    <row r="1306" spans="7:8" x14ac:dyDescent="0.2">
      <c r="G1306" s="60"/>
      <c r="H1306" s="60"/>
    </row>
    <row r="1307" spans="7:8" x14ac:dyDescent="0.2">
      <c r="G1307" s="60"/>
      <c r="H1307" s="60"/>
    </row>
    <row r="1308" spans="7:8" x14ac:dyDescent="0.2">
      <c r="G1308" s="60"/>
      <c r="H1308" s="60"/>
    </row>
    <row r="1314" spans="7:8" x14ac:dyDescent="0.2">
      <c r="G1314" s="60"/>
      <c r="H1314" s="60"/>
    </row>
    <row r="1315" spans="7:8" x14ac:dyDescent="0.2">
      <c r="G1315" s="60"/>
      <c r="H1315" s="60"/>
    </row>
    <row r="1317" spans="7:8" x14ac:dyDescent="0.2">
      <c r="G1317" s="60"/>
      <c r="H1317" s="60"/>
    </row>
    <row r="1318" spans="7:8" x14ac:dyDescent="0.2">
      <c r="G1318" s="60"/>
      <c r="H1318" s="60"/>
    </row>
    <row r="1319" spans="7:8" x14ac:dyDescent="0.2">
      <c r="G1319" s="60"/>
      <c r="H1319" s="60"/>
    </row>
    <row r="1320" spans="7:8" x14ac:dyDescent="0.2">
      <c r="G1320" s="60"/>
      <c r="H1320" s="60"/>
    </row>
    <row r="1321" spans="7:8" x14ac:dyDescent="0.2">
      <c r="G1321" s="60"/>
      <c r="H1321" s="60"/>
    </row>
    <row r="1322" spans="7:8" x14ac:dyDescent="0.2">
      <c r="G1322" s="60"/>
      <c r="H1322" s="60"/>
    </row>
    <row r="1323" spans="7:8" x14ac:dyDescent="0.2">
      <c r="G1323" s="60"/>
      <c r="H1323" s="60"/>
    </row>
    <row r="1324" spans="7:8" x14ac:dyDescent="0.2">
      <c r="G1324" s="60"/>
      <c r="H1324" s="60"/>
    </row>
    <row r="1325" spans="7:8" x14ac:dyDescent="0.2">
      <c r="G1325" s="60"/>
      <c r="H1325" s="60"/>
    </row>
    <row r="1326" spans="7:8" x14ac:dyDescent="0.2">
      <c r="G1326" s="60"/>
      <c r="H1326" s="60"/>
    </row>
    <row r="1327" spans="7:8" x14ac:dyDescent="0.2">
      <c r="G1327" s="60"/>
      <c r="H1327" s="60"/>
    </row>
    <row r="1328" spans="7:8" x14ac:dyDescent="0.2">
      <c r="G1328" s="60"/>
      <c r="H1328" s="60"/>
    </row>
    <row r="1329" spans="7:8" x14ac:dyDescent="0.2">
      <c r="G1329" s="60"/>
      <c r="H1329" s="60"/>
    </row>
    <row r="1330" spans="7:8" x14ac:dyDescent="0.2">
      <c r="G1330" s="60"/>
      <c r="H1330" s="60"/>
    </row>
    <row r="1331" spans="7:8" x14ac:dyDescent="0.2">
      <c r="G1331" s="60"/>
      <c r="H1331" s="60"/>
    </row>
    <row r="1338" spans="7:8" x14ac:dyDescent="0.2">
      <c r="G1338" s="60"/>
      <c r="H1338" s="60"/>
    </row>
    <row r="1339" spans="7:8" x14ac:dyDescent="0.2">
      <c r="G1339" s="60"/>
      <c r="H1339" s="60"/>
    </row>
    <row r="1340" spans="7:8" x14ac:dyDescent="0.2">
      <c r="G1340" s="60"/>
      <c r="H1340" s="60"/>
    </row>
    <row r="1341" spans="7:8" x14ac:dyDescent="0.2">
      <c r="G1341" s="60"/>
      <c r="H1341" s="60"/>
    </row>
    <row r="1342" spans="7:8" x14ac:dyDescent="0.2">
      <c r="G1342" s="60"/>
      <c r="H1342" s="60"/>
    </row>
    <row r="1343" spans="7:8" x14ac:dyDescent="0.2">
      <c r="G1343" s="60"/>
      <c r="H1343" s="60"/>
    </row>
    <row r="1344" spans="7:8" x14ac:dyDescent="0.2">
      <c r="G1344" s="60"/>
      <c r="H1344" s="60"/>
    </row>
    <row r="1345" spans="7:8" x14ac:dyDescent="0.2">
      <c r="G1345" s="60"/>
      <c r="H1345" s="60"/>
    </row>
    <row r="1346" spans="7:8" x14ac:dyDescent="0.2">
      <c r="G1346" s="60"/>
      <c r="H1346" s="60"/>
    </row>
    <row r="1347" spans="7:8" x14ac:dyDescent="0.2">
      <c r="G1347" s="60"/>
      <c r="H1347" s="60"/>
    </row>
    <row r="1348" spans="7:8" x14ac:dyDescent="0.2">
      <c r="G1348" s="60"/>
      <c r="H1348" s="60"/>
    </row>
    <row r="1349" spans="7:8" x14ac:dyDescent="0.2">
      <c r="G1349" s="60"/>
      <c r="H1349" s="60"/>
    </row>
    <row r="1356" spans="7:8" x14ac:dyDescent="0.2">
      <c r="G1356" s="60"/>
      <c r="H1356" s="60"/>
    </row>
    <row r="1357" spans="7:8" x14ac:dyDescent="0.2">
      <c r="G1357" s="60"/>
      <c r="H1357" s="60"/>
    </row>
    <row r="1358" spans="7:8" x14ac:dyDescent="0.2">
      <c r="G1358" s="60"/>
      <c r="H1358" s="60"/>
    </row>
    <row r="1359" spans="7:8" x14ac:dyDescent="0.2">
      <c r="G1359" s="60"/>
      <c r="H1359" s="60"/>
    </row>
    <row r="1360" spans="7:8" x14ac:dyDescent="0.2">
      <c r="G1360" s="60"/>
      <c r="H1360" s="60"/>
    </row>
    <row r="1361" spans="7:8" x14ac:dyDescent="0.2">
      <c r="G1361" s="60"/>
      <c r="H1361" s="60"/>
    </row>
    <row r="1362" spans="7:8" x14ac:dyDescent="0.2">
      <c r="G1362" s="60"/>
      <c r="H1362" s="60"/>
    </row>
    <row r="1363" spans="7:8" x14ac:dyDescent="0.2">
      <c r="G1363" s="60"/>
      <c r="H1363" s="60"/>
    </row>
    <row r="1364" spans="7:8" x14ac:dyDescent="0.2">
      <c r="G1364" s="60"/>
      <c r="H1364" s="60"/>
    </row>
    <row r="1365" spans="7:8" x14ac:dyDescent="0.2">
      <c r="G1365" s="60"/>
      <c r="H1365" s="60"/>
    </row>
    <row r="1366" spans="7:8" x14ac:dyDescent="0.2">
      <c r="G1366" s="60"/>
      <c r="H1366" s="60"/>
    </row>
    <row r="1367" spans="7:8" x14ac:dyDescent="0.2">
      <c r="G1367" s="60"/>
      <c r="H1367" s="60"/>
    </row>
    <row r="1368" spans="7:8" x14ac:dyDescent="0.2">
      <c r="G1368" s="60"/>
      <c r="H1368" s="60"/>
    </row>
    <row r="1369" spans="7:8" x14ac:dyDescent="0.2">
      <c r="G1369" s="60"/>
      <c r="H1369" s="60"/>
    </row>
    <row r="1370" spans="7:8" x14ac:dyDescent="0.2">
      <c r="G1370" s="60"/>
      <c r="H1370" s="60"/>
    </row>
    <row r="1371" spans="7:8" x14ac:dyDescent="0.2">
      <c r="G1371" s="60"/>
      <c r="H1371" s="60"/>
    </row>
    <row r="1372" spans="7:8" x14ac:dyDescent="0.2">
      <c r="G1372" s="60"/>
      <c r="H1372" s="60"/>
    </row>
    <row r="1373" spans="7:8" x14ac:dyDescent="0.2">
      <c r="G1373" s="60"/>
      <c r="H1373" s="60"/>
    </row>
    <row r="1374" spans="7:8" x14ac:dyDescent="0.2">
      <c r="G1374" s="60"/>
      <c r="H1374" s="60"/>
    </row>
    <row r="1375" spans="7:8" x14ac:dyDescent="0.2">
      <c r="G1375" s="60"/>
      <c r="H1375" s="60"/>
    </row>
    <row r="1376" spans="7:8" x14ac:dyDescent="0.2">
      <c r="G1376" s="60"/>
      <c r="H1376" s="60"/>
    </row>
    <row r="1377" spans="7:8" x14ac:dyDescent="0.2">
      <c r="G1377" s="60"/>
      <c r="H1377" s="60"/>
    </row>
    <row r="1383" spans="7:8" x14ac:dyDescent="0.2">
      <c r="G1383" s="60"/>
      <c r="H1383" s="60"/>
    </row>
    <row r="1384" spans="7:8" x14ac:dyDescent="0.2">
      <c r="G1384" s="60"/>
      <c r="H1384" s="60"/>
    </row>
    <row r="1386" spans="7:8" x14ac:dyDescent="0.2">
      <c r="G1386" s="60"/>
      <c r="H1386" s="60"/>
    </row>
    <row r="1387" spans="7:8" x14ac:dyDescent="0.2">
      <c r="G1387" s="60"/>
      <c r="H1387" s="60"/>
    </row>
    <row r="1388" spans="7:8" x14ac:dyDescent="0.2">
      <c r="G1388" s="60"/>
      <c r="H1388" s="60"/>
    </row>
    <row r="1389" spans="7:8" x14ac:dyDescent="0.2">
      <c r="G1389" s="60"/>
      <c r="H1389" s="60"/>
    </row>
    <row r="1390" spans="7:8" x14ac:dyDescent="0.2">
      <c r="G1390" s="60"/>
      <c r="H1390" s="60"/>
    </row>
    <row r="1391" spans="7:8" x14ac:dyDescent="0.2">
      <c r="G1391" s="60"/>
      <c r="H1391" s="60"/>
    </row>
    <row r="1392" spans="7:8" x14ac:dyDescent="0.2">
      <c r="G1392" s="60"/>
      <c r="H1392" s="60"/>
    </row>
    <row r="1393" spans="7:8" x14ac:dyDescent="0.2">
      <c r="G1393" s="60"/>
      <c r="H1393" s="60"/>
    </row>
    <row r="1394" spans="7:8" x14ac:dyDescent="0.2">
      <c r="G1394" s="60"/>
      <c r="H1394" s="60"/>
    </row>
    <row r="1395" spans="7:8" x14ac:dyDescent="0.2">
      <c r="G1395" s="60"/>
      <c r="H1395" s="60"/>
    </row>
    <row r="1396" spans="7:8" x14ac:dyDescent="0.2">
      <c r="G1396" s="60"/>
      <c r="H1396" s="60"/>
    </row>
    <row r="1397" spans="7:8" x14ac:dyDescent="0.2">
      <c r="G1397" s="60"/>
      <c r="H1397" s="60"/>
    </row>
    <row r="1398" spans="7:8" x14ac:dyDescent="0.2">
      <c r="G1398" s="60"/>
      <c r="H1398" s="60"/>
    </row>
    <row r="1399" spans="7:8" x14ac:dyDescent="0.2">
      <c r="G1399" s="60"/>
      <c r="H1399" s="60"/>
    </row>
    <row r="1400" spans="7:8" x14ac:dyDescent="0.2">
      <c r="G1400" s="60"/>
      <c r="H1400" s="60"/>
    </row>
    <row r="1401" spans="7:8" x14ac:dyDescent="0.2">
      <c r="G1401" s="60"/>
      <c r="H1401" s="60"/>
    </row>
    <row r="1406" spans="7:8" x14ac:dyDescent="0.2">
      <c r="G1406" s="60"/>
      <c r="H1406" s="60"/>
    </row>
    <row r="1409" spans="7:8" x14ac:dyDescent="0.2">
      <c r="G1409" s="60"/>
      <c r="H1409" s="60"/>
    </row>
    <row r="1410" spans="7:8" x14ac:dyDescent="0.2">
      <c r="G1410" s="60"/>
      <c r="H1410" s="60"/>
    </row>
    <row r="1411" spans="7:8" x14ac:dyDescent="0.2">
      <c r="G1411" s="60"/>
      <c r="H1411" s="60"/>
    </row>
    <row r="1412" spans="7:8" x14ac:dyDescent="0.2">
      <c r="G1412" s="60"/>
      <c r="H1412" s="60"/>
    </row>
    <row r="1413" spans="7:8" x14ac:dyDescent="0.2">
      <c r="G1413" s="60"/>
      <c r="H1413" s="60"/>
    </row>
    <row r="1414" spans="7:8" x14ac:dyDescent="0.2">
      <c r="G1414" s="60"/>
      <c r="H1414" s="60"/>
    </row>
    <row r="1415" spans="7:8" x14ac:dyDescent="0.2">
      <c r="G1415" s="60"/>
      <c r="H1415" s="60"/>
    </row>
    <row r="1416" spans="7:8" x14ac:dyDescent="0.2">
      <c r="G1416" s="60"/>
      <c r="H1416" s="60"/>
    </row>
    <row r="1417" spans="7:8" x14ac:dyDescent="0.2">
      <c r="G1417" s="60"/>
      <c r="H1417" s="60"/>
    </row>
    <row r="1418" spans="7:8" x14ac:dyDescent="0.2">
      <c r="G1418" s="60"/>
      <c r="H1418" s="60"/>
    </row>
    <row r="1419" spans="7:8" x14ac:dyDescent="0.2">
      <c r="G1419" s="60"/>
      <c r="H1419" s="60"/>
    </row>
    <row r="1422" spans="7:8" x14ac:dyDescent="0.2">
      <c r="G1422" s="60"/>
      <c r="H1422" s="60"/>
    </row>
    <row r="1423" spans="7:8" x14ac:dyDescent="0.2">
      <c r="G1423" s="60"/>
      <c r="H1423" s="60"/>
    </row>
    <row r="1424" spans="7:8" x14ac:dyDescent="0.2">
      <c r="G1424" s="60"/>
      <c r="H1424" s="60"/>
    </row>
    <row r="1425" spans="7:8" x14ac:dyDescent="0.2">
      <c r="G1425" s="60"/>
      <c r="H1425" s="60"/>
    </row>
    <row r="1426" spans="7:8" x14ac:dyDescent="0.2">
      <c r="G1426" s="60"/>
      <c r="H1426" s="60"/>
    </row>
    <row r="1427" spans="7:8" x14ac:dyDescent="0.2">
      <c r="G1427" s="60"/>
      <c r="H1427" s="60"/>
    </row>
    <row r="1428" spans="7:8" x14ac:dyDescent="0.2">
      <c r="G1428" s="60"/>
      <c r="H1428" s="60"/>
    </row>
    <row r="1429" spans="7:8" x14ac:dyDescent="0.2">
      <c r="G1429" s="60"/>
      <c r="H1429" s="60"/>
    </row>
    <row r="1430" spans="7:8" x14ac:dyDescent="0.2">
      <c r="G1430" s="60"/>
      <c r="H1430" s="60"/>
    </row>
    <row r="1431" spans="7:8" x14ac:dyDescent="0.2">
      <c r="G1431" s="60"/>
      <c r="H1431" s="60"/>
    </row>
    <row r="1432" spans="7:8" x14ac:dyDescent="0.2">
      <c r="G1432" s="60"/>
      <c r="H1432" s="60"/>
    </row>
    <row r="1433" spans="7:8" x14ac:dyDescent="0.2">
      <c r="G1433" s="60"/>
      <c r="H1433" s="60"/>
    </row>
    <row r="1434" spans="7:8" x14ac:dyDescent="0.2">
      <c r="G1434" s="60"/>
      <c r="H1434" s="60"/>
    </row>
    <row r="1435" spans="7:8" x14ac:dyDescent="0.2">
      <c r="G1435" s="60"/>
      <c r="H1435" s="60"/>
    </row>
    <row r="1436" spans="7:8" x14ac:dyDescent="0.2">
      <c r="G1436" s="60"/>
      <c r="H1436" s="60"/>
    </row>
    <row r="1437" spans="7:8" x14ac:dyDescent="0.2">
      <c r="G1437" s="60"/>
      <c r="H1437" s="60"/>
    </row>
    <row r="1438" spans="7:8" x14ac:dyDescent="0.2">
      <c r="G1438" s="60"/>
      <c r="H1438" s="60"/>
    </row>
    <row r="1439" spans="7:8" x14ac:dyDescent="0.2">
      <c r="G1439" s="60"/>
      <c r="H1439" s="60"/>
    </row>
    <row r="1443" spans="7:8" x14ac:dyDescent="0.2">
      <c r="G1443" s="60"/>
      <c r="H1443" s="60"/>
    </row>
    <row r="1444" spans="7:8" x14ac:dyDescent="0.2">
      <c r="G1444" s="60"/>
      <c r="H1444" s="60"/>
    </row>
    <row r="1445" spans="7:8" x14ac:dyDescent="0.2">
      <c r="G1445" s="60"/>
      <c r="H1445" s="60"/>
    </row>
    <row r="1446" spans="7:8" x14ac:dyDescent="0.2">
      <c r="G1446" s="60"/>
      <c r="H1446" s="60"/>
    </row>
    <row r="1447" spans="7:8" x14ac:dyDescent="0.2">
      <c r="G1447" s="60"/>
      <c r="H1447" s="60"/>
    </row>
    <row r="1448" spans="7:8" x14ac:dyDescent="0.2">
      <c r="G1448" s="60"/>
      <c r="H1448" s="60"/>
    </row>
    <row r="1449" spans="7:8" x14ac:dyDescent="0.2">
      <c r="G1449" s="60"/>
      <c r="H1449" s="60"/>
    </row>
    <row r="1450" spans="7:8" x14ac:dyDescent="0.2">
      <c r="G1450" s="60"/>
      <c r="H1450" s="60"/>
    </row>
    <row r="1451" spans="7:8" x14ac:dyDescent="0.2">
      <c r="G1451" s="60"/>
      <c r="H1451" s="60"/>
    </row>
    <row r="1452" spans="7:8" x14ac:dyDescent="0.2">
      <c r="G1452" s="60"/>
      <c r="H1452" s="60"/>
    </row>
    <row r="1453" spans="7:8" x14ac:dyDescent="0.2">
      <c r="G1453" s="60"/>
      <c r="H1453" s="60"/>
    </row>
    <row r="1454" spans="7:8" x14ac:dyDescent="0.2">
      <c r="G1454" s="60"/>
      <c r="H1454" s="60"/>
    </row>
    <row r="1457" spans="7:8" x14ac:dyDescent="0.2">
      <c r="G1457" s="60"/>
      <c r="H1457" s="60"/>
    </row>
    <row r="1458" spans="7:8" x14ac:dyDescent="0.2">
      <c r="G1458" s="60"/>
      <c r="H1458" s="60"/>
    </row>
    <row r="1459" spans="7:8" x14ac:dyDescent="0.2">
      <c r="G1459" s="60"/>
      <c r="H1459" s="60"/>
    </row>
    <row r="1460" spans="7:8" x14ac:dyDescent="0.2">
      <c r="G1460" s="60"/>
      <c r="H1460" s="60"/>
    </row>
    <row r="1461" spans="7:8" x14ac:dyDescent="0.2">
      <c r="G1461" s="60"/>
      <c r="H1461" s="60"/>
    </row>
    <row r="1462" spans="7:8" x14ac:dyDescent="0.2">
      <c r="G1462" s="60"/>
      <c r="H1462" s="60"/>
    </row>
    <row r="1463" spans="7:8" x14ac:dyDescent="0.2">
      <c r="G1463" s="60"/>
      <c r="H1463" s="60"/>
    </row>
    <row r="1464" spans="7:8" x14ac:dyDescent="0.2">
      <c r="G1464" s="60"/>
      <c r="H1464" s="60"/>
    </row>
    <row r="1465" spans="7:8" x14ac:dyDescent="0.2">
      <c r="G1465" s="60"/>
      <c r="H1465" s="60"/>
    </row>
    <row r="1466" spans="7:8" x14ac:dyDescent="0.2">
      <c r="G1466" s="60"/>
      <c r="H1466" s="60"/>
    </row>
    <row r="1467" spans="7:8" x14ac:dyDescent="0.2">
      <c r="G1467" s="60"/>
      <c r="H1467" s="60"/>
    </row>
    <row r="1471" spans="7:8" x14ac:dyDescent="0.2">
      <c r="G1471" s="60"/>
      <c r="H1471" s="60"/>
    </row>
    <row r="1472" spans="7:8" x14ac:dyDescent="0.2">
      <c r="G1472" s="60"/>
      <c r="H1472" s="60"/>
    </row>
    <row r="1473" spans="7:8" x14ac:dyDescent="0.2">
      <c r="G1473" s="60"/>
      <c r="H1473" s="60"/>
    </row>
    <row r="1474" spans="7:8" x14ac:dyDescent="0.2">
      <c r="G1474" s="60"/>
      <c r="H1474" s="60"/>
    </row>
    <row r="1476" spans="7:8" x14ac:dyDescent="0.2">
      <c r="G1476" s="60"/>
      <c r="H1476" s="60"/>
    </row>
    <row r="1477" spans="7:8" x14ac:dyDescent="0.2">
      <c r="G1477" s="60"/>
      <c r="H1477" s="60"/>
    </row>
    <row r="1478" spans="7:8" x14ac:dyDescent="0.2">
      <c r="G1478" s="60"/>
      <c r="H1478" s="60"/>
    </row>
    <row r="1479" spans="7:8" x14ac:dyDescent="0.2">
      <c r="G1479" s="60"/>
      <c r="H1479" s="60"/>
    </row>
    <row r="1480" spans="7:8" x14ac:dyDescent="0.2">
      <c r="G1480" s="60"/>
      <c r="H1480" s="60"/>
    </row>
    <row r="1481" spans="7:8" x14ac:dyDescent="0.2">
      <c r="G1481" s="60"/>
      <c r="H1481" s="60"/>
    </row>
    <row r="1482" spans="7:8" x14ac:dyDescent="0.2">
      <c r="G1482" s="60"/>
      <c r="H1482" s="60"/>
    </row>
    <row r="1483" spans="7:8" x14ac:dyDescent="0.2">
      <c r="G1483" s="60"/>
      <c r="H1483" s="60"/>
    </row>
    <row r="1484" spans="7:8" x14ac:dyDescent="0.2">
      <c r="G1484" s="60"/>
      <c r="H1484" s="60"/>
    </row>
    <row r="1485" spans="7:8" x14ac:dyDescent="0.2">
      <c r="G1485" s="60"/>
      <c r="H1485" s="60"/>
    </row>
    <row r="1486" spans="7:8" x14ac:dyDescent="0.2">
      <c r="G1486" s="60"/>
      <c r="H1486" s="60"/>
    </row>
    <row r="1487" spans="7:8" x14ac:dyDescent="0.2">
      <c r="G1487" s="60"/>
      <c r="H1487" s="60"/>
    </row>
    <row r="1488" spans="7:8" x14ac:dyDescent="0.2">
      <c r="G1488" s="60"/>
      <c r="H1488" s="60"/>
    </row>
    <row r="1489" spans="7:8" x14ac:dyDescent="0.2">
      <c r="G1489" s="60"/>
      <c r="H1489" s="60"/>
    </row>
    <row r="1490" spans="7:8" x14ac:dyDescent="0.2">
      <c r="G1490" s="60"/>
      <c r="H1490" s="60"/>
    </row>
    <row r="1497" spans="7:8" x14ac:dyDescent="0.2">
      <c r="G1497" s="60"/>
      <c r="H1497" s="60"/>
    </row>
    <row r="1498" spans="7:8" x14ac:dyDescent="0.2">
      <c r="G1498" s="60"/>
      <c r="H1498" s="60"/>
    </row>
    <row r="1499" spans="7:8" x14ac:dyDescent="0.2">
      <c r="G1499" s="60"/>
      <c r="H1499" s="60"/>
    </row>
    <row r="1500" spans="7:8" x14ac:dyDescent="0.2">
      <c r="G1500" s="60"/>
      <c r="H1500" s="60"/>
    </row>
    <row r="1501" spans="7:8" x14ac:dyDescent="0.2">
      <c r="G1501" s="60"/>
      <c r="H1501" s="60"/>
    </row>
    <row r="1502" spans="7:8" x14ac:dyDescent="0.2">
      <c r="G1502" s="60"/>
      <c r="H1502" s="60"/>
    </row>
    <row r="1503" spans="7:8" x14ac:dyDescent="0.2">
      <c r="G1503" s="60"/>
      <c r="H1503" s="60"/>
    </row>
    <row r="1504" spans="7:8" x14ac:dyDescent="0.2">
      <c r="G1504" s="60"/>
      <c r="H1504" s="60"/>
    </row>
    <row r="1505" spans="7:8" x14ac:dyDescent="0.2">
      <c r="G1505" s="60"/>
      <c r="H1505" s="60"/>
    </row>
    <row r="1509" spans="7:8" x14ac:dyDescent="0.2">
      <c r="G1509" s="60"/>
      <c r="H1509" s="60"/>
    </row>
    <row r="1510" spans="7:8" x14ac:dyDescent="0.2">
      <c r="G1510" s="60"/>
      <c r="H1510" s="60"/>
    </row>
    <row r="1511" spans="7:8" x14ac:dyDescent="0.2">
      <c r="G1511" s="60"/>
      <c r="H1511" s="60"/>
    </row>
    <row r="1512" spans="7:8" x14ac:dyDescent="0.2">
      <c r="G1512" s="60"/>
      <c r="H1512" s="60"/>
    </row>
    <row r="1513" spans="7:8" x14ac:dyDescent="0.2">
      <c r="G1513" s="60"/>
      <c r="H1513" s="60"/>
    </row>
    <row r="1515" spans="7:8" x14ac:dyDescent="0.2">
      <c r="G1515" s="60"/>
      <c r="H1515" s="60"/>
    </row>
    <row r="1516" spans="7:8" x14ac:dyDescent="0.2">
      <c r="G1516" s="60"/>
      <c r="H1516" s="60"/>
    </row>
    <row r="1517" spans="7:8" x14ac:dyDescent="0.2">
      <c r="G1517" s="60"/>
      <c r="H1517" s="60"/>
    </row>
    <row r="1518" spans="7:8" x14ac:dyDescent="0.2">
      <c r="G1518" s="60"/>
      <c r="H1518" s="60"/>
    </row>
    <row r="1519" spans="7:8" x14ac:dyDescent="0.2">
      <c r="G1519" s="60"/>
      <c r="H1519" s="60"/>
    </row>
    <row r="1520" spans="7:8" x14ac:dyDescent="0.2">
      <c r="G1520" s="60"/>
      <c r="H1520" s="60"/>
    </row>
    <row r="1525" spans="7:8" x14ac:dyDescent="0.2">
      <c r="G1525" s="60"/>
      <c r="H1525" s="60"/>
    </row>
    <row r="1526" spans="7:8" x14ac:dyDescent="0.2">
      <c r="G1526" s="60"/>
      <c r="H1526" s="60"/>
    </row>
    <row r="1527" spans="7:8" x14ac:dyDescent="0.2">
      <c r="G1527" s="60"/>
      <c r="H1527" s="60"/>
    </row>
    <row r="1528" spans="7:8" x14ac:dyDescent="0.2">
      <c r="G1528" s="60"/>
      <c r="H1528" s="60"/>
    </row>
    <row r="1529" spans="7:8" x14ac:dyDescent="0.2">
      <c r="G1529" s="60"/>
      <c r="H1529" s="60"/>
    </row>
    <row r="1530" spans="7:8" x14ac:dyDescent="0.2">
      <c r="G1530" s="60"/>
      <c r="H1530" s="60"/>
    </row>
    <row r="1531" spans="7:8" x14ac:dyDescent="0.2">
      <c r="G1531" s="60"/>
      <c r="H1531" s="60"/>
    </row>
    <row r="1532" spans="7:8" x14ac:dyDescent="0.2">
      <c r="G1532" s="60"/>
      <c r="H1532" s="60"/>
    </row>
    <row r="1533" spans="7:8" x14ac:dyDescent="0.2">
      <c r="G1533" s="60"/>
      <c r="H1533" s="60"/>
    </row>
    <row r="1534" spans="7:8" x14ac:dyDescent="0.2">
      <c r="G1534" s="60"/>
      <c r="H1534" s="60"/>
    </row>
    <row r="1535" spans="7:8" x14ac:dyDescent="0.2">
      <c r="G1535" s="60"/>
      <c r="H1535" s="60"/>
    </row>
    <row r="1536" spans="7:8" x14ac:dyDescent="0.2">
      <c r="G1536" s="60"/>
      <c r="H1536" s="60"/>
    </row>
    <row r="1537" spans="7:8" x14ac:dyDescent="0.2">
      <c r="G1537" s="60"/>
      <c r="H1537" s="60"/>
    </row>
    <row r="1543" spans="7:8" x14ac:dyDescent="0.2">
      <c r="G1543" s="60"/>
      <c r="H1543" s="60"/>
    </row>
    <row r="1544" spans="7:8" x14ac:dyDescent="0.2">
      <c r="G1544" s="60"/>
      <c r="H1544" s="60"/>
    </row>
    <row r="1545" spans="7:8" x14ac:dyDescent="0.2">
      <c r="G1545" s="60"/>
      <c r="H1545" s="60"/>
    </row>
    <row r="1546" spans="7:8" x14ac:dyDescent="0.2">
      <c r="G1546" s="60"/>
      <c r="H1546" s="60"/>
    </row>
    <row r="1547" spans="7:8" x14ac:dyDescent="0.2">
      <c r="G1547" s="60"/>
      <c r="H1547" s="60"/>
    </row>
    <row r="1548" spans="7:8" x14ac:dyDescent="0.2">
      <c r="G1548" s="60"/>
      <c r="H1548" s="60"/>
    </row>
    <row r="1549" spans="7:8" x14ac:dyDescent="0.2">
      <c r="G1549" s="60"/>
      <c r="H1549" s="60"/>
    </row>
    <row r="1550" spans="7:8" x14ac:dyDescent="0.2">
      <c r="G1550" s="60"/>
      <c r="H1550" s="60"/>
    </row>
    <row r="1551" spans="7:8" x14ac:dyDescent="0.2">
      <c r="G1551" s="60"/>
      <c r="H1551" s="60"/>
    </row>
    <row r="1557" spans="7:8" x14ac:dyDescent="0.2">
      <c r="G1557" s="60"/>
      <c r="H1557" s="60"/>
    </row>
    <row r="1558" spans="7:8" x14ac:dyDescent="0.2">
      <c r="G1558" s="60"/>
      <c r="H1558" s="60"/>
    </row>
    <row r="1562" spans="7:8" x14ac:dyDescent="0.2">
      <c r="G1562" s="60"/>
      <c r="H1562" s="60"/>
    </row>
    <row r="1563" spans="7:8" x14ac:dyDescent="0.2">
      <c r="G1563" s="60"/>
      <c r="H1563" s="60"/>
    </row>
    <row r="1564" spans="7:8" x14ac:dyDescent="0.2">
      <c r="G1564" s="60"/>
      <c r="H1564" s="60"/>
    </row>
    <row r="1565" spans="7:8" x14ac:dyDescent="0.2">
      <c r="G1565" s="60"/>
      <c r="H1565" s="60"/>
    </row>
    <row r="1566" spans="7:8" x14ac:dyDescent="0.2">
      <c r="G1566" s="60"/>
      <c r="H1566" s="60"/>
    </row>
    <row r="1567" spans="7:8" x14ac:dyDescent="0.2">
      <c r="G1567" s="60"/>
      <c r="H1567" s="60"/>
    </row>
    <row r="1568" spans="7:8" x14ac:dyDescent="0.2">
      <c r="G1568" s="60"/>
      <c r="H1568" s="60"/>
    </row>
    <row r="1569" spans="7:8" x14ac:dyDescent="0.2">
      <c r="G1569" s="60"/>
      <c r="H1569" s="60"/>
    </row>
    <row r="1570" spans="7:8" x14ac:dyDescent="0.2">
      <c r="G1570" s="60"/>
      <c r="H1570" s="60"/>
    </row>
    <row r="1571" spans="7:8" x14ac:dyDescent="0.2">
      <c r="G1571" s="60"/>
      <c r="H1571" s="60"/>
    </row>
    <row r="1574" spans="7:8" x14ac:dyDescent="0.2">
      <c r="G1574" s="60"/>
      <c r="H1574" s="60"/>
    </row>
    <row r="1575" spans="7:8" x14ac:dyDescent="0.2">
      <c r="G1575" s="60"/>
      <c r="H1575" s="60"/>
    </row>
    <row r="1576" spans="7:8" x14ac:dyDescent="0.2">
      <c r="G1576" s="60"/>
      <c r="H1576" s="60"/>
    </row>
    <row r="1577" spans="7:8" x14ac:dyDescent="0.2">
      <c r="G1577" s="60"/>
      <c r="H1577" s="60"/>
    </row>
    <row r="1578" spans="7:8" x14ac:dyDescent="0.2">
      <c r="G1578" s="60"/>
      <c r="H1578" s="60"/>
    </row>
    <row r="1579" spans="7:8" x14ac:dyDescent="0.2">
      <c r="G1579" s="60"/>
      <c r="H1579" s="60"/>
    </row>
    <row r="1580" spans="7:8" x14ac:dyDescent="0.2">
      <c r="G1580" s="60"/>
      <c r="H1580" s="60"/>
    </row>
    <row r="1581" spans="7:8" x14ac:dyDescent="0.2">
      <c r="G1581" s="60"/>
      <c r="H1581" s="60"/>
    </row>
    <row r="1582" spans="7:8" x14ac:dyDescent="0.2">
      <c r="G1582" s="60"/>
      <c r="H1582" s="60"/>
    </row>
    <row r="1583" spans="7:8" x14ac:dyDescent="0.2">
      <c r="G1583" s="60"/>
      <c r="H1583" s="60"/>
    </row>
    <row r="1584" spans="7:8" x14ac:dyDescent="0.2">
      <c r="G1584" s="60"/>
      <c r="H1584" s="60"/>
    </row>
    <row r="1585" spans="7:8" x14ac:dyDescent="0.2">
      <c r="G1585" s="60"/>
      <c r="H1585" s="60"/>
    </row>
    <row r="1586" spans="7:8" x14ac:dyDescent="0.2">
      <c r="G1586" s="60"/>
      <c r="H1586" s="60"/>
    </row>
    <row r="1590" spans="7:8" x14ac:dyDescent="0.2">
      <c r="G1590" s="60"/>
      <c r="H1590" s="60"/>
    </row>
    <row r="1591" spans="7:8" x14ac:dyDescent="0.2">
      <c r="G1591" s="60"/>
      <c r="H1591" s="60"/>
    </row>
    <row r="1593" spans="7:8" x14ac:dyDescent="0.2">
      <c r="G1593" s="60"/>
      <c r="H1593" s="60"/>
    </row>
    <row r="1594" spans="7:8" x14ac:dyDescent="0.2">
      <c r="G1594" s="60"/>
      <c r="H1594" s="60"/>
    </row>
    <row r="1595" spans="7:8" x14ac:dyDescent="0.2">
      <c r="G1595" s="60"/>
      <c r="H1595" s="60"/>
    </row>
    <row r="1596" spans="7:8" x14ac:dyDescent="0.2">
      <c r="G1596" s="60"/>
      <c r="H1596" s="60"/>
    </row>
    <row r="1597" spans="7:8" x14ac:dyDescent="0.2">
      <c r="G1597" s="60"/>
      <c r="H1597" s="60"/>
    </row>
    <row r="1598" spans="7:8" x14ac:dyDescent="0.2">
      <c r="G1598" s="60"/>
      <c r="H1598" s="60"/>
    </row>
    <row r="1599" spans="7:8" x14ac:dyDescent="0.2">
      <c r="G1599" s="60"/>
      <c r="H1599" s="60"/>
    </row>
    <row r="1600" spans="7:8" x14ac:dyDescent="0.2">
      <c r="G1600" s="60"/>
      <c r="H1600" s="60"/>
    </row>
    <row r="1601" spans="7:8" x14ac:dyDescent="0.2">
      <c r="G1601" s="60"/>
      <c r="H1601" s="60"/>
    </row>
    <row r="1602" spans="7:8" x14ac:dyDescent="0.2">
      <c r="G1602" s="60"/>
      <c r="H1602" s="60"/>
    </row>
    <row r="1603" spans="7:8" x14ac:dyDescent="0.2">
      <c r="G1603" s="60"/>
      <c r="H1603" s="60"/>
    </row>
    <row r="1604" spans="7:8" x14ac:dyDescent="0.2">
      <c r="G1604" s="60"/>
      <c r="H1604" s="60"/>
    </row>
    <row r="1605" spans="7:8" x14ac:dyDescent="0.2">
      <c r="G1605" s="60"/>
      <c r="H1605" s="60"/>
    </row>
    <row r="1606" spans="7:8" x14ac:dyDescent="0.2">
      <c r="G1606" s="60"/>
      <c r="H1606" s="60"/>
    </row>
    <row r="1607" spans="7:8" x14ac:dyDescent="0.2">
      <c r="G1607" s="60"/>
      <c r="H1607" s="60"/>
    </row>
    <row r="1608" spans="7:8" x14ac:dyDescent="0.2">
      <c r="G1608" s="60"/>
      <c r="H1608" s="60"/>
    </row>
    <row r="1615" spans="7:8" x14ac:dyDescent="0.2">
      <c r="G1615" s="60"/>
      <c r="H1615" s="60"/>
    </row>
    <row r="1616" spans="7:8" x14ac:dyDescent="0.2">
      <c r="G1616" s="60"/>
      <c r="H1616" s="60"/>
    </row>
    <row r="1617" spans="7:8" x14ac:dyDescent="0.2">
      <c r="G1617" s="60"/>
      <c r="H1617" s="60"/>
    </row>
    <row r="1618" spans="7:8" x14ac:dyDescent="0.2">
      <c r="G1618" s="60"/>
      <c r="H1618" s="60"/>
    </row>
    <row r="1619" spans="7:8" x14ac:dyDescent="0.2">
      <c r="G1619" s="60"/>
      <c r="H1619" s="60"/>
    </row>
    <row r="1620" spans="7:8" x14ac:dyDescent="0.2">
      <c r="G1620" s="60"/>
      <c r="H1620" s="60"/>
    </row>
    <row r="1621" spans="7:8" x14ac:dyDescent="0.2">
      <c r="G1621" s="60"/>
      <c r="H1621" s="60"/>
    </row>
    <row r="1622" spans="7:8" x14ac:dyDescent="0.2">
      <c r="G1622" s="60"/>
      <c r="H1622" s="60"/>
    </row>
    <row r="1623" spans="7:8" x14ac:dyDescent="0.2">
      <c r="G1623" s="60"/>
      <c r="H1623" s="60"/>
    </row>
    <row r="1624" spans="7:8" x14ac:dyDescent="0.2">
      <c r="G1624" s="60"/>
      <c r="H1624" s="60"/>
    </row>
    <row r="1628" spans="7:8" x14ac:dyDescent="0.2">
      <c r="G1628" s="60"/>
      <c r="H1628" s="60"/>
    </row>
    <row r="1629" spans="7:8" x14ac:dyDescent="0.2">
      <c r="G1629" s="60"/>
      <c r="H1629" s="60"/>
    </row>
    <row r="1630" spans="7:8" x14ac:dyDescent="0.2">
      <c r="G1630" s="60"/>
      <c r="H1630" s="60"/>
    </row>
    <row r="1631" spans="7:8" x14ac:dyDescent="0.2">
      <c r="G1631" s="60"/>
      <c r="H1631" s="60"/>
    </row>
    <row r="1632" spans="7:8" x14ac:dyDescent="0.2">
      <c r="G1632" s="60"/>
      <c r="H1632" s="60"/>
    </row>
    <row r="1633" spans="7:8" x14ac:dyDescent="0.2">
      <c r="G1633" s="60"/>
      <c r="H1633" s="60"/>
    </row>
    <row r="1635" spans="7:8" x14ac:dyDescent="0.2">
      <c r="G1635" s="60"/>
      <c r="H1635" s="60"/>
    </row>
    <row r="1636" spans="7:8" x14ac:dyDescent="0.2">
      <c r="G1636" s="60"/>
      <c r="H1636" s="60"/>
    </row>
    <row r="1637" spans="7:8" x14ac:dyDescent="0.2">
      <c r="G1637" s="60"/>
      <c r="H1637" s="60"/>
    </row>
    <row r="1638" spans="7:8" x14ac:dyDescent="0.2">
      <c r="G1638" s="60"/>
      <c r="H1638" s="60"/>
    </row>
    <row r="1639" spans="7:8" x14ac:dyDescent="0.2">
      <c r="G1639" s="60"/>
      <c r="H1639" s="60"/>
    </row>
    <row r="1640" spans="7:8" x14ac:dyDescent="0.2">
      <c r="G1640" s="60"/>
      <c r="H1640" s="60"/>
    </row>
    <row r="1641" spans="7:8" x14ac:dyDescent="0.2">
      <c r="G1641" s="60"/>
      <c r="H1641" s="60"/>
    </row>
    <row r="1642" spans="7:8" x14ac:dyDescent="0.2">
      <c r="G1642" s="60"/>
      <c r="H1642" s="60"/>
    </row>
    <row r="1643" spans="7:8" x14ac:dyDescent="0.2">
      <c r="G1643" s="60"/>
      <c r="H1643" s="60"/>
    </row>
    <row r="1646" spans="7:8" x14ac:dyDescent="0.2">
      <c r="G1646" s="60"/>
      <c r="H1646" s="60"/>
    </row>
    <row r="1647" spans="7:8" x14ac:dyDescent="0.2">
      <c r="G1647" s="60"/>
      <c r="H1647" s="60"/>
    </row>
    <row r="1648" spans="7:8" x14ac:dyDescent="0.2">
      <c r="G1648" s="60"/>
      <c r="H1648" s="60"/>
    </row>
    <row r="1651" spans="7:8" x14ac:dyDescent="0.2">
      <c r="G1651" s="60"/>
      <c r="H1651" s="60"/>
    </row>
    <row r="1652" spans="7:8" x14ac:dyDescent="0.2">
      <c r="G1652" s="60"/>
      <c r="H1652" s="60"/>
    </row>
    <row r="1653" spans="7:8" x14ac:dyDescent="0.2">
      <c r="G1653" s="60"/>
      <c r="H1653" s="60"/>
    </row>
    <row r="1654" spans="7:8" x14ac:dyDescent="0.2">
      <c r="G1654" s="60"/>
      <c r="H1654" s="60"/>
    </row>
    <row r="1655" spans="7:8" x14ac:dyDescent="0.2">
      <c r="G1655" s="60"/>
      <c r="H1655" s="60"/>
    </row>
    <row r="1656" spans="7:8" x14ac:dyDescent="0.2">
      <c r="G1656" s="60"/>
      <c r="H1656" s="60"/>
    </row>
    <row r="1657" spans="7:8" x14ac:dyDescent="0.2">
      <c r="G1657" s="60"/>
      <c r="H1657" s="60"/>
    </row>
    <row r="1658" spans="7:8" x14ac:dyDescent="0.2">
      <c r="G1658" s="60"/>
      <c r="H1658" s="60"/>
    </row>
    <row r="1659" spans="7:8" x14ac:dyDescent="0.2">
      <c r="G1659" s="60"/>
      <c r="H1659" s="60"/>
    </row>
    <row r="1660" spans="7:8" x14ac:dyDescent="0.2">
      <c r="G1660" s="60"/>
      <c r="H1660" s="60"/>
    </row>
    <row r="1661" spans="7:8" x14ac:dyDescent="0.2">
      <c r="G1661" s="60"/>
      <c r="H1661" s="60"/>
    </row>
    <row r="1662" spans="7:8" x14ac:dyDescent="0.2">
      <c r="G1662" s="60"/>
      <c r="H1662" s="60"/>
    </row>
    <row r="1663" spans="7:8" x14ac:dyDescent="0.2">
      <c r="G1663" s="60"/>
      <c r="H1663" s="60"/>
    </row>
    <row r="1669" spans="7:8" x14ac:dyDescent="0.2">
      <c r="G1669" s="60"/>
      <c r="H1669" s="60"/>
    </row>
    <row r="1670" spans="7:8" x14ac:dyDescent="0.2">
      <c r="G1670" s="60"/>
      <c r="H1670" s="60"/>
    </row>
    <row r="1671" spans="7:8" x14ac:dyDescent="0.2">
      <c r="G1671" s="60"/>
      <c r="H1671" s="60"/>
    </row>
    <row r="1672" spans="7:8" x14ac:dyDescent="0.2">
      <c r="G1672" s="60"/>
      <c r="H1672" s="60"/>
    </row>
    <row r="1673" spans="7:8" x14ac:dyDescent="0.2">
      <c r="G1673" s="60"/>
      <c r="H1673" s="60"/>
    </row>
    <row r="1674" spans="7:8" x14ac:dyDescent="0.2">
      <c r="G1674" s="60"/>
      <c r="H1674" s="60"/>
    </row>
    <row r="1675" spans="7:8" x14ac:dyDescent="0.2">
      <c r="G1675" s="60"/>
      <c r="H1675" s="60"/>
    </row>
    <row r="1676" spans="7:8" x14ac:dyDescent="0.2">
      <c r="G1676" s="60"/>
      <c r="H1676" s="60"/>
    </row>
    <row r="1683" spans="7:8" x14ac:dyDescent="0.2">
      <c r="G1683" s="60"/>
      <c r="H1683" s="60"/>
    </row>
    <row r="1684" spans="7:8" x14ac:dyDescent="0.2">
      <c r="G1684" s="60"/>
      <c r="H1684" s="60"/>
    </row>
    <row r="1685" spans="7:8" x14ac:dyDescent="0.2">
      <c r="G1685" s="60"/>
      <c r="H1685" s="60"/>
    </row>
    <row r="1686" spans="7:8" x14ac:dyDescent="0.2">
      <c r="G1686" s="60"/>
      <c r="H1686" s="60"/>
    </row>
    <row r="1687" spans="7:8" x14ac:dyDescent="0.2">
      <c r="G1687" s="60"/>
      <c r="H1687" s="60"/>
    </row>
    <row r="1688" spans="7:8" x14ac:dyDescent="0.2">
      <c r="G1688" s="60"/>
      <c r="H1688" s="60"/>
    </row>
    <row r="1689" spans="7:8" x14ac:dyDescent="0.2">
      <c r="G1689" s="60"/>
      <c r="H1689" s="60"/>
    </row>
    <row r="1690" spans="7:8" x14ac:dyDescent="0.2">
      <c r="G1690" s="60"/>
      <c r="H1690" s="60"/>
    </row>
    <row r="1692" spans="7:8" x14ac:dyDescent="0.2">
      <c r="G1692" s="60"/>
      <c r="H1692" s="60"/>
    </row>
    <row r="1693" spans="7:8" x14ac:dyDescent="0.2">
      <c r="G1693" s="60"/>
      <c r="H1693" s="60"/>
    </row>
    <row r="1694" spans="7:8" x14ac:dyDescent="0.2">
      <c r="G1694" s="60"/>
      <c r="H1694" s="60"/>
    </row>
    <row r="1695" spans="7:8" x14ac:dyDescent="0.2">
      <c r="G1695" s="60"/>
      <c r="H1695" s="60"/>
    </row>
    <row r="1696" spans="7:8" x14ac:dyDescent="0.2">
      <c r="G1696" s="60"/>
      <c r="H1696" s="60"/>
    </row>
    <row r="1697" spans="7:8" x14ac:dyDescent="0.2">
      <c r="G1697" s="60"/>
      <c r="H1697" s="60"/>
    </row>
    <row r="1698" spans="7:8" x14ac:dyDescent="0.2">
      <c r="G1698" s="60"/>
      <c r="H1698" s="60"/>
    </row>
    <row r="1699" spans="7:8" x14ac:dyDescent="0.2">
      <c r="G1699" s="60"/>
      <c r="H1699" s="60"/>
    </row>
    <row r="1700" spans="7:8" x14ac:dyDescent="0.2">
      <c r="G1700" s="60"/>
      <c r="H1700" s="60"/>
    </row>
    <row r="1701" spans="7:8" x14ac:dyDescent="0.2">
      <c r="G1701" s="60"/>
      <c r="H1701" s="60"/>
    </row>
    <row r="1702" spans="7:8" x14ac:dyDescent="0.2">
      <c r="G1702" s="60"/>
      <c r="H1702" s="60"/>
    </row>
    <row r="1703" spans="7:8" x14ac:dyDescent="0.2">
      <c r="G1703" s="60"/>
      <c r="H1703" s="60"/>
    </row>
    <row r="1706" spans="7:8" x14ac:dyDescent="0.2">
      <c r="G1706" s="60"/>
      <c r="H1706" s="60"/>
    </row>
    <row r="1709" spans="7:8" x14ac:dyDescent="0.2">
      <c r="G1709" s="60"/>
      <c r="H1709" s="60"/>
    </row>
    <row r="1710" spans="7:8" x14ac:dyDescent="0.2">
      <c r="G1710" s="60"/>
      <c r="H1710" s="60"/>
    </row>
    <row r="1711" spans="7:8" x14ac:dyDescent="0.2">
      <c r="G1711" s="60"/>
      <c r="H1711" s="60"/>
    </row>
    <row r="1712" spans="7:8" x14ac:dyDescent="0.2">
      <c r="G1712" s="60"/>
      <c r="H1712" s="60"/>
    </row>
    <row r="1713" spans="7:8" x14ac:dyDescent="0.2">
      <c r="G1713" s="60"/>
      <c r="H1713" s="60"/>
    </row>
    <row r="1714" spans="7:8" x14ac:dyDescent="0.2">
      <c r="G1714" s="60"/>
      <c r="H1714" s="60"/>
    </row>
    <row r="1715" spans="7:8" x14ac:dyDescent="0.2">
      <c r="G1715" s="60"/>
      <c r="H1715" s="60"/>
    </row>
    <row r="1716" spans="7:8" x14ac:dyDescent="0.2">
      <c r="G1716" s="60"/>
      <c r="H1716" s="60"/>
    </row>
    <row r="1717" spans="7:8" x14ac:dyDescent="0.2">
      <c r="G1717" s="60"/>
      <c r="H1717" s="60"/>
    </row>
    <row r="1718" spans="7:8" x14ac:dyDescent="0.2">
      <c r="G1718" s="60"/>
      <c r="H1718" s="60"/>
    </row>
    <row r="1719" spans="7:8" x14ac:dyDescent="0.2">
      <c r="G1719" s="60"/>
      <c r="H1719" s="60"/>
    </row>
    <row r="1720" spans="7:8" x14ac:dyDescent="0.2">
      <c r="G1720" s="60"/>
      <c r="H1720" s="60"/>
    </row>
    <row r="1721" spans="7:8" x14ac:dyDescent="0.2">
      <c r="G1721" s="60"/>
      <c r="H1721" s="60"/>
    </row>
    <row r="1727" spans="7:8" x14ac:dyDescent="0.2">
      <c r="G1727" s="60"/>
      <c r="H1727" s="60"/>
    </row>
    <row r="1728" spans="7:8" x14ac:dyDescent="0.2">
      <c r="G1728" s="60"/>
      <c r="H1728" s="60"/>
    </row>
    <row r="1729" spans="7:8" x14ac:dyDescent="0.2">
      <c r="G1729" s="60"/>
      <c r="H1729" s="60"/>
    </row>
    <row r="1730" spans="7:8" x14ac:dyDescent="0.2">
      <c r="G1730" s="60"/>
      <c r="H1730" s="60"/>
    </row>
    <row r="1731" spans="7:8" x14ac:dyDescent="0.2">
      <c r="G1731" s="60"/>
      <c r="H1731" s="60"/>
    </row>
    <row r="1732" spans="7:8" x14ac:dyDescent="0.2">
      <c r="G1732" s="60"/>
      <c r="H1732" s="60"/>
    </row>
    <row r="1733" spans="7:8" x14ac:dyDescent="0.2">
      <c r="G1733" s="60"/>
      <c r="H1733" s="60"/>
    </row>
    <row r="1734" spans="7:8" x14ac:dyDescent="0.2">
      <c r="G1734" s="60"/>
      <c r="H1734" s="60"/>
    </row>
    <row r="1740" spans="7:8" x14ac:dyDescent="0.2">
      <c r="G1740" s="60"/>
      <c r="H1740" s="60"/>
    </row>
    <row r="1741" spans="7:8" x14ac:dyDescent="0.2">
      <c r="G1741" s="60"/>
      <c r="H1741" s="60"/>
    </row>
    <row r="1742" spans="7:8" x14ac:dyDescent="0.2">
      <c r="G1742" s="60"/>
      <c r="H1742" s="60"/>
    </row>
    <row r="1743" spans="7:8" x14ac:dyDescent="0.2">
      <c r="G1743" s="60"/>
      <c r="H1743" s="60"/>
    </row>
    <row r="1744" spans="7:8" x14ac:dyDescent="0.2">
      <c r="G1744" s="60"/>
      <c r="H1744" s="60"/>
    </row>
    <row r="1745" spans="7:8" x14ac:dyDescent="0.2">
      <c r="G1745" s="60"/>
      <c r="H1745" s="60"/>
    </row>
    <row r="1746" spans="7:8" x14ac:dyDescent="0.2">
      <c r="G1746" s="60"/>
      <c r="H1746" s="60"/>
    </row>
    <row r="1747" spans="7:8" x14ac:dyDescent="0.2">
      <c r="G1747" s="60"/>
      <c r="H1747" s="60"/>
    </row>
    <row r="1748" spans="7:8" x14ac:dyDescent="0.2">
      <c r="G1748" s="60"/>
      <c r="H1748" s="60"/>
    </row>
    <row r="1750" spans="7:8" x14ac:dyDescent="0.2">
      <c r="G1750" s="60"/>
      <c r="H1750" s="60"/>
    </row>
    <row r="1751" spans="7:8" x14ac:dyDescent="0.2">
      <c r="G1751" s="60"/>
      <c r="H1751" s="60"/>
    </row>
    <row r="1752" spans="7:8" x14ac:dyDescent="0.2">
      <c r="G1752" s="60"/>
      <c r="H1752" s="60"/>
    </row>
    <row r="1753" spans="7:8" x14ac:dyDescent="0.2">
      <c r="G1753" s="60"/>
      <c r="H1753" s="60"/>
    </row>
    <row r="1754" spans="7:8" x14ac:dyDescent="0.2">
      <c r="G1754" s="60"/>
      <c r="H1754" s="60"/>
    </row>
    <row r="1755" spans="7:8" x14ac:dyDescent="0.2">
      <c r="G1755" s="60"/>
      <c r="H1755" s="60"/>
    </row>
    <row r="1756" spans="7:8" x14ac:dyDescent="0.2">
      <c r="G1756" s="60"/>
      <c r="H1756" s="60"/>
    </row>
    <row r="1757" spans="7:8" x14ac:dyDescent="0.2">
      <c r="G1757" s="60"/>
      <c r="H1757" s="60"/>
    </row>
    <row r="1761" spans="7:8" x14ac:dyDescent="0.2">
      <c r="G1761" s="60"/>
      <c r="H1761" s="60"/>
    </row>
    <row r="1763" spans="7:8" x14ac:dyDescent="0.2">
      <c r="G1763" s="60"/>
      <c r="H1763" s="60"/>
    </row>
    <row r="1764" spans="7:8" x14ac:dyDescent="0.2">
      <c r="G1764" s="60"/>
      <c r="H1764" s="60"/>
    </row>
    <row r="1765" spans="7:8" x14ac:dyDescent="0.2">
      <c r="G1765" s="60"/>
      <c r="H1765" s="60"/>
    </row>
    <row r="1766" spans="7:8" x14ac:dyDescent="0.2">
      <c r="G1766" s="60"/>
      <c r="H1766" s="60"/>
    </row>
    <row r="1767" spans="7:8" x14ac:dyDescent="0.2">
      <c r="G1767" s="60"/>
      <c r="H1767" s="60"/>
    </row>
    <row r="1768" spans="7:8" x14ac:dyDescent="0.2">
      <c r="G1768" s="60"/>
      <c r="H1768" s="60"/>
    </row>
    <row r="1769" spans="7:8" x14ac:dyDescent="0.2">
      <c r="G1769" s="60"/>
      <c r="H1769" s="60"/>
    </row>
    <row r="1770" spans="7:8" x14ac:dyDescent="0.2">
      <c r="G1770" s="60"/>
      <c r="H1770" s="60"/>
    </row>
    <row r="1771" spans="7:8" x14ac:dyDescent="0.2">
      <c r="G1771" s="60"/>
      <c r="H1771" s="60"/>
    </row>
    <row r="1772" spans="7:8" x14ac:dyDescent="0.2">
      <c r="G1772" s="60"/>
      <c r="H1772" s="60"/>
    </row>
    <row r="1773" spans="7:8" x14ac:dyDescent="0.2">
      <c r="G1773" s="60"/>
      <c r="H1773" s="60"/>
    </row>
    <row r="1774" spans="7:8" x14ac:dyDescent="0.2">
      <c r="G1774" s="60"/>
      <c r="H1774" s="60"/>
    </row>
    <row r="1775" spans="7:8" x14ac:dyDescent="0.2">
      <c r="G1775" s="60"/>
      <c r="H1775" s="60"/>
    </row>
    <row r="1776" spans="7:8" x14ac:dyDescent="0.2">
      <c r="G1776" s="60"/>
      <c r="H1776" s="60"/>
    </row>
    <row r="1777" spans="7:8" x14ac:dyDescent="0.2">
      <c r="G1777" s="60"/>
      <c r="H1777" s="60"/>
    </row>
    <row r="1783" spans="7:8" x14ac:dyDescent="0.2">
      <c r="G1783" s="60"/>
      <c r="H1783" s="60"/>
    </row>
    <row r="1784" spans="7:8" x14ac:dyDescent="0.2">
      <c r="G1784" s="60"/>
      <c r="H1784" s="60"/>
    </row>
    <row r="1785" spans="7:8" x14ac:dyDescent="0.2">
      <c r="G1785" s="60"/>
      <c r="H1785" s="60"/>
    </row>
    <row r="1786" spans="7:8" x14ac:dyDescent="0.2">
      <c r="G1786" s="60"/>
      <c r="H1786" s="60"/>
    </row>
    <row r="1787" spans="7:8" x14ac:dyDescent="0.2">
      <c r="G1787" s="60"/>
      <c r="H1787" s="60"/>
    </row>
    <row r="1788" spans="7:8" x14ac:dyDescent="0.2">
      <c r="G1788" s="60"/>
      <c r="H1788" s="60"/>
    </row>
    <row r="1789" spans="7:8" x14ac:dyDescent="0.2">
      <c r="G1789" s="60"/>
      <c r="H1789" s="60"/>
    </row>
    <row r="1794" spans="7:8" x14ac:dyDescent="0.2">
      <c r="G1794" s="60"/>
      <c r="H1794" s="60"/>
    </row>
    <row r="1795" spans="7:8" x14ac:dyDescent="0.2">
      <c r="G1795" s="60"/>
      <c r="H1795" s="60"/>
    </row>
    <row r="1796" spans="7:8" x14ac:dyDescent="0.2">
      <c r="G1796" s="60"/>
      <c r="H1796" s="60"/>
    </row>
    <row r="1797" spans="7:8" x14ac:dyDescent="0.2">
      <c r="G1797" s="60"/>
      <c r="H1797" s="60"/>
    </row>
    <row r="1798" spans="7:8" x14ac:dyDescent="0.2">
      <c r="G1798" s="60"/>
      <c r="H1798" s="60"/>
    </row>
    <row r="1799" spans="7:8" x14ac:dyDescent="0.2">
      <c r="G1799" s="60"/>
      <c r="H1799" s="60"/>
    </row>
    <row r="1800" spans="7:8" x14ac:dyDescent="0.2">
      <c r="G1800" s="60"/>
      <c r="H1800" s="60"/>
    </row>
    <row r="1801" spans="7:8" x14ac:dyDescent="0.2">
      <c r="G1801" s="60"/>
      <c r="H1801" s="60"/>
    </row>
    <row r="1802" spans="7:8" x14ac:dyDescent="0.2">
      <c r="G1802" s="60"/>
      <c r="H1802" s="60"/>
    </row>
    <row r="1803" spans="7:8" x14ac:dyDescent="0.2">
      <c r="G1803" s="60"/>
      <c r="H1803" s="60"/>
    </row>
    <row r="1804" spans="7:8" x14ac:dyDescent="0.2">
      <c r="G1804" s="60"/>
      <c r="H1804" s="60"/>
    </row>
    <row r="1805" spans="7:8" x14ac:dyDescent="0.2">
      <c r="G1805" s="60"/>
      <c r="H1805" s="60"/>
    </row>
    <row r="1806" spans="7:8" x14ac:dyDescent="0.2">
      <c r="G1806" s="60"/>
      <c r="H1806" s="60"/>
    </row>
    <row r="1809" spans="7:8" x14ac:dyDescent="0.2">
      <c r="G1809" s="60"/>
      <c r="H1809" s="60"/>
    </row>
    <row r="1810" spans="7:8" x14ac:dyDescent="0.2">
      <c r="G1810" s="60"/>
      <c r="H1810" s="60"/>
    </row>
    <row r="1811" spans="7:8" x14ac:dyDescent="0.2">
      <c r="G1811" s="60"/>
      <c r="H1811" s="60"/>
    </row>
    <row r="1812" spans="7:8" x14ac:dyDescent="0.2">
      <c r="G1812" s="60"/>
      <c r="H1812" s="60"/>
    </row>
    <row r="1813" spans="7:8" x14ac:dyDescent="0.2">
      <c r="G1813" s="60"/>
      <c r="H1813" s="60"/>
    </row>
    <row r="1814" spans="7:8" x14ac:dyDescent="0.2">
      <c r="G1814" s="60"/>
      <c r="H1814" s="60"/>
    </row>
    <row r="1815" spans="7:8" x14ac:dyDescent="0.2">
      <c r="G1815" s="60"/>
      <c r="H1815" s="60"/>
    </row>
    <row r="1816" spans="7:8" x14ac:dyDescent="0.2">
      <c r="G1816" s="60"/>
      <c r="H1816" s="60"/>
    </row>
    <row r="1817" spans="7:8" x14ac:dyDescent="0.2">
      <c r="G1817" s="60"/>
      <c r="H1817" s="60"/>
    </row>
    <row r="1818" spans="7:8" x14ac:dyDescent="0.2">
      <c r="G1818" s="60"/>
      <c r="H1818" s="60"/>
    </row>
    <row r="1819" spans="7:8" x14ac:dyDescent="0.2">
      <c r="G1819" s="60"/>
      <c r="H1819" s="60"/>
    </row>
    <row r="1820" spans="7:8" x14ac:dyDescent="0.2">
      <c r="G1820" s="60"/>
      <c r="H1820" s="60"/>
    </row>
    <row r="1821" spans="7:8" x14ac:dyDescent="0.2">
      <c r="G1821" s="60"/>
      <c r="H1821" s="60"/>
    </row>
    <row r="1825" spans="7:8" x14ac:dyDescent="0.2">
      <c r="G1825" s="60"/>
      <c r="H1825" s="60"/>
    </row>
    <row r="1826" spans="7:8" x14ac:dyDescent="0.2">
      <c r="G1826" s="60"/>
      <c r="H1826" s="60"/>
    </row>
    <row r="1827" spans="7:8" x14ac:dyDescent="0.2">
      <c r="G1827" s="60"/>
      <c r="H1827" s="60"/>
    </row>
    <row r="1828" spans="7:8" x14ac:dyDescent="0.2">
      <c r="G1828" s="60"/>
      <c r="H1828" s="60"/>
    </row>
    <row r="1829" spans="7:8" x14ac:dyDescent="0.2">
      <c r="G1829" s="60"/>
      <c r="H1829" s="60"/>
    </row>
    <row r="1831" spans="7:8" x14ac:dyDescent="0.2">
      <c r="G1831" s="60"/>
      <c r="H1831" s="60"/>
    </row>
    <row r="1832" spans="7:8" x14ac:dyDescent="0.2">
      <c r="G1832" s="60"/>
      <c r="H1832" s="60"/>
    </row>
    <row r="1833" spans="7:8" x14ac:dyDescent="0.2">
      <c r="G1833" s="60"/>
      <c r="H1833" s="60"/>
    </row>
    <row r="1834" spans="7:8" x14ac:dyDescent="0.2">
      <c r="G1834" s="60"/>
      <c r="H1834" s="60"/>
    </row>
    <row r="1835" spans="7:8" x14ac:dyDescent="0.2">
      <c r="G1835" s="60"/>
      <c r="H1835" s="60"/>
    </row>
    <row r="1836" spans="7:8" x14ac:dyDescent="0.2">
      <c r="G1836" s="60"/>
      <c r="H1836" s="60"/>
    </row>
    <row r="1837" spans="7:8" x14ac:dyDescent="0.2">
      <c r="G1837" s="60"/>
      <c r="H1837" s="60"/>
    </row>
    <row r="1838" spans="7:8" x14ac:dyDescent="0.2">
      <c r="G1838" s="60"/>
      <c r="H1838" s="60"/>
    </row>
    <row r="1839" spans="7:8" x14ac:dyDescent="0.2">
      <c r="G1839" s="60"/>
      <c r="H1839" s="60"/>
    </row>
    <row r="1840" spans="7:8" x14ac:dyDescent="0.2">
      <c r="G1840" s="60"/>
      <c r="H1840" s="60"/>
    </row>
    <row r="1841" spans="7:8" x14ac:dyDescent="0.2">
      <c r="G1841" s="60"/>
      <c r="H1841" s="60"/>
    </row>
    <row r="1842" spans="7:8" x14ac:dyDescent="0.2">
      <c r="G1842" s="60"/>
      <c r="H1842" s="60"/>
    </row>
    <row r="1843" spans="7:8" x14ac:dyDescent="0.2">
      <c r="G1843" s="60"/>
      <c r="H1843" s="60"/>
    </row>
    <row r="1850" spans="7:8" x14ac:dyDescent="0.2">
      <c r="G1850" s="60"/>
      <c r="H1850" s="60"/>
    </row>
    <row r="1851" spans="7:8" x14ac:dyDescent="0.2">
      <c r="G1851" s="60"/>
      <c r="H1851" s="60"/>
    </row>
    <row r="1852" spans="7:8" x14ac:dyDescent="0.2">
      <c r="G1852" s="60"/>
      <c r="H1852" s="60"/>
    </row>
    <row r="1853" spans="7:8" x14ac:dyDescent="0.2">
      <c r="G1853" s="60"/>
      <c r="H1853" s="60"/>
    </row>
    <row r="1854" spans="7:8" x14ac:dyDescent="0.2">
      <c r="G1854" s="60"/>
      <c r="H1854" s="60"/>
    </row>
    <row r="1855" spans="7:8" x14ac:dyDescent="0.2">
      <c r="G1855" s="60"/>
      <c r="H1855" s="60"/>
    </row>
    <row r="1856" spans="7:8" x14ac:dyDescent="0.2">
      <c r="G1856" s="60"/>
      <c r="H1856" s="60"/>
    </row>
    <row r="1863" spans="7:8" x14ac:dyDescent="0.2">
      <c r="G1863" s="60"/>
      <c r="H1863" s="60"/>
    </row>
    <row r="1864" spans="7:8" x14ac:dyDescent="0.2">
      <c r="G1864" s="60"/>
      <c r="H1864" s="60"/>
    </row>
    <row r="1865" spans="7:8" x14ac:dyDescent="0.2">
      <c r="G1865" s="60"/>
      <c r="H1865" s="60"/>
    </row>
    <row r="1866" spans="7:8" x14ac:dyDescent="0.2">
      <c r="G1866" s="60"/>
      <c r="H1866" s="60"/>
    </row>
    <row r="1867" spans="7:8" x14ac:dyDescent="0.2">
      <c r="G1867" s="60"/>
      <c r="H1867" s="60"/>
    </row>
    <row r="1868" spans="7:8" x14ac:dyDescent="0.2">
      <c r="G1868" s="60"/>
      <c r="H1868" s="60"/>
    </row>
    <row r="1869" spans="7:8" x14ac:dyDescent="0.2">
      <c r="G1869" s="60"/>
      <c r="H1869" s="60"/>
    </row>
    <row r="1870" spans="7:8" x14ac:dyDescent="0.2">
      <c r="G1870" s="60"/>
      <c r="H1870" s="60"/>
    </row>
    <row r="1871" spans="7:8" x14ac:dyDescent="0.2">
      <c r="G1871" s="60"/>
      <c r="H1871" s="60"/>
    </row>
    <row r="1872" spans="7:8" x14ac:dyDescent="0.2">
      <c r="G1872" s="60"/>
      <c r="H1872" s="60"/>
    </row>
    <row r="1873" spans="7:8" x14ac:dyDescent="0.2">
      <c r="G1873" s="60"/>
      <c r="H1873" s="60"/>
    </row>
    <row r="1875" spans="7:8" x14ac:dyDescent="0.2">
      <c r="G1875" s="60"/>
      <c r="H1875" s="60"/>
    </row>
    <row r="1876" spans="7:8" x14ac:dyDescent="0.2">
      <c r="G1876" s="60"/>
      <c r="H1876" s="60"/>
    </row>
    <row r="1877" spans="7:8" x14ac:dyDescent="0.2">
      <c r="G1877" s="60"/>
      <c r="H1877" s="60"/>
    </row>
    <row r="1878" spans="7:8" x14ac:dyDescent="0.2">
      <c r="G1878" s="60"/>
      <c r="H1878" s="60"/>
    </row>
    <row r="1879" spans="7:8" x14ac:dyDescent="0.2">
      <c r="G1879" s="60"/>
      <c r="H1879" s="60"/>
    </row>
    <row r="1880" spans="7:8" x14ac:dyDescent="0.2">
      <c r="G1880" s="60"/>
      <c r="H1880" s="60"/>
    </row>
    <row r="1881" spans="7:8" x14ac:dyDescent="0.2">
      <c r="G1881" s="60"/>
      <c r="H1881" s="60"/>
    </row>
    <row r="1882" spans="7:8" x14ac:dyDescent="0.2">
      <c r="G1882" s="60"/>
      <c r="H1882" s="60"/>
    </row>
    <row r="1883" spans="7:8" x14ac:dyDescent="0.2">
      <c r="G1883" s="60"/>
      <c r="H1883" s="60"/>
    </row>
    <row r="1884" spans="7:8" x14ac:dyDescent="0.2">
      <c r="G1884" s="60"/>
      <c r="H1884" s="60"/>
    </row>
    <row r="1888" spans="7:8" x14ac:dyDescent="0.2">
      <c r="G1888" s="60"/>
      <c r="H1888" s="60"/>
    </row>
    <row r="1889" spans="7:8" x14ac:dyDescent="0.2">
      <c r="G1889" s="60"/>
      <c r="H1889" s="60"/>
    </row>
    <row r="1891" spans="7:8" x14ac:dyDescent="0.2">
      <c r="G1891" s="60"/>
      <c r="H1891" s="60"/>
    </row>
    <row r="1892" spans="7:8" x14ac:dyDescent="0.2">
      <c r="G1892" s="60"/>
      <c r="H1892" s="60"/>
    </row>
    <row r="1893" spans="7:8" x14ac:dyDescent="0.2">
      <c r="G1893" s="60"/>
      <c r="H1893" s="60"/>
    </row>
    <row r="1894" spans="7:8" x14ac:dyDescent="0.2">
      <c r="G1894" s="60"/>
      <c r="H1894" s="60"/>
    </row>
    <row r="1895" spans="7:8" x14ac:dyDescent="0.2">
      <c r="G1895" s="60"/>
      <c r="H1895" s="60"/>
    </row>
    <row r="1896" spans="7:8" x14ac:dyDescent="0.2">
      <c r="G1896" s="60"/>
      <c r="H1896" s="60"/>
    </row>
    <row r="1897" spans="7:8" x14ac:dyDescent="0.2">
      <c r="G1897" s="60"/>
      <c r="H1897" s="60"/>
    </row>
    <row r="1898" spans="7:8" x14ac:dyDescent="0.2">
      <c r="G1898" s="60"/>
      <c r="H1898" s="60"/>
    </row>
    <row r="1899" spans="7:8" x14ac:dyDescent="0.2">
      <c r="G1899" s="60"/>
      <c r="H1899" s="60"/>
    </row>
    <row r="1900" spans="7:8" x14ac:dyDescent="0.2">
      <c r="G1900" s="60"/>
      <c r="H1900" s="60"/>
    </row>
    <row r="1901" spans="7:8" x14ac:dyDescent="0.2">
      <c r="G1901" s="60"/>
      <c r="H1901" s="60"/>
    </row>
    <row r="1902" spans="7:8" x14ac:dyDescent="0.2">
      <c r="G1902" s="60"/>
      <c r="H1902" s="60"/>
    </row>
    <row r="1909" spans="7:8" x14ac:dyDescent="0.2">
      <c r="G1909" s="60"/>
      <c r="H1909" s="60"/>
    </row>
    <row r="1910" spans="7:8" x14ac:dyDescent="0.2">
      <c r="G1910" s="60"/>
      <c r="H1910" s="60"/>
    </row>
    <row r="1911" spans="7:8" x14ac:dyDescent="0.2">
      <c r="G1911" s="60"/>
      <c r="H1911" s="60"/>
    </row>
    <row r="1912" spans="7:8" x14ac:dyDescent="0.2">
      <c r="G1912" s="60"/>
      <c r="H1912" s="60"/>
    </row>
    <row r="1913" spans="7:8" x14ac:dyDescent="0.2">
      <c r="G1913" s="60"/>
      <c r="H1913" s="60"/>
    </row>
    <row r="1914" spans="7:8" x14ac:dyDescent="0.2">
      <c r="G1914" s="60"/>
      <c r="H1914" s="60"/>
    </row>
    <row r="1915" spans="7:8" x14ac:dyDescent="0.2">
      <c r="G1915" s="60"/>
      <c r="H1915" s="60"/>
    </row>
    <row r="1916" spans="7:8" x14ac:dyDescent="0.2">
      <c r="G1916" s="60"/>
      <c r="H1916" s="60"/>
    </row>
    <row r="1917" spans="7:8" x14ac:dyDescent="0.2">
      <c r="G1917" s="60"/>
      <c r="H1917" s="60"/>
    </row>
    <row r="1918" spans="7:8" x14ac:dyDescent="0.2">
      <c r="G1918" s="60"/>
      <c r="H1918" s="60"/>
    </row>
    <row r="1925" spans="7:8" x14ac:dyDescent="0.2">
      <c r="G1925" s="60"/>
      <c r="H1925" s="60"/>
    </row>
    <row r="1926" spans="7:8" x14ac:dyDescent="0.2">
      <c r="G1926" s="60"/>
      <c r="H1926" s="60"/>
    </row>
    <row r="1927" spans="7:8" x14ac:dyDescent="0.2">
      <c r="G1927" s="60"/>
      <c r="H1927" s="60"/>
    </row>
    <row r="1929" spans="7:8" x14ac:dyDescent="0.2">
      <c r="G1929" s="60"/>
      <c r="H1929" s="60"/>
    </row>
    <row r="1930" spans="7:8" x14ac:dyDescent="0.2">
      <c r="G1930" s="60"/>
      <c r="H1930" s="60"/>
    </row>
    <row r="1931" spans="7:8" x14ac:dyDescent="0.2">
      <c r="G1931" s="60"/>
      <c r="H1931" s="60"/>
    </row>
    <row r="1932" spans="7:8" x14ac:dyDescent="0.2">
      <c r="G1932" s="60"/>
      <c r="H1932" s="60"/>
    </row>
    <row r="1933" spans="7:8" x14ac:dyDescent="0.2">
      <c r="G1933" s="60"/>
      <c r="H1933" s="60"/>
    </row>
    <row r="1936" spans="7:8" x14ac:dyDescent="0.2">
      <c r="G1936" s="60"/>
      <c r="H1936" s="60"/>
    </row>
    <row r="1937" spans="7:8" x14ac:dyDescent="0.2">
      <c r="G1937" s="60"/>
      <c r="H1937" s="60"/>
    </row>
    <row r="1938" spans="7:8" x14ac:dyDescent="0.2">
      <c r="G1938" s="60"/>
      <c r="H1938" s="60"/>
    </row>
    <row r="1939" spans="7:8" x14ac:dyDescent="0.2">
      <c r="G1939" s="60"/>
      <c r="H1939" s="60"/>
    </row>
    <row r="1940" spans="7:8" x14ac:dyDescent="0.2">
      <c r="G1940" s="60"/>
      <c r="H1940" s="60"/>
    </row>
    <row r="1941" spans="7:8" x14ac:dyDescent="0.2">
      <c r="G1941" s="60"/>
      <c r="H1941" s="60"/>
    </row>
    <row r="1942" spans="7:8" x14ac:dyDescent="0.2">
      <c r="G1942" s="60"/>
      <c r="H1942" s="60"/>
    </row>
    <row r="1943" spans="7:8" x14ac:dyDescent="0.2">
      <c r="G1943" s="60"/>
      <c r="H1943" s="60"/>
    </row>
    <row r="1944" spans="7:8" x14ac:dyDescent="0.2">
      <c r="G1944" s="60"/>
      <c r="H1944" s="60"/>
    </row>
    <row r="1948" spans="7:8" x14ac:dyDescent="0.2">
      <c r="G1948" s="60"/>
      <c r="H1948" s="60"/>
    </row>
    <row r="1950" spans="7:8" x14ac:dyDescent="0.2">
      <c r="G1950" s="60"/>
      <c r="H1950" s="60"/>
    </row>
    <row r="1951" spans="7:8" x14ac:dyDescent="0.2">
      <c r="G1951" s="60"/>
      <c r="H1951" s="60"/>
    </row>
    <row r="1952" spans="7:8" x14ac:dyDescent="0.2">
      <c r="G1952" s="60"/>
      <c r="H1952" s="60"/>
    </row>
    <row r="1953" spans="7:8" x14ac:dyDescent="0.2">
      <c r="G1953" s="60"/>
      <c r="H1953" s="60"/>
    </row>
    <row r="1954" spans="7:8" x14ac:dyDescent="0.2">
      <c r="G1954" s="60"/>
      <c r="H1954" s="60"/>
    </row>
    <row r="1955" spans="7:8" x14ac:dyDescent="0.2">
      <c r="G1955" s="60"/>
      <c r="H1955" s="60"/>
    </row>
    <row r="1956" spans="7:8" x14ac:dyDescent="0.2">
      <c r="G1956" s="60"/>
      <c r="H1956" s="60"/>
    </row>
    <row r="1957" spans="7:8" x14ac:dyDescent="0.2">
      <c r="G1957" s="60"/>
      <c r="H1957" s="60"/>
    </row>
    <row r="1958" spans="7:8" x14ac:dyDescent="0.2">
      <c r="G1958" s="60"/>
      <c r="H1958" s="60"/>
    </row>
    <row r="1959" spans="7:8" x14ac:dyDescent="0.2">
      <c r="G1959" s="60"/>
      <c r="H1959" s="60"/>
    </row>
    <row r="1961" spans="7:8" x14ac:dyDescent="0.2">
      <c r="G1961" s="60"/>
      <c r="H1961" s="60"/>
    </row>
    <row r="1962" spans="7:8" x14ac:dyDescent="0.2">
      <c r="G1962" s="60"/>
      <c r="H1962" s="60"/>
    </row>
    <row r="1963" spans="7:8" x14ac:dyDescent="0.2">
      <c r="G1963" s="60"/>
      <c r="H1963" s="60"/>
    </row>
    <row r="1964" spans="7:8" x14ac:dyDescent="0.2">
      <c r="G1964" s="60"/>
      <c r="H1964" s="60"/>
    </row>
    <row r="1965" spans="7:8" x14ac:dyDescent="0.2">
      <c r="G1965" s="60"/>
      <c r="H1965" s="60"/>
    </row>
    <row r="1966" spans="7:8" x14ac:dyDescent="0.2">
      <c r="G1966" s="60"/>
      <c r="H1966" s="60"/>
    </row>
    <row r="1967" spans="7:8" x14ac:dyDescent="0.2">
      <c r="G1967" s="60"/>
      <c r="H1967" s="60"/>
    </row>
    <row r="1968" spans="7:8" x14ac:dyDescent="0.2">
      <c r="G1968" s="60"/>
      <c r="H1968" s="60"/>
    </row>
    <row r="1973" spans="7:8" x14ac:dyDescent="0.2">
      <c r="G1973" s="60"/>
      <c r="H1973" s="60"/>
    </row>
    <row r="1974" spans="7:8" x14ac:dyDescent="0.2">
      <c r="G1974" s="60"/>
      <c r="H1974" s="60"/>
    </row>
    <row r="1975" spans="7:8" x14ac:dyDescent="0.2">
      <c r="G1975" s="60"/>
      <c r="H1975" s="60"/>
    </row>
    <row r="1976" spans="7:8" x14ac:dyDescent="0.2">
      <c r="G1976" s="60"/>
      <c r="H1976" s="60"/>
    </row>
    <row r="1977" spans="7:8" x14ac:dyDescent="0.2">
      <c r="G1977" s="60"/>
      <c r="H1977" s="60"/>
    </row>
    <row r="1978" spans="7:8" x14ac:dyDescent="0.2">
      <c r="G1978" s="60"/>
      <c r="H1978" s="60"/>
    </row>
    <row r="1979" spans="7:8" x14ac:dyDescent="0.2">
      <c r="G1979" s="60"/>
      <c r="H1979" s="60"/>
    </row>
    <row r="1980" spans="7:8" x14ac:dyDescent="0.2">
      <c r="G1980" s="60"/>
      <c r="H1980" s="60"/>
    </row>
    <row r="1981" spans="7:8" x14ac:dyDescent="0.2">
      <c r="G1981" s="60"/>
      <c r="H1981" s="60"/>
    </row>
    <row r="1982" spans="7:8" x14ac:dyDescent="0.2">
      <c r="G1982" s="60"/>
      <c r="H1982" s="60"/>
    </row>
    <row r="1983" spans="7:8" x14ac:dyDescent="0.2">
      <c r="G1983" s="60"/>
      <c r="H1983" s="60"/>
    </row>
    <row r="1984" spans="7:8" x14ac:dyDescent="0.2">
      <c r="G1984" s="60"/>
      <c r="H1984" s="60"/>
    </row>
    <row r="1985" spans="7:8" x14ac:dyDescent="0.2">
      <c r="G1985" s="60"/>
      <c r="H1985" s="60"/>
    </row>
    <row r="1986" spans="7:8" x14ac:dyDescent="0.2">
      <c r="G1986" s="60"/>
      <c r="H1986" s="60"/>
    </row>
    <row r="1992" spans="7:8" x14ac:dyDescent="0.2">
      <c r="G1992" s="60"/>
      <c r="H1992" s="60"/>
    </row>
    <row r="1993" spans="7:8" x14ac:dyDescent="0.2">
      <c r="G1993" s="60"/>
      <c r="H1993" s="60"/>
    </row>
    <row r="1994" spans="7:8" x14ac:dyDescent="0.2">
      <c r="G1994" s="60"/>
      <c r="H1994" s="60"/>
    </row>
    <row r="1995" spans="7:8" x14ac:dyDescent="0.2">
      <c r="G1995" s="60"/>
      <c r="H1995" s="60"/>
    </row>
    <row r="1996" spans="7:8" x14ac:dyDescent="0.2">
      <c r="G1996" s="60"/>
      <c r="H1996" s="60"/>
    </row>
    <row r="1997" spans="7:8" x14ac:dyDescent="0.2">
      <c r="G1997" s="60"/>
      <c r="H1997" s="60"/>
    </row>
    <row r="1998" spans="7:8" x14ac:dyDescent="0.2">
      <c r="G1998" s="60"/>
      <c r="H1998" s="60"/>
    </row>
    <row r="1999" spans="7:8" x14ac:dyDescent="0.2">
      <c r="G1999" s="60"/>
      <c r="H1999" s="60"/>
    </row>
    <row r="2005" spans="7:8" x14ac:dyDescent="0.2">
      <c r="G2005" s="60"/>
      <c r="H2005" s="60"/>
    </row>
    <row r="2006" spans="7:8" x14ac:dyDescent="0.2">
      <c r="G2006" s="60"/>
      <c r="H2006" s="60"/>
    </row>
    <row r="2007" spans="7:8" x14ac:dyDescent="0.2">
      <c r="G2007" s="60"/>
      <c r="H2007" s="60"/>
    </row>
    <row r="2008" spans="7:8" x14ac:dyDescent="0.2">
      <c r="G2008" s="60"/>
      <c r="H2008" s="60"/>
    </row>
    <row r="2009" spans="7:8" x14ac:dyDescent="0.2">
      <c r="G2009" s="60"/>
      <c r="H2009" s="60"/>
    </row>
    <row r="2010" spans="7:8" x14ac:dyDescent="0.2">
      <c r="G2010" s="60"/>
      <c r="H2010" s="60"/>
    </row>
    <row r="2011" spans="7:8" x14ac:dyDescent="0.2">
      <c r="G2011" s="60"/>
      <c r="H2011" s="60"/>
    </row>
    <row r="2012" spans="7:8" x14ac:dyDescent="0.2">
      <c r="G2012" s="60"/>
      <c r="H2012" s="60"/>
    </row>
    <row r="2014" spans="7:8" x14ac:dyDescent="0.2">
      <c r="G2014" s="60"/>
      <c r="H2014" s="60"/>
    </row>
    <row r="2015" spans="7:8" x14ac:dyDescent="0.2">
      <c r="G2015" s="60"/>
      <c r="H2015" s="60"/>
    </row>
    <row r="2016" spans="7:8" x14ac:dyDescent="0.2">
      <c r="G2016" s="60"/>
      <c r="H2016" s="60"/>
    </row>
    <row r="2017" spans="7:8" x14ac:dyDescent="0.2">
      <c r="G2017" s="60"/>
      <c r="H2017" s="60"/>
    </row>
    <row r="2018" spans="7:8" x14ac:dyDescent="0.2">
      <c r="G2018" s="60"/>
      <c r="H2018" s="60"/>
    </row>
    <row r="2019" spans="7:8" x14ac:dyDescent="0.2">
      <c r="G2019" s="60"/>
      <c r="H2019" s="60"/>
    </row>
    <row r="2020" spans="7:8" x14ac:dyDescent="0.2">
      <c r="G2020" s="60"/>
      <c r="H2020" s="60"/>
    </row>
    <row r="2021" spans="7:8" x14ac:dyDescent="0.2">
      <c r="G2021" s="60"/>
      <c r="H2021" s="60"/>
    </row>
    <row r="2022" spans="7:8" x14ac:dyDescent="0.2">
      <c r="G2022" s="60"/>
      <c r="H2022" s="60"/>
    </row>
    <row r="2023" spans="7:8" x14ac:dyDescent="0.2">
      <c r="G2023" s="60"/>
      <c r="H2023" s="60"/>
    </row>
    <row r="2024" spans="7:8" x14ac:dyDescent="0.2">
      <c r="G2024" s="60"/>
      <c r="H2024" s="60"/>
    </row>
    <row r="2029" spans="7:8" x14ac:dyDescent="0.2">
      <c r="G2029" s="60"/>
      <c r="H2029" s="60"/>
    </row>
    <row r="2030" spans="7:8" x14ac:dyDescent="0.2">
      <c r="G2030" s="60"/>
      <c r="H2030" s="60"/>
    </row>
    <row r="2031" spans="7:8" x14ac:dyDescent="0.2">
      <c r="G2031" s="60"/>
      <c r="H2031" s="60"/>
    </row>
    <row r="2032" spans="7:8" x14ac:dyDescent="0.2">
      <c r="G2032" s="60"/>
      <c r="H2032" s="60"/>
    </row>
    <row r="2033" spans="7:8" x14ac:dyDescent="0.2">
      <c r="G2033" s="60"/>
      <c r="H2033" s="60"/>
    </row>
    <row r="2034" spans="7:8" x14ac:dyDescent="0.2">
      <c r="G2034" s="60"/>
      <c r="H2034" s="60"/>
    </row>
    <row r="2035" spans="7:8" x14ac:dyDescent="0.2">
      <c r="G2035" s="60"/>
      <c r="H2035" s="60"/>
    </row>
    <row r="2036" spans="7:8" x14ac:dyDescent="0.2">
      <c r="G2036" s="60"/>
      <c r="H2036" s="60"/>
    </row>
    <row r="2037" spans="7:8" x14ac:dyDescent="0.2">
      <c r="G2037" s="60"/>
      <c r="H2037" s="60"/>
    </row>
    <row r="2038" spans="7:8" x14ac:dyDescent="0.2">
      <c r="G2038" s="60"/>
      <c r="H2038" s="60"/>
    </row>
    <row r="2039" spans="7:8" x14ac:dyDescent="0.2">
      <c r="G2039" s="60"/>
      <c r="H2039" s="60"/>
    </row>
    <row r="2040" spans="7:8" x14ac:dyDescent="0.2">
      <c r="G2040" s="60"/>
      <c r="H2040" s="60"/>
    </row>
    <row r="2041" spans="7:8" x14ac:dyDescent="0.2">
      <c r="G2041" s="60"/>
      <c r="H2041" s="60"/>
    </row>
    <row r="2042" spans="7:8" x14ac:dyDescent="0.2">
      <c r="G2042" s="60"/>
      <c r="H2042" s="60"/>
    </row>
    <row r="2043" spans="7:8" x14ac:dyDescent="0.2">
      <c r="G2043" s="60"/>
      <c r="H2043" s="60"/>
    </row>
    <row r="2044" spans="7:8" x14ac:dyDescent="0.2">
      <c r="G2044" s="60"/>
      <c r="H2044" s="60"/>
    </row>
    <row r="2051" spans="7:8" x14ac:dyDescent="0.2">
      <c r="G2051" s="60"/>
      <c r="H2051" s="60"/>
    </row>
    <row r="2052" spans="7:8" x14ac:dyDescent="0.2">
      <c r="G2052" s="60"/>
      <c r="H2052" s="60"/>
    </row>
    <row r="2053" spans="7:8" x14ac:dyDescent="0.2">
      <c r="G2053" s="60"/>
      <c r="H2053" s="60"/>
    </row>
    <row r="2054" spans="7:8" x14ac:dyDescent="0.2">
      <c r="G2054" s="60"/>
      <c r="H2054" s="60"/>
    </row>
    <row r="2055" spans="7:8" x14ac:dyDescent="0.2">
      <c r="G2055" s="60"/>
      <c r="H2055" s="60"/>
    </row>
    <row r="2056" spans="7:8" x14ac:dyDescent="0.2">
      <c r="G2056" s="60"/>
      <c r="H2056" s="60"/>
    </row>
    <row r="2057" spans="7:8" x14ac:dyDescent="0.2">
      <c r="G2057" s="60"/>
      <c r="H2057" s="60"/>
    </row>
    <row r="2058" spans="7:8" x14ac:dyDescent="0.2">
      <c r="G2058" s="60"/>
      <c r="H2058" s="60"/>
    </row>
    <row r="2064" spans="7:8" x14ac:dyDescent="0.2">
      <c r="G2064" s="60"/>
      <c r="H2064" s="60"/>
    </row>
    <row r="2065" spans="7:8" x14ac:dyDescent="0.2">
      <c r="G2065" s="60"/>
      <c r="H2065" s="60"/>
    </row>
    <row r="2066" spans="7:8" x14ac:dyDescent="0.2">
      <c r="G2066" s="60"/>
      <c r="H2066" s="60"/>
    </row>
    <row r="2067" spans="7:8" x14ac:dyDescent="0.2">
      <c r="G2067" s="60"/>
      <c r="H2067" s="60"/>
    </row>
    <row r="2069" spans="7:8" x14ac:dyDescent="0.2">
      <c r="G2069" s="60"/>
      <c r="H2069" s="60"/>
    </row>
    <row r="2070" spans="7:8" x14ac:dyDescent="0.2">
      <c r="G2070" s="60"/>
      <c r="H2070" s="60"/>
    </row>
    <row r="2071" spans="7:8" x14ac:dyDescent="0.2">
      <c r="G2071" s="60"/>
      <c r="H2071" s="60"/>
    </row>
    <row r="2072" spans="7:8" x14ac:dyDescent="0.2">
      <c r="G2072" s="60"/>
      <c r="H2072" s="60"/>
    </row>
    <row r="2073" spans="7:8" x14ac:dyDescent="0.2">
      <c r="G2073" s="60"/>
      <c r="H2073" s="60"/>
    </row>
    <row r="2074" spans="7:8" x14ac:dyDescent="0.2">
      <c r="G2074" s="60"/>
      <c r="H2074" s="60"/>
    </row>
    <row r="2075" spans="7:8" x14ac:dyDescent="0.2">
      <c r="G2075" s="60"/>
      <c r="H2075" s="60"/>
    </row>
    <row r="2076" spans="7:8" x14ac:dyDescent="0.2">
      <c r="G2076" s="60"/>
      <c r="H2076" s="60"/>
    </row>
    <row r="2077" spans="7:8" x14ac:dyDescent="0.2">
      <c r="G2077" s="60"/>
      <c r="H2077" s="60"/>
    </row>
    <row r="2078" spans="7:8" x14ac:dyDescent="0.2">
      <c r="G2078" s="60"/>
      <c r="H2078" s="60"/>
    </row>
    <row r="2082" spans="7:8" x14ac:dyDescent="0.2">
      <c r="G2082" s="60"/>
      <c r="H2082" s="60"/>
    </row>
    <row r="2084" spans="7:8" x14ac:dyDescent="0.2">
      <c r="G2084" s="60"/>
      <c r="H2084" s="60"/>
    </row>
    <row r="2085" spans="7:8" x14ac:dyDescent="0.2">
      <c r="G2085" s="60"/>
      <c r="H2085" s="60"/>
    </row>
    <row r="2086" spans="7:8" x14ac:dyDescent="0.2">
      <c r="G2086" s="60"/>
      <c r="H2086" s="60"/>
    </row>
    <row r="2087" spans="7:8" x14ac:dyDescent="0.2">
      <c r="G2087" s="60"/>
      <c r="H2087" s="60"/>
    </row>
    <row r="2088" spans="7:8" x14ac:dyDescent="0.2">
      <c r="G2088" s="60"/>
      <c r="H2088" s="60"/>
    </row>
    <row r="2089" spans="7:8" x14ac:dyDescent="0.2">
      <c r="G2089" s="60"/>
      <c r="H2089" s="60"/>
    </row>
    <row r="2090" spans="7:8" x14ac:dyDescent="0.2">
      <c r="G2090" s="60"/>
      <c r="H2090" s="60"/>
    </row>
    <row r="2091" spans="7:8" x14ac:dyDescent="0.2">
      <c r="G2091" s="60"/>
      <c r="H2091" s="60"/>
    </row>
    <row r="2092" spans="7:8" x14ac:dyDescent="0.2">
      <c r="G2092" s="60"/>
      <c r="H2092" s="60"/>
    </row>
    <row r="2093" spans="7:8" x14ac:dyDescent="0.2">
      <c r="G2093" s="60"/>
      <c r="H2093" s="60"/>
    </row>
    <row r="2094" spans="7:8" x14ac:dyDescent="0.2">
      <c r="G2094" s="60"/>
      <c r="H2094" s="60"/>
    </row>
    <row r="2095" spans="7:8" x14ac:dyDescent="0.2">
      <c r="G2095" s="60"/>
      <c r="H2095" s="60"/>
    </row>
    <row r="2096" spans="7:8" x14ac:dyDescent="0.2">
      <c r="G2096" s="60"/>
      <c r="H2096" s="60"/>
    </row>
    <row r="2097" spans="7:8" x14ac:dyDescent="0.2">
      <c r="G2097" s="60"/>
      <c r="H2097" s="60"/>
    </row>
    <row r="2098" spans="7:8" x14ac:dyDescent="0.2">
      <c r="G2098" s="60"/>
      <c r="H2098" s="60"/>
    </row>
    <row r="2100" spans="7:8" x14ac:dyDescent="0.2">
      <c r="G2100" s="60"/>
      <c r="H2100" s="60"/>
    </row>
    <row r="2101" spans="7:8" x14ac:dyDescent="0.2">
      <c r="G2101" s="60"/>
      <c r="H2101" s="60"/>
    </row>
    <row r="2102" spans="7:8" x14ac:dyDescent="0.2">
      <c r="G2102" s="60"/>
      <c r="H2102" s="60"/>
    </row>
    <row r="2103" spans="7:8" x14ac:dyDescent="0.2">
      <c r="G2103" s="60"/>
      <c r="H2103" s="60"/>
    </row>
    <row r="2104" spans="7:8" x14ac:dyDescent="0.2">
      <c r="G2104" s="60"/>
      <c r="H2104" s="60"/>
    </row>
    <row r="2105" spans="7:8" x14ac:dyDescent="0.2">
      <c r="G2105" s="60"/>
      <c r="H2105" s="60"/>
    </row>
    <row r="2106" spans="7:8" x14ac:dyDescent="0.2">
      <c r="G2106" s="60"/>
      <c r="H2106" s="60"/>
    </row>
    <row r="2107" spans="7:8" x14ac:dyDescent="0.2">
      <c r="G2107" s="60"/>
      <c r="H2107" s="60"/>
    </row>
    <row r="2108" spans="7:8" x14ac:dyDescent="0.2">
      <c r="G2108" s="60"/>
      <c r="H2108" s="60"/>
    </row>
    <row r="2115" spans="7:8" x14ac:dyDescent="0.2">
      <c r="G2115" s="60"/>
      <c r="H2115" s="60"/>
    </row>
    <row r="2116" spans="7:8" x14ac:dyDescent="0.2">
      <c r="G2116" s="60"/>
      <c r="H2116" s="60"/>
    </row>
    <row r="2117" spans="7:8" x14ac:dyDescent="0.2">
      <c r="G2117" s="60"/>
      <c r="H2117" s="60"/>
    </row>
    <row r="2118" spans="7:8" x14ac:dyDescent="0.2">
      <c r="G2118" s="60"/>
      <c r="H2118" s="60"/>
    </row>
    <row r="2120" spans="7:8" x14ac:dyDescent="0.2">
      <c r="G2120" s="60"/>
      <c r="H2120" s="60"/>
    </row>
    <row r="2121" spans="7:8" x14ac:dyDescent="0.2">
      <c r="G2121" s="60"/>
      <c r="H2121" s="60"/>
    </row>
    <row r="2122" spans="7:8" x14ac:dyDescent="0.2">
      <c r="G2122" s="60"/>
      <c r="H2122" s="60"/>
    </row>
    <row r="2123" spans="7:8" x14ac:dyDescent="0.2">
      <c r="G2123" s="60"/>
      <c r="H2123" s="60"/>
    </row>
    <row r="2124" spans="7:8" x14ac:dyDescent="0.2">
      <c r="G2124" s="60"/>
      <c r="H2124" s="60"/>
    </row>
    <row r="2125" spans="7:8" x14ac:dyDescent="0.2">
      <c r="G2125" s="60"/>
      <c r="H2125" s="60"/>
    </row>
    <row r="2127" spans="7:8" x14ac:dyDescent="0.2">
      <c r="G2127" s="60"/>
      <c r="H2127" s="60"/>
    </row>
    <row r="2128" spans="7:8" x14ac:dyDescent="0.2">
      <c r="G2128" s="60"/>
      <c r="H2128" s="60"/>
    </row>
    <row r="2129" spans="7:8" x14ac:dyDescent="0.2">
      <c r="G2129" s="60"/>
      <c r="H2129" s="60"/>
    </row>
    <row r="2130" spans="7:8" x14ac:dyDescent="0.2">
      <c r="G2130" s="60"/>
      <c r="H2130" s="60"/>
    </row>
    <row r="2131" spans="7:8" x14ac:dyDescent="0.2">
      <c r="G2131" s="60"/>
      <c r="H2131" s="60"/>
    </row>
    <row r="2132" spans="7:8" x14ac:dyDescent="0.2">
      <c r="G2132" s="60"/>
      <c r="H2132" s="60"/>
    </row>
    <row r="2136" spans="7:8" x14ac:dyDescent="0.2">
      <c r="G2136" s="60"/>
      <c r="H2136" s="60"/>
    </row>
    <row r="2137" spans="7:8" x14ac:dyDescent="0.2">
      <c r="G2137" s="60"/>
      <c r="H2137" s="60"/>
    </row>
    <row r="2138" spans="7:8" x14ac:dyDescent="0.2">
      <c r="G2138" s="60"/>
      <c r="H2138" s="60"/>
    </row>
    <row r="2139" spans="7:8" x14ac:dyDescent="0.2">
      <c r="G2139" s="60"/>
      <c r="H2139" s="60"/>
    </row>
    <row r="2140" spans="7:8" x14ac:dyDescent="0.2">
      <c r="G2140" s="60"/>
      <c r="H2140" s="60"/>
    </row>
    <row r="2141" spans="7:8" x14ac:dyDescent="0.2">
      <c r="G2141" s="60"/>
      <c r="H2141" s="60"/>
    </row>
    <row r="2142" spans="7:8" x14ac:dyDescent="0.2">
      <c r="G2142" s="60"/>
      <c r="H2142" s="60"/>
    </row>
    <row r="2143" spans="7:8" x14ac:dyDescent="0.2">
      <c r="G2143" s="60"/>
      <c r="H2143" s="60"/>
    </row>
    <row r="2144" spans="7:8" x14ac:dyDescent="0.2">
      <c r="G2144" s="60"/>
      <c r="H2144" s="60"/>
    </row>
    <row r="2145" spans="7:8" x14ac:dyDescent="0.2">
      <c r="G2145" s="60"/>
      <c r="H2145" s="60"/>
    </row>
    <row r="2146" spans="7:8" x14ac:dyDescent="0.2">
      <c r="G2146" s="60"/>
      <c r="H2146" s="60"/>
    </row>
    <row r="2147" spans="7:8" x14ac:dyDescent="0.2">
      <c r="G2147" s="60"/>
      <c r="H2147" s="60"/>
    </row>
    <row r="2148" spans="7:8" x14ac:dyDescent="0.2">
      <c r="G2148" s="60"/>
      <c r="H2148" s="60"/>
    </row>
    <row r="2149" spans="7:8" x14ac:dyDescent="0.2">
      <c r="G2149" s="60"/>
      <c r="H2149" s="60"/>
    </row>
    <row r="2150" spans="7:8" x14ac:dyDescent="0.2">
      <c r="G2150" s="60"/>
      <c r="H2150" s="60"/>
    </row>
    <row r="2151" spans="7:8" x14ac:dyDescent="0.2">
      <c r="G2151" s="60"/>
      <c r="H2151" s="60"/>
    </row>
    <row r="2152" spans="7:8" x14ac:dyDescent="0.2">
      <c r="G2152" s="60"/>
      <c r="H2152" s="60"/>
    </row>
    <row r="2153" spans="7:8" x14ac:dyDescent="0.2">
      <c r="G2153" s="60"/>
      <c r="H2153" s="60"/>
    </row>
    <row r="2154" spans="7:8" x14ac:dyDescent="0.2">
      <c r="G2154" s="60"/>
      <c r="H2154" s="60"/>
    </row>
    <row r="2156" spans="7:8" x14ac:dyDescent="0.2">
      <c r="G2156" s="60"/>
      <c r="H2156" s="60"/>
    </row>
    <row r="2157" spans="7:8" x14ac:dyDescent="0.2">
      <c r="G2157" s="60"/>
      <c r="H2157" s="60"/>
    </row>
    <row r="2158" spans="7:8" x14ac:dyDescent="0.2">
      <c r="G2158" s="60"/>
      <c r="H2158" s="60"/>
    </row>
    <row r="2159" spans="7:8" x14ac:dyDescent="0.2">
      <c r="G2159" s="60"/>
      <c r="H2159" s="60"/>
    </row>
    <row r="2160" spans="7:8" x14ac:dyDescent="0.2">
      <c r="G2160" s="60"/>
      <c r="H2160" s="60"/>
    </row>
    <row r="2161" spans="7:8" x14ac:dyDescent="0.2">
      <c r="G2161" s="60"/>
      <c r="H2161" s="60"/>
    </row>
    <row r="2162" spans="7:8" x14ac:dyDescent="0.2">
      <c r="G2162" s="60"/>
      <c r="H2162" s="60"/>
    </row>
    <row r="2163" spans="7:8" x14ac:dyDescent="0.2">
      <c r="G2163" s="60"/>
      <c r="H2163" s="60"/>
    </row>
    <row r="2167" spans="7:8" x14ac:dyDescent="0.2">
      <c r="G2167" s="60"/>
      <c r="H2167" s="60"/>
    </row>
    <row r="2169" spans="7:8" x14ac:dyDescent="0.2">
      <c r="G2169" s="60"/>
      <c r="H2169" s="60"/>
    </row>
    <row r="2170" spans="7:8" x14ac:dyDescent="0.2">
      <c r="G2170" s="60"/>
      <c r="H2170" s="60"/>
    </row>
    <row r="2171" spans="7:8" x14ac:dyDescent="0.2">
      <c r="G2171" s="60"/>
      <c r="H2171" s="60"/>
    </row>
    <row r="2172" spans="7:8" x14ac:dyDescent="0.2">
      <c r="G2172" s="60"/>
      <c r="H2172" s="60"/>
    </row>
    <row r="2173" spans="7:8" x14ac:dyDescent="0.2">
      <c r="G2173" s="60"/>
      <c r="H2173" s="60"/>
    </row>
    <row r="2174" spans="7:8" x14ac:dyDescent="0.2">
      <c r="G2174" s="60"/>
      <c r="H2174" s="60"/>
    </row>
    <row r="2175" spans="7:8" x14ac:dyDescent="0.2">
      <c r="G2175" s="60"/>
      <c r="H2175" s="60"/>
    </row>
    <row r="2176" spans="7:8" x14ac:dyDescent="0.2">
      <c r="G2176" s="60"/>
      <c r="H2176" s="60"/>
    </row>
    <row r="2177" spans="7:8" x14ac:dyDescent="0.2">
      <c r="G2177" s="60"/>
      <c r="H2177" s="60"/>
    </row>
    <row r="2178" spans="7:8" x14ac:dyDescent="0.2">
      <c r="G2178" s="60"/>
      <c r="H2178" s="60"/>
    </row>
    <row r="2179" spans="7:8" x14ac:dyDescent="0.2">
      <c r="G2179" s="60"/>
      <c r="H2179" s="60"/>
    </row>
    <row r="2180" spans="7:8" x14ac:dyDescent="0.2">
      <c r="G2180" s="60"/>
      <c r="H2180" s="60"/>
    </row>
    <row r="2181" spans="7:8" x14ac:dyDescent="0.2">
      <c r="G2181" s="60"/>
      <c r="H2181" s="60"/>
    </row>
    <row r="2182" spans="7:8" x14ac:dyDescent="0.2">
      <c r="G2182" s="60"/>
      <c r="H2182" s="60"/>
    </row>
    <row r="2188" spans="7:8" x14ac:dyDescent="0.2">
      <c r="G2188" s="60"/>
      <c r="H2188" s="60"/>
    </row>
    <row r="2189" spans="7:8" x14ac:dyDescent="0.2">
      <c r="G2189" s="60"/>
      <c r="H2189" s="60"/>
    </row>
    <row r="2190" spans="7:8" x14ac:dyDescent="0.2">
      <c r="G2190" s="60"/>
      <c r="H2190" s="60"/>
    </row>
    <row r="2191" spans="7:8" x14ac:dyDescent="0.2">
      <c r="G2191" s="60"/>
      <c r="H2191" s="60"/>
    </row>
    <row r="2192" spans="7:8" x14ac:dyDescent="0.2">
      <c r="G2192" s="60"/>
      <c r="H2192" s="60"/>
    </row>
    <row r="2193" spans="7:8" x14ac:dyDescent="0.2">
      <c r="G2193" s="60"/>
      <c r="H2193" s="60"/>
    </row>
    <row r="2194" spans="7:8" x14ac:dyDescent="0.2">
      <c r="G2194" s="60"/>
      <c r="H2194" s="60"/>
    </row>
    <row r="2195" spans="7:8" x14ac:dyDescent="0.2">
      <c r="G2195" s="60"/>
      <c r="H2195" s="60"/>
    </row>
    <row r="2201" spans="7:8" x14ac:dyDescent="0.2">
      <c r="G2201" s="60"/>
      <c r="H2201" s="60"/>
    </row>
    <row r="2202" spans="7:8" x14ac:dyDescent="0.2">
      <c r="G2202" s="60"/>
      <c r="H2202" s="60"/>
    </row>
    <row r="2203" spans="7:8" x14ac:dyDescent="0.2">
      <c r="G2203" s="60"/>
      <c r="H2203" s="60"/>
    </row>
    <row r="2204" spans="7:8" x14ac:dyDescent="0.2">
      <c r="G2204" s="60"/>
      <c r="H2204" s="60"/>
    </row>
    <row r="2205" spans="7:8" x14ac:dyDescent="0.2">
      <c r="G2205" s="60"/>
      <c r="H2205" s="60"/>
    </row>
    <row r="2206" spans="7:8" x14ac:dyDescent="0.2">
      <c r="G2206" s="60"/>
      <c r="H2206" s="60"/>
    </row>
    <row r="2207" spans="7:8" x14ac:dyDescent="0.2">
      <c r="G2207" s="60"/>
      <c r="H2207" s="60"/>
    </row>
    <row r="2208" spans="7:8" x14ac:dyDescent="0.2">
      <c r="G2208" s="60"/>
      <c r="H2208" s="60"/>
    </row>
    <row r="2209" spans="7:8" x14ac:dyDescent="0.2">
      <c r="G2209" s="60"/>
      <c r="H2209" s="60"/>
    </row>
    <row r="2210" spans="7:8" x14ac:dyDescent="0.2">
      <c r="G2210" s="60"/>
      <c r="H2210" s="60"/>
    </row>
    <row r="2212" spans="7:8" x14ac:dyDescent="0.2">
      <c r="G2212" s="60"/>
      <c r="H2212" s="60"/>
    </row>
    <row r="2213" spans="7:8" x14ac:dyDescent="0.2">
      <c r="G2213" s="60"/>
      <c r="H2213" s="60"/>
    </row>
    <row r="2214" spans="7:8" x14ac:dyDescent="0.2">
      <c r="G2214" s="60"/>
      <c r="H2214" s="60"/>
    </row>
    <row r="2215" spans="7:8" x14ac:dyDescent="0.2">
      <c r="G2215" s="60"/>
      <c r="H2215" s="60"/>
    </row>
    <row r="2216" spans="7:8" x14ac:dyDescent="0.2">
      <c r="G2216" s="60"/>
      <c r="H2216" s="60"/>
    </row>
    <row r="2217" spans="7:8" x14ac:dyDescent="0.2">
      <c r="G2217" s="60"/>
      <c r="H2217" s="60"/>
    </row>
    <row r="2218" spans="7:8" x14ac:dyDescent="0.2">
      <c r="G2218" s="60"/>
      <c r="H2218" s="60"/>
    </row>
    <row r="2219" spans="7:8" x14ac:dyDescent="0.2">
      <c r="G2219" s="60"/>
      <c r="H2219" s="60"/>
    </row>
    <row r="2220" spans="7:8" x14ac:dyDescent="0.2">
      <c r="G2220" s="60"/>
      <c r="H2220" s="60"/>
    </row>
    <row r="2224" spans="7:8" x14ac:dyDescent="0.2">
      <c r="G2224" s="60"/>
      <c r="H2224" s="60"/>
    </row>
    <row r="2226" spans="7:8" x14ac:dyDescent="0.2">
      <c r="G2226" s="60"/>
      <c r="H2226" s="60"/>
    </row>
    <row r="2227" spans="7:8" x14ac:dyDescent="0.2">
      <c r="G2227" s="60"/>
      <c r="H2227" s="60"/>
    </row>
    <row r="2228" spans="7:8" x14ac:dyDescent="0.2">
      <c r="G2228" s="60"/>
      <c r="H2228" s="60"/>
    </row>
    <row r="2229" spans="7:8" x14ac:dyDescent="0.2">
      <c r="G2229" s="60"/>
      <c r="H2229" s="60"/>
    </row>
    <row r="2230" spans="7:8" x14ac:dyDescent="0.2">
      <c r="G2230" s="60"/>
      <c r="H2230" s="60"/>
    </row>
    <row r="2231" spans="7:8" x14ac:dyDescent="0.2">
      <c r="G2231" s="60"/>
      <c r="H2231" s="60"/>
    </row>
    <row r="2232" spans="7:8" x14ac:dyDescent="0.2">
      <c r="G2232" s="60"/>
      <c r="H2232" s="60"/>
    </row>
    <row r="2233" spans="7:8" x14ac:dyDescent="0.2">
      <c r="G2233" s="60"/>
      <c r="H2233" s="60"/>
    </row>
    <row r="2234" spans="7:8" x14ac:dyDescent="0.2">
      <c r="G2234" s="60"/>
      <c r="H2234" s="60"/>
    </row>
    <row r="2235" spans="7:8" x14ac:dyDescent="0.2">
      <c r="G2235" s="60"/>
      <c r="H2235" s="60"/>
    </row>
    <row r="2236" spans="7:8" x14ac:dyDescent="0.2">
      <c r="G2236" s="60"/>
      <c r="H2236" s="60"/>
    </row>
    <row r="2237" spans="7:8" x14ac:dyDescent="0.2">
      <c r="G2237" s="60"/>
      <c r="H2237" s="60"/>
    </row>
    <row r="2238" spans="7:8" x14ac:dyDescent="0.2">
      <c r="G2238" s="60"/>
      <c r="H2238" s="60"/>
    </row>
    <row r="2239" spans="7:8" x14ac:dyDescent="0.2">
      <c r="G2239" s="60"/>
      <c r="H2239" s="60"/>
    </row>
    <row r="2240" spans="7:8" x14ac:dyDescent="0.2">
      <c r="G2240" s="60"/>
      <c r="H2240" s="60"/>
    </row>
    <row r="2247" spans="7:8" x14ac:dyDescent="0.2">
      <c r="G2247" s="60"/>
      <c r="H2247" s="60"/>
    </row>
    <row r="2248" spans="7:8" x14ac:dyDescent="0.2">
      <c r="G2248" s="60"/>
      <c r="H2248" s="60"/>
    </row>
    <row r="2249" spans="7:8" x14ac:dyDescent="0.2">
      <c r="G2249" s="60"/>
      <c r="H2249" s="60"/>
    </row>
    <row r="2250" spans="7:8" x14ac:dyDescent="0.2">
      <c r="G2250" s="60"/>
      <c r="H2250" s="60"/>
    </row>
    <row r="2251" spans="7:8" x14ac:dyDescent="0.2">
      <c r="G2251" s="60"/>
      <c r="H2251" s="60"/>
    </row>
    <row r="2252" spans="7:8" x14ac:dyDescent="0.2">
      <c r="G2252" s="60"/>
      <c r="H2252" s="60"/>
    </row>
    <row r="2253" spans="7:8" x14ac:dyDescent="0.2">
      <c r="G2253" s="60"/>
      <c r="H2253" s="60"/>
    </row>
    <row r="2254" spans="7:8" x14ac:dyDescent="0.2">
      <c r="G2254" s="60"/>
      <c r="H2254" s="60"/>
    </row>
    <row r="2255" spans="7:8" x14ac:dyDescent="0.2">
      <c r="G2255" s="60"/>
      <c r="H2255" s="60"/>
    </row>
    <row r="2256" spans="7:8" x14ac:dyDescent="0.2">
      <c r="G2256" s="60"/>
      <c r="H2256" s="60"/>
    </row>
    <row r="2263" spans="7:8" x14ac:dyDescent="0.2">
      <c r="G2263" s="60"/>
      <c r="H2263" s="60"/>
    </row>
    <row r="2264" spans="7:8" x14ac:dyDescent="0.2">
      <c r="G2264" s="60"/>
      <c r="H2264" s="60"/>
    </row>
    <row r="2271" spans="7:8" x14ac:dyDescent="0.2">
      <c r="G2271" s="60"/>
      <c r="H2271" s="60"/>
    </row>
    <row r="2272" spans="7:8" x14ac:dyDescent="0.2">
      <c r="G2272" s="60"/>
      <c r="H2272" s="60"/>
    </row>
    <row r="2273" spans="7:8" x14ac:dyDescent="0.2">
      <c r="G2273" s="60"/>
      <c r="H2273" s="60"/>
    </row>
    <row r="2274" spans="7:8" x14ac:dyDescent="0.2">
      <c r="G2274" s="60"/>
      <c r="H2274" s="60"/>
    </row>
    <row r="2275" spans="7:8" x14ac:dyDescent="0.2">
      <c r="G2275" s="60"/>
      <c r="H2275" s="60"/>
    </row>
    <row r="2276" spans="7:8" x14ac:dyDescent="0.2">
      <c r="G2276" s="60"/>
      <c r="H2276" s="60"/>
    </row>
    <row r="2277" spans="7:8" x14ac:dyDescent="0.2">
      <c r="G2277" s="60"/>
      <c r="H2277" s="60"/>
    </row>
    <row r="2278" spans="7:8" x14ac:dyDescent="0.2">
      <c r="G2278" s="60"/>
      <c r="H2278" s="60"/>
    </row>
    <row r="2279" spans="7:8" x14ac:dyDescent="0.2">
      <c r="G2279" s="60"/>
      <c r="H2279" s="60"/>
    </row>
    <row r="2280" spans="7:8" x14ac:dyDescent="0.2">
      <c r="G2280" s="60"/>
      <c r="H2280" s="60"/>
    </row>
    <row r="2281" spans="7:8" x14ac:dyDescent="0.2">
      <c r="G2281" s="60"/>
      <c r="H2281" s="60"/>
    </row>
    <row r="2282" spans="7:8" x14ac:dyDescent="0.2">
      <c r="G2282" s="60"/>
      <c r="H2282" s="60"/>
    </row>
    <row r="2283" spans="7:8" x14ac:dyDescent="0.2">
      <c r="G2283" s="60"/>
      <c r="H2283" s="60"/>
    </row>
    <row r="2284" spans="7:8" x14ac:dyDescent="0.2">
      <c r="G2284" s="60"/>
      <c r="H2284" s="60"/>
    </row>
    <row r="2288" spans="7:8" x14ac:dyDescent="0.2">
      <c r="G2288" s="60"/>
      <c r="H2288" s="60"/>
    </row>
    <row r="2289" spans="7:8" x14ac:dyDescent="0.2">
      <c r="G2289" s="60"/>
      <c r="H2289" s="60"/>
    </row>
    <row r="2290" spans="7:8" x14ac:dyDescent="0.2">
      <c r="G2290" s="60"/>
      <c r="H2290" s="60"/>
    </row>
    <row r="2291" spans="7:8" x14ac:dyDescent="0.2">
      <c r="G2291" s="60"/>
      <c r="H2291" s="60"/>
    </row>
    <row r="2292" spans="7:8" x14ac:dyDescent="0.2">
      <c r="G2292" s="60"/>
      <c r="H2292" s="60"/>
    </row>
    <row r="2293" spans="7:8" x14ac:dyDescent="0.2">
      <c r="G2293" s="60"/>
      <c r="H2293" s="60"/>
    </row>
    <row r="2294" spans="7:8" x14ac:dyDescent="0.2">
      <c r="G2294" s="60"/>
      <c r="H2294" s="60"/>
    </row>
    <row r="2295" spans="7:8" x14ac:dyDescent="0.2">
      <c r="G2295" s="60"/>
      <c r="H2295" s="60"/>
    </row>
    <row r="2296" spans="7:8" x14ac:dyDescent="0.2">
      <c r="G2296" s="60"/>
      <c r="H2296" s="60"/>
    </row>
    <row r="2297" spans="7:8" x14ac:dyDescent="0.2">
      <c r="G2297" s="60"/>
      <c r="H2297" s="60"/>
    </row>
    <row r="2298" spans="7:8" x14ac:dyDescent="0.2">
      <c r="G2298" s="60"/>
      <c r="H2298" s="60"/>
    </row>
    <row r="2302" spans="7:8" x14ac:dyDescent="0.2">
      <c r="G2302" s="60"/>
      <c r="H2302" s="60"/>
    </row>
    <row r="2303" spans="7:8" x14ac:dyDescent="0.2">
      <c r="G2303" s="60"/>
      <c r="H2303" s="60"/>
    </row>
    <row r="2305" spans="7:8" x14ac:dyDescent="0.2">
      <c r="G2305" s="60"/>
      <c r="H2305" s="60"/>
    </row>
    <row r="2306" spans="7:8" x14ac:dyDescent="0.2">
      <c r="G2306" s="60"/>
      <c r="H2306" s="60"/>
    </row>
    <row r="2307" spans="7:8" x14ac:dyDescent="0.2">
      <c r="G2307" s="60"/>
      <c r="H2307" s="60"/>
    </row>
    <row r="2308" spans="7:8" x14ac:dyDescent="0.2">
      <c r="G2308" s="60"/>
      <c r="H2308" s="60"/>
    </row>
    <row r="2309" spans="7:8" x14ac:dyDescent="0.2">
      <c r="G2309" s="60"/>
      <c r="H2309" s="60"/>
    </row>
    <row r="2310" spans="7:8" x14ac:dyDescent="0.2">
      <c r="G2310" s="60"/>
      <c r="H2310" s="60"/>
    </row>
    <row r="2311" spans="7:8" x14ac:dyDescent="0.2">
      <c r="G2311" s="60"/>
      <c r="H2311" s="60"/>
    </row>
    <row r="2312" spans="7:8" x14ac:dyDescent="0.2">
      <c r="G2312" s="60"/>
      <c r="H2312" s="60"/>
    </row>
    <row r="2313" spans="7:8" x14ac:dyDescent="0.2">
      <c r="G2313" s="60"/>
      <c r="H2313" s="60"/>
    </row>
    <row r="2314" spans="7:8" x14ac:dyDescent="0.2">
      <c r="G2314" s="60"/>
      <c r="H2314" s="60"/>
    </row>
    <row r="2315" spans="7:8" x14ac:dyDescent="0.2">
      <c r="G2315" s="60"/>
      <c r="H2315" s="60"/>
    </row>
    <row r="2316" spans="7:8" x14ac:dyDescent="0.2">
      <c r="G2316" s="60"/>
      <c r="H2316" s="60"/>
    </row>
    <row r="2317" spans="7:8" x14ac:dyDescent="0.2">
      <c r="G2317" s="60"/>
      <c r="H2317" s="60"/>
    </row>
    <row r="2318" spans="7:8" x14ac:dyDescent="0.2">
      <c r="G2318" s="60"/>
      <c r="H2318" s="60"/>
    </row>
    <row r="2319" spans="7:8" x14ac:dyDescent="0.2">
      <c r="G2319" s="60"/>
      <c r="H2319" s="60"/>
    </row>
    <row r="2320" spans="7:8" x14ac:dyDescent="0.2">
      <c r="G2320" s="60"/>
      <c r="H2320" s="60"/>
    </row>
    <row r="2327" spans="7:8" x14ac:dyDescent="0.2">
      <c r="G2327" s="60"/>
      <c r="H2327" s="60"/>
    </row>
    <row r="2328" spans="7:8" x14ac:dyDescent="0.2">
      <c r="G2328" s="60"/>
      <c r="H2328" s="60"/>
    </row>
    <row r="2329" spans="7:8" x14ac:dyDescent="0.2">
      <c r="G2329" s="60"/>
      <c r="H2329" s="60"/>
    </row>
    <row r="2330" spans="7:8" x14ac:dyDescent="0.2">
      <c r="G2330" s="60"/>
      <c r="H2330" s="60"/>
    </row>
    <row r="2331" spans="7:8" x14ac:dyDescent="0.2">
      <c r="G2331" s="60"/>
      <c r="H2331" s="60"/>
    </row>
    <row r="2332" spans="7:8" x14ac:dyDescent="0.2">
      <c r="G2332" s="60"/>
      <c r="H2332" s="60"/>
    </row>
    <row r="2333" spans="7:8" x14ac:dyDescent="0.2">
      <c r="G2333" s="60"/>
      <c r="H2333" s="60"/>
    </row>
    <row r="2334" spans="7:8" x14ac:dyDescent="0.2">
      <c r="G2334" s="60"/>
      <c r="H2334" s="60"/>
    </row>
    <row r="2335" spans="7:8" x14ac:dyDescent="0.2">
      <c r="G2335" s="60"/>
      <c r="H2335" s="60"/>
    </row>
    <row r="2336" spans="7:8" x14ac:dyDescent="0.2">
      <c r="G2336" s="60"/>
      <c r="H2336" s="60"/>
    </row>
    <row r="2337" spans="7:8" x14ac:dyDescent="0.2">
      <c r="G2337" s="60"/>
      <c r="H2337" s="60"/>
    </row>
    <row r="2338" spans="7:8" x14ac:dyDescent="0.2">
      <c r="G2338" s="60"/>
      <c r="H2338" s="60"/>
    </row>
    <row r="2339" spans="7:8" x14ac:dyDescent="0.2">
      <c r="G2339" s="60"/>
      <c r="H2339" s="60"/>
    </row>
    <row r="2340" spans="7:8" x14ac:dyDescent="0.2">
      <c r="G2340" s="60"/>
      <c r="H2340" s="60"/>
    </row>
    <row r="2341" spans="7:8" x14ac:dyDescent="0.2">
      <c r="G2341" s="60"/>
      <c r="H2341" s="60"/>
    </row>
    <row r="2342" spans="7:8" x14ac:dyDescent="0.2">
      <c r="G2342" s="60"/>
      <c r="H2342" s="60"/>
    </row>
    <row r="2343" spans="7:8" x14ac:dyDescent="0.2">
      <c r="G2343" s="60"/>
      <c r="H2343" s="60"/>
    </row>
    <row r="2344" spans="7:8" x14ac:dyDescent="0.2">
      <c r="G2344" s="60"/>
      <c r="H2344" s="60"/>
    </row>
    <row r="2345" spans="7:8" x14ac:dyDescent="0.2">
      <c r="G2345" s="60"/>
      <c r="H2345" s="60"/>
    </row>
    <row r="2346" spans="7:8" x14ac:dyDescent="0.2">
      <c r="G2346" s="60"/>
      <c r="H2346" s="60"/>
    </row>
    <row r="2347" spans="7:8" x14ac:dyDescent="0.2">
      <c r="G2347" s="60"/>
      <c r="H2347" s="60"/>
    </row>
    <row r="2348" spans="7:8" x14ac:dyDescent="0.2">
      <c r="G2348" s="60"/>
      <c r="H2348" s="60"/>
    </row>
    <row r="2351" spans="7:8" x14ac:dyDescent="0.2">
      <c r="G2351" s="60"/>
      <c r="H2351" s="60"/>
    </row>
    <row r="2352" spans="7:8" x14ac:dyDescent="0.2">
      <c r="G2352" s="60"/>
      <c r="H2352" s="60"/>
    </row>
    <row r="2353" spans="7:8" x14ac:dyDescent="0.2">
      <c r="G2353" s="60"/>
      <c r="H2353" s="60"/>
    </row>
    <row r="2354" spans="7:8" x14ac:dyDescent="0.2">
      <c r="G2354" s="60"/>
      <c r="H2354" s="60"/>
    </row>
    <row r="2355" spans="7:8" x14ac:dyDescent="0.2">
      <c r="G2355" s="60"/>
      <c r="H2355" s="60"/>
    </row>
    <row r="2356" spans="7:8" x14ac:dyDescent="0.2">
      <c r="G2356" s="60"/>
      <c r="H2356" s="60"/>
    </row>
    <row r="2357" spans="7:8" x14ac:dyDescent="0.2">
      <c r="G2357" s="60"/>
      <c r="H2357" s="60"/>
    </row>
    <row r="2361" spans="7:8" x14ac:dyDescent="0.2">
      <c r="G2361" s="60"/>
      <c r="H2361" s="60"/>
    </row>
    <row r="2362" spans="7:8" x14ac:dyDescent="0.2">
      <c r="G2362" s="60"/>
      <c r="H2362" s="60"/>
    </row>
    <row r="2363" spans="7:8" x14ac:dyDescent="0.2">
      <c r="G2363" s="60"/>
      <c r="H2363" s="60"/>
    </row>
    <row r="2365" spans="7:8" x14ac:dyDescent="0.2">
      <c r="G2365" s="60"/>
      <c r="H2365" s="60"/>
    </row>
    <row r="2366" spans="7:8" x14ac:dyDescent="0.2">
      <c r="G2366" s="60"/>
      <c r="H2366" s="60"/>
    </row>
    <row r="2367" spans="7:8" x14ac:dyDescent="0.2">
      <c r="G2367" s="60"/>
      <c r="H2367" s="60"/>
    </row>
    <row r="2368" spans="7:8" x14ac:dyDescent="0.2">
      <c r="G2368" s="60"/>
      <c r="H2368" s="60"/>
    </row>
    <row r="2369" spans="7:8" x14ac:dyDescent="0.2">
      <c r="G2369" s="60"/>
      <c r="H2369" s="60"/>
    </row>
    <row r="2370" spans="7:8" x14ac:dyDescent="0.2">
      <c r="G2370" s="60"/>
      <c r="H2370" s="60"/>
    </row>
    <row r="2371" spans="7:8" x14ac:dyDescent="0.2">
      <c r="G2371" s="60"/>
      <c r="H2371" s="60"/>
    </row>
    <row r="2372" spans="7:8" x14ac:dyDescent="0.2">
      <c r="G2372" s="60"/>
      <c r="H2372" s="60"/>
    </row>
    <row r="2373" spans="7:8" x14ac:dyDescent="0.2">
      <c r="G2373" s="60"/>
      <c r="H2373" s="60"/>
    </row>
    <row r="2374" spans="7:8" x14ac:dyDescent="0.2">
      <c r="G2374" s="60"/>
      <c r="H2374" s="60"/>
    </row>
    <row r="2375" spans="7:8" x14ac:dyDescent="0.2">
      <c r="G2375" s="60"/>
      <c r="H2375" s="60"/>
    </row>
    <row r="2376" spans="7:8" x14ac:dyDescent="0.2">
      <c r="G2376" s="60"/>
      <c r="H2376" s="60"/>
    </row>
    <row r="2377" spans="7:8" x14ac:dyDescent="0.2">
      <c r="G2377" s="60"/>
      <c r="H2377" s="60"/>
    </row>
    <row r="2378" spans="7:8" x14ac:dyDescent="0.2">
      <c r="G2378" s="60"/>
      <c r="H2378" s="60"/>
    </row>
    <row r="2384" spans="7:8" x14ac:dyDescent="0.2">
      <c r="G2384" s="60"/>
      <c r="H2384" s="60"/>
    </row>
    <row r="2385" spans="7:8" x14ac:dyDescent="0.2">
      <c r="G2385" s="60"/>
      <c r="H2385" s="60"/>
    </row>
    <row r="2386" spans="7:8" x14ac:dyDescent="0.2">
      <c r="G2386" s="60"/>
      <c r="H2386" s="60"/>
    </row>
    <row r="2387" spans="7:8" x14ac:dyDescent="0.2">
      <c r="G2387" s="60"/>
      <c r="H2387" s="60"/>
    </row>
    <row r="2388" spans="7:8" x14ac:dyDescent="0.2">
      <c r="G2388" s="60"/>
      <c r="H2388" s="60"/>
    </row>
    <row r="2389" spans="7:8" x14ac:dyDescent="0.2">
      <c r="G2389" s="60"/>
      <c r="H2389" s="60"/>
    </row>
    <row r="2390" spans="7:8" x14ac:dyDescent="0.2">
      <c r="G2390" s="60"/>
      <c r="H2390" s="60"/>
    </row>
    <row r="2391" spans="7:8" x14ac:dyDescent="0.2">
      <c r="G2391" s="60"/>
      <c r="H2391" s="60"/>
    </row>
    <row r="2392" spans="7:8" x14ac:dyDescent="0.2">
      <c r="G2392" s="60"/>
      <c r="H2392" s="60"/>
    </row>
    <row r="2393" spans="7:8" x14ac:dyDescent="0.2">
      <c r="G2393" s="60"/>
      <c r="H2393" s="60"/>
    </row>
    <row r="2399" spans="7:8" x14ac:dyDescent="0.2">
      <c r="G2399" s="60"/>
      <c r="H2399" s="60"/>
    </row>
    <row r="2400" spans="7:8" x14ac:dyDescent="0.2">
      <c r="G2400" s="60"/>
      <c r="H2400" s="60"/>
    </row>
    <row r="2401" spans="7:8" x14ac:dyDescent="0.2">
      <c r="G2401" s="60"/>
      <c r="H2401" s="60"/>
    </row>
    <row r="2402" spans="7:8" x14ac:dyDescent="0.2">
      <c r="G2402" s="60"/>
      <c r="H2402" s="60"/>
    </row>
    <row r="2403" spans="7:8" x14ac:dyDescent="0.2">
      <c r="G2403" s="60"/>
      <c r="H2403" s="60"/>
    </row>
    <row r="2404" spans="7:8" x14ac:dyDescent="0.2">
      <c r="G2404" s="60"/>
      <c r="H2404" s="60"/>
    </row>
    <row r="2411" spans="7:8" x14ac:dyDescent="0.2">
      <c r="G2411" s="60"/>
      <c r="H2411" s="60"/>
    </row>
    <row r="2412" spans="7:8" x14ac:dyDescent="0.2">
      <c r="G2412" s="60"/>
      <c r="H2412" s="60"/>
    </row>
    <row r="2413" spans="7:8" x14ac:dyDescent="0.2">
      <c r="G2413" s="60"/>
      <c r="H2413" s="60"/>
    </row>
    <row r="2414" spans="7:8" x14ac:dyDescent="0.2">
      <c r="G2414" s="60"/>
      <c r="H2414" s="60"/>
    </row>
    <row r="2415" spans="7:8" x14ac:dyDescent="0.2">
      <c r="G2415" s="60"/>
      <c r="H2415" s="60"/>
    </row>
    <row r="2416" spans="7:8" x14ac:dyDescent="0.2">
      <c r="G2416" s="60"/>
      <c r="H2416" s="60"/>
    </row>
    <row r="2417" spans="7:8" x14ac:dyDescent="0.2">
      <c r="G2417" s="60"/>
      <c r="H2417" s="60"/>
    </row>
    <row r="2418" spans="7:8" x14ac:dyDescent="0.2">
      <c r="G2418" s="60"/>
      <c r="H2418" s="60"/>
    </row>
    <row r="2419" spans="7:8" x14ac:dyDescent="0.2">
      <c r="G2419" s="60"/>
      <c r="H2419" s="60"/>
    </row>
    <row r="2420" spans="7:8" x14ac:dyDescent="0.2">
      <c r="G2420" s="60"/>
      <c r="H2420" s="60"/>
    </row>
    <row r="2421" spans="7:8" x14ac:dyDescent="0.2">
      <c r="G2421" s="60"/>
      <c r="H2421" s="60"/>
    </row>
    <row r="2422" spans="7:8" x14ac:dyDescent="0.2">
      <c r="G2422" s="60"/>
      <c r="H2422" s="60"/>
    </row>
    <row r="2426" spans="7:8" x14ac:dyDescent="0.2">
      <c r="G2426" s="60"/>
      <c r="H2426" s="60"/>
    </row>
    <row r="2427" spans="7:8" x14ac:dyDescent="0.2">
      <c r="G2427" s="60"/>
      <c r="H2427" s="60"/>
    </row>
    <row r="2428" spans="7:8" x14ac:dyDescent="0.2">
      <c r="G2428" s="60"/>
      <c r="H2428" s="60"/>
    </row>
    <row r="2429" spans="7:8" x14ac:dyDescent="0.2">
      <c r="G2429" s="60"/>
      <c r="H2429" s="60"/>
    </row>
    <row r="2430" spans="7:8" x14ac:dyDescent="0.2">
      <c r="G2430" s="60"/>
      <c r="H2430" s="60"/>
    </row>
    <row r="2431" spans="7:8" x14ac:dyDescent="0.2">
      <c r="G2431" s="60"/>
      <c r="H2431" s="60"/>
    </row>
    <row r="2432" spans="7:8" x14ac:dyDescent="0.2">
      <c r="G2432" s="60"/>
      <c r="H2432" s="60"/>
    </row>
    <row r="2433" spans="7:8" x14ac:dyDescent="0.2">
      <c r="G2433" s="60"/>
      <c r="H2433" s="60"/>
    </row>
    <row r="2434" spans="7:8" x14ac:dyDescent="0.2">
      <c r="G2434" s="60"/>
      <c r="H2434" s="60"/>
    </row>
    <row r="2435" spans="7:8" x14ac:dyDescent="0.2">
      <c r="G2435" s="60"/>
      <c r="H2435" s="60"/>
    </row>
    <row r="2436" spans="7:8" x14ac:dyDescent="0.2">
      <c r="G2436" s="60"/>
      <c r="H2436" s="60"/>
    </row>
    <row r="2437" spans="7:8" x14ac:dyDescent="0.2">
      <c r="G2437" s="60"/>
      <c r="H2437" s="60"/>
    </row>
    <row r="2441" spans="7:8" x14ac:dyDescent="0.2">
      <c r="G2441" s="60"/>
      <c r="H2441" s="60"/>
    </row>
    <row r="2442" spans="7:8" x14ac:dyDescent="0.2">
      <c r="G2442" s="60"/>
      <c r="H2442" s="60"/>
    </row>
    <row r="2443" spans="7:8" x14ac:dyDescent="0.2">
      <c r="G2443" s="60"/>
      <c r="H2443" s="60"/>
    </row>
    <row r="2444" spans="7:8" x14ac:dyDescent="0.2">
      <c r="G2444" s="60"/>
      <c r="H2444" s="60"/>
    </row>
    <row r="2445" spans="7:8" x14ac:dyDescent="0.2">
      <c r="G2445" s="60"/>
      <c r="H2445" s="60"/>
    </row>
    <row r="2446" spans="7:8" x14ac:dyDescent="0.2">
      <c r="G2446" s="60"/>
      <c r="H2446" s="60"/>
    </row>
    <row r="2448" spans="7:8" x14ac:dyDescent="0.2">
      <c r="G2448" s="60"/>
      <c r="H2448" s="60"/>
    </row>
    <row r="2449" spans="7:8" x14ac:dyDescent="0.2">
      <c r="G2449" s="60"/>
      <c r="H2449" s="60"/>
    </row>
    <row r="2450" spans="7:8" x14ac:dyDescent="0.2">
      <c r="G2450" s="60"/>
      <c r="H2450" s="60"/>
    </row>
    <row r="2451" spans="7:8" x14ac:dyDescent="0.2">
      <c r="G2451" s="60"/>
      <c r="H2451" s="60"/>
    </row>
    <row r="2452" spans="7:8" x14ac:dyDescent="0.2">
      <c r="G2452" s="60"/>
      <c r="H2452" s="60"/>
    </row>
    <row r="2453" spans="7:8" x14ac:dyDescent="0.2">
      <c r="G2453" s="60"/>
      <c r="H2453" s="60"/>
    </row>
    <row r="2454" spans="7:8" x14ac:dyDescent="0.2">
      <c r="G2454" s="60"/>
      <c r="H2454" s="60"/>
    </row>
    <row r="2455" spans="7:8" x14ac:dyDescent="0.2">
      <c r="G2455" s="60"/>
      <c r="H2455" s="60"/>
    </row>
    <row r="2456" spans="7:8" x14ac:dyDescent="0.2">
      <c r="G2456" s="60"/>
      <c r="H2456" s="60"/>
    </row>
    <row r="2457" spans="7:8" x14ac:dyDescent="0.2">
      <c r="G2457" s="60"/>
      <c r="H2457" s="60"/>
    </row>
    <row r="2458" spans="7:8" x14ac:dyDescent="0.2">
      <c r="G2458" s="60"/>
      <c r="H2458" s="60"/>
    </row>
    <row r="2459" spans="7:8" x14ac:dyDescent="0.2">
      <c r="G2459" s="60"/>
      <c r="H2459" s="60"/>
    </row>
    <row r="2460" spans="7:8" x14ac:dyDescent="0.2">
      <c r="G2460" s="60"/>
      <c r="H2460" s="60"/>
    </row>
    <row r="2461" spans="7:8" x14ac:dyDescent="0.2">
      <c r="G2461" s="60"/>
      <c r="H2461" s="60"/>
    </row>
    <row r="2462" spans="7:8" x14ac:dyDescent="0.2">
      <c r="G2462" s="60"/>
      <c r="H2462" s="60"/>
    </row>
    <row r="2470" spans="7:8" x14ac:dyDescent="0.2">
      <c r="G2470" s="60"/>
      <c r="H2470" s="60"/>
    </row>
    <row r="2471" spans="7:8" x14ac:dyDescent="0.2">
      <c r="G2471" s="60"/>
      <c r="H2471" s="60"/>
    </row>
    <row r="2472" spans="7:8" x14ac:dyDescent="0.2">
      <c r="G2472" s="60"/>
      <c r="H2472" s="60"/>
    </row>
    <row r="2473" spans="7:8" x14ac:dyDescent="0.2">
      <c r="G2473" s="60"/>
      <c r="H2473" s="60"/>
    </row>
    <row r="2474" spans="7:8" x14ac:dyDescent="0.2">
      <c r="G2474" s="60"/>
      <c r="H2474" s="60"/>
    </row>
    <row r="2480" spans="7:8" x14ac:dyDescent="0.2">
      <c r="G2480" s="60"/>
      <c r="H2480" s="60"/>
    </row>
    <row r="2481" spans="7:8" x14ac:dyDescent="0.2">
      <c r="G2481" s="60"/>
      <c r="H2481" s="60"/>
    </row>
    <row r="2482" spans="7:8" x14ac:dyDescent="0.2">
      <c r="G2482" s="60"/>
      <c r="H2482" s="60"/>
    </row>
    <row r="2483" spans="7:8" x14ac:dyDescent="0.2">
      <c r="G2483" s="60"/>
      <c r="H2483" s="60"/>
    </row>
    <row r="2484" spans="7:8" x14ac:dyDescent="0.2">
      <c r="G2484" s="60"/>
      <c r="H2484" s="60"/>
    </row>
    <row r="2485" spans="7:8" x14ac:dyDescent="0.2">
      <c r="G2485" s="60"/>
      <c r="H2485" s="60"/>
    </row>
    <row r="2486" spans="7:8" x14ac:dyDescent="0.2">
      <c r="G2486" s="60"/>
      <c r="H2486" s="60"/>
    </row>
    <row r="2487" spans="7:8" x14ac:dyDescent="0.2">
      <c r="G2487" s="60"/>
      <c r="H2487" s="60"/>
    </row>
    <row r="2488" spans="7:8" x14ac:dyDescent="0.2">
      <c r="G2488" s="60"/>
      <c r="H2488" s="60"/>
    </row>
    <row r="2489" spans="7:8" x14ac:dyDescent="0.2">
      <c r="G2489" s="60"/>
      <c r="H2489" s="60"/>
    </row>
    <row r="2490" spans="7:8" x14ac:dyDescent="0.2">
      <c r="G2490" s="60"/>
      <c r="H2490" s="60"/>
    </row>
    <row r="2491" spans="7:8" x14ac:dyDescent="0.2">
      <c r="G2491" s="60"/>
      <c r="H2491" s="60"/>
    </row>
    <row r="2492" spans="7:8" x14ac:dyDescent="0.2">
      <c r="G2492" s="60"/>
      <c r="H2492" s="60"/>
    </row>
    <row r="2493" spans="7:8" x14ac:dyDescent="0.2">
      <c r="G2493" s="60"/>
      <c r="H2493" s="60"/>
    </row>
    <row r="2494" spans="7:8" x14ac:dyDescent="0.2">
      <c r="G2494" s="60"/>
      <c r="H2494" s="60"/>
    </row>
    <row r="2495" spans="7:8" x14ac:dyDescent="0.2">
      <c r="G2495" s="60"/>
      <c r="H2495" s="60"/>
    </row>
    <row r="2496" spans="7:8" x14ac:dyDescent="0.2">
      <c r="G2496" s="60"/>
      <c r="H2496" s="60"/>
    </row>
    <row r="2497" spans="7:8" x14ac:dyDescent="0.2">
      <c r="G2497" s="60"/>
      <c r="H2497" s="60"/>
    </row>
    <row r="2498" spans="7:8" x14ac:dyDescent="0.2">
      <c r="G2498" s="60"/>
      <c r="H2498" s="60"/>
    </row>
    <row r="2499" spans="7:8" x14ac:dyDescent="0.2">
      <c r="G2499" s="60"/>
      <c r="H2499" s="60"/>
    </row>
    <row r="2500" spans="7:8" x14ac:dyDescent="0.2">
      <c r="G2500" s="60"/>
      <c r="H2500" s="60"/>
    </row>
    <row r="2501" spans="7:8" x14ac:dyDescent="0.2">
      <c r="G2501" s="60"/>
      <c r="H2501" s="60"/>
    </row>
    <row r="2502" spans="7:8" x14ac:dyDescent="0.2">
      <c r="G2502" s="60"/>
      <c r="H2502" s="60"/>
    </row>
    <row r="2508" spans="7:8" x14ac:dyDescent="0.2">
      <c r="G2508" s="60"/>
      <c r="H2508" s="60"/>
    </row>
    <row r="2509" spans="7:8" x14ac:dyDescent="0.2">
      <c r="G2509" s="60"/>
      <c r="H2509" s="60"/>
    </row>
    <row r="2510" spans="7:8" x14ac:dyDescent="0.2">
      <c r="G2510" s="60"/>
      <c r="H2510" s="60"/>
    </row>
    <row r="2511" spans="7:8" x14ac:dyDescent="0.2">
      <c r="G2511" s="60"/>
      <c r="H2511" s="60"/>
    </row>
    <row r="2512" spans="7:8" x14ac:dyDescent="0.2">
      <c r="G2512" s="60"/>
      <c r="H2512" s="60"/>
    </row>
    <row r="2513" spans="7:8" x14ac:dyDescent="0.2">
      <c r="G2513" s="60"/>
      <c r="H2513" s="60"/>
    </row>
    <row r="2514" spans="7:8" x14ac:dyDescent="0.2">
      <c r="G2514" s="60"/>
      <c r="H2514" s="60"/>
    </row>
    <row r="2515" spans="7:8" x14ac:dyDescent="0.2">
      <c r="G2515" s="60"/>
      <c r="H2515" s="60"/>
    </row>
    <row r="2516" spans="7:8" x14ac:dyDescent="0.2">
      <c r="G2516" s="60"/>
      <c r="H2516" s="60"/>
    </row>
    <row r="2517" spans="7:8" x14ac:dyDescent="0.2">
      <c r="G2517" s="60"/>
      <c r="H2517" s="60"/>
    </row>
    <row r="2518" spans="7:8" x14ac:dyDescent="0.2">
      <c r="G2518" s="60"/>
      <c r="H2518" s="60"/>
    </row>
    <row r="2519" spans="7:8" x14ac:dyDescent="0.2">
      <c r="G2519" s="60"/>
      <c r="H2519" s="60"/>
    </row>
    <row r="2520" spans="7:8" x14ac:dyDescent="0.2">
      <c r="G2520" s="60"/>
      <c r="H2520" s="60"/>
    </row>
    <row r="2522" spans="7:8" x14ac:dyDescent="0.2">
      <c r="G2522" s="60"/>
      <c r="H2522" s="60"/>
    </row>
    <row r="2523" spans="7:8" x14ac:dyDescent="0.2">
      <c r="G2523" s="60"/>
      <c r="H2523" s="60"/>
    </row>
    <row r="2524" spans="7:8" x14ac:dyDescent="0.2">
      <c r="G2524" s="60"/>
      <c r="H2524" s="60"/>
    </row>
    <row r="2531" spans="7:8" x14ac:dyDescent="0.2">
      <c r="G2531" s="60"/>
      <c r="H2531" s="60"/>
    </row>
    <row r="2532" spans="7:8" x14ac:dyDescent="0.2">
      <c r="G2532" s="60"/>
      <c r="H2532" s="60"/>
    </row>
    <row r="2533" spans="7:8" x14ac:dyDescent="0.2">
      <c r="G2533" s="60"/>
      <c r="H2533" s="60"/>
    </row>
    <row r="2534" spans="7:8" x14ac:dyDescent="0.2">
      <c r="G2534" s="60"/>
      <c r="H2534" s="60"/>
    </row>
    <row r="2535" spans="7:8" x14ac:dyDescent="0.2">
      <c r="G2535" s="60"/>
      <c r="H2535" s="60"/>
    </row>
    <row r="2536" spans="7:8" x14ac:dyDescent="0.2">
      <c r="G2536" s="60"/>
      <c r="H2536" s="60"/>
    </row>
    <row r="2537" spans="7:8" x14ac:dyDescent="0.2">
      <c r="G2537" s="60"/>
      <c r="H2537" s="60"/>
    </row>
    <row r="2538" spans="7:8" x14ac:dyDescent="0.2">
      <c r="G2538" s="60"/>
      <c r="H2538" s="60"/>
    </row>
    <row r="2539" spans="7:8" x14ac:dyDescent="0.2">
      <c r="G2539" s="60"/>
      <c r="H2539" s="60"/>
    </row>
    <row r="2540" spans="7:8" x14ac:dyDescent="0.2">
      <c r="G2540" s="60"/>
      <c r="H2540" s="60"/>
    </row>
    <row r="2541" spans="7:8" x14ac:dyDescent="0.2">
      <c r="G2541" s="60"/>
      <c r="H2541" s="60"/>
    </row>
    <row r="2542" spans="7:8" x14ac:dyDescent="0.2">
      <c r="G2542" s="60"/>
      <c r="H2542" s="60"/>
    </row>
    <row r="2544" spans="7:8" x14ac:dyDescent="0.2">
      <c r="G2544" s="60"/>
      <c r="H2544" s="60"/>
    </row>
    <row r="2546" spans="7:8" x14ac:dyDescent="0.2">
      <c r="G2546" s="60"/>
      <c r="H2546" s="60"/>
    </row>
    <row r="2547" spans="7:8" x14ac:dyDescent="0.2">
      <c r="G2547" s="60"/>
      <c r="H2547" s="60"/>
    </row>
    <row r="2548" spans="7:8" x14ac:dyDescent="0.2">
      <c r="G2548" s="60"/>
      <c r="H2548" s="60"/>
    </row>
    <row r="2549" spans="7:8" x14ac:dyDescent="0.2">
      <c r="G2549" s="60"/>
      <c r="H2549" s="60"/>
    </row>
    <row r="2550" spans="7:8" x14ac:dyDescent="0.2">
      <c r="G2550" s="60"/>
      <c r="H2550" s="60"/>
    </row>
    <row r="2551" spans="7:8" x14ac:dyDescent="0.2">
      <c r="G2551" s="60"/>
      <c r="H2551" s="60"/>
    </row>
    <row r="2552" spans="7:8" x14ac:dyDescent="0.2">
      <c r="G2552" s="60"/>
      <c r="H2552" s="60"/>
    </row>
    <row r="2553" spans="7:8" x14ac:dyDescent="0.2">
      <c r="G2553" s="60"/>
      <c r="H2553" s="60"/>
    </row>
    <row r="2554" spans="7:8" x14ac:dyDescent="0.2">
      <c r="G2554" s="60"/>
      <c r="H2554" s="60"/>
    </row>
    <row r="2555" spans="7:8" x14ac:dyDescent="0.2">
      <c r="G2555" s="60"/>
      <c r="H2555" s="60"/>
    </row>
    <row r="2556" spans="7:8" x14ac:dyDescent="0.2">
      <c r="G2556" s="60"/>
      <c r="H2556" s="60"/>
    </row>
    <row r="2557" spans="7:8" x14ac:dyDescent="0.2">
      <c r="G2557" s="60"/>
      <c r="H2557" s="60"/>
    </row>
    <row r="2558" spans="7:8" x14ac:dyDescent="0.2">
      <c r="G2558" s="60"/>
      <c r="H2558" s="60"/>
    </row>
    <row r="2559" spans="7:8" x14ac:dyDescent="0.2">
      <c r="G2559" s="60"/>
      <c r="H2559" s="60"/>
    </row>
    <row r="2564" spans="7:8" x14ac:dyDescent="0.2">
      <c r="G2564" s="60"/>
      <c r="H2564" s="60"/>
    </row>
    <row r="2565" spans="7:8" x14ac:dyDescent="0.2">
      <c r="G2565" s="60"/>
      <c r="H2565" s="60"/>
    </row>
    <row r="2566" spans="7:8" x14ac:dyDescent="0.2">
      <c r="G2566" s="60"/>
      <c r="H2566" s="60"/>
    </row>
    <row r="2567" spans="7:8" x14ac:dyDescent="0.2">
      <c r="G2567" s="60"/>
      <c r="H2567" s="60"/>
    </row>
    <row r="2568" spans="7:8" x14ac:dyDescent="0.2">
      <c r="G2568" s="60"/>
      <c r="H2568" s="60"/>
    </row>
    <row r="2569" spans="7:8" x14ac:dyDescent="0.2">
      <c r="G2569" s="60"/>
      <c r="H2569" s="60"/>
    </row>
    <row r="2570" spans="7:8" x14ac:dyDescent="0.2">
      <c r="G2570" s="60"/>
      <c r="H2570" s="60"/>
    </row>
    <row r="2571" spans="7:8" x14ac:dyDescent="0.2">
      <c r="G2571" s="60"/>
      <c r="H2571" s="60"/>
    </row>
    <row r="2572" spans="7:8" x14ac:dyDescent="0.2">
      <c r="G2572" s="60"/>
      <c r="H2572" s="60"/>
    </row>
    <row r="2573" spans="7:8" x14ac:dyDescent="0.2">
      <c r="G2573" s="60"/>
      <c r="H2573" s="60"/>
    </row>
    <row r="2574" spans="7:8" x14ac:dyDescent="0.2">
      <c r="G2574" s="60"/>
      <c r="H2574" s="60"/>
    </row>
    <row r="2575" spans="7:8" x14ac:dyDescent="0.2">
      <c r="G2575" s="60"/>
      <c r="H2575" s="60"/>
    </row>
    <row r="2577" spans="7:8" x14ac:dyDescent="0.2">
      <c r="G2577" s="60"/>
      <c r="H2577" s="60"/>
    </row>
    <row r="2578" spans="7:8" x14ac:dyDescent="0.2">
      <c r="G2578" s="60"/>
      <c r="H2578" s="60"/>
    </row>
    <row r="2579" spans="7:8" x14ac:dyDescent="0.2">
      <c r="G2579" s="60"/>
      <c r="H2579" s="60"/>
    </row>
    <row r="2580" spans="7:8" x14ac:dyDescent="0.2">
      <c r="G2580" s="60"/>
      <c r="H2580" s="60"/>
    </row>
    <row r="2581" spans="7:8" x14ac:dyDescent="0.2">
      <c r="G2581" s="60"/>
      <c r="H2581" s="60"/>
    </row>
    <row r="2582" spans="7:8" x14ac:dyDescent="0.2">
      <c r="G2582" s="60"/>
      <c r="H2582" s="60"/>
    </row>
    <row r="2583" spans="7:8" x14ac:dyDescent="0.2">
      <c r="G2583" s="60"/>
      <c r="H2583" s="60"/>
    </row>
    <row r="2584" spans="7:8" x14ac:dyDescent="0.2">
      <c r="G2584" s="60"/>
      <c r="H2584" s="60"/>
    </row>
    <row r="2585" spans="7:8" x14ac:dyDescent="0.2">
      <c r="G2585" s="60"/>
      <c r="H2585" s="60"/>
    </row>
    <row r="2586" spans="7:8" x14ac:dyDescent="0.2">
      <c r="G2586" s="60"/>
      <c r="H2586" s="60"/>
    </row>
    <row r="2587" spans="7:8" x14ac:dyDescent="0.2">
      <c r="G2587" s="60"/>
      <c r="H2587" s="60"/>
    </row>
    <row r="2588" spans="7:8" x14ac:dyDescent="0.2">
      <c r="G2588" s="60"/>
      <c r="H2588" s="60"/>
    </row>
    <row r="2589" spans="7:8" x14ac:dyDescent="0.2">
      <c r="G2589" s="60"/>
      <c r="H2589" s="60"/>
    </row>
    <row r="2590" spans="7:8" x14ac:dyDescent="0.2">
      <c r="G2590" s="60"/>
      <c r="H2590" s="60"/>
    </row>
    <row r="2591" spans="7:8" x14ac:dyDescent="0.2">
      <c r="G2591" s="60"/>
      <c r="H2591" s="60"/>
    </row>
    <row r="2592" spans="7:8" x14ac:dyDescent="0.2">
      <c r="G2592" s="60"/>
      <c r="H2592" s="60"/>
    </row>
    <row r="2593" spans="7:8" x14ac:dyDescent="0.2">
      <c r="G2593" s="60"/>
      <c r="H2593" s="60"/>
    </row>
    <row r="2594" spans="7:8" x14ac:dyDescent="0.2">
      <c r="G2594" s="60"/>
      <c r="H2594" s="60"/>
    </row>
    <row r="2595" spans="7:8" x14ac:dyDescent="0.2">
      <c r="G2595" s="60"/>
      <c r="H2595" s="60"/>
    </row>
    <row r="2600" spans="7:8" x14ac:dyDescent="0.2">
      <c r="G2600" s="60"/>
      <c r="H2600" s="60"/>
    </row>
    <row r="2602" spans="7:8" x14ac:dyDescent="0.2">
      <c r="G2602" s="60"/>
      <c r="H2602" s="60"/>
    </row>
    <row r="2603" spans="7:8" x14ac:dyDescent="0.2">
      <c r="G2603" s="60"/>
      <c r="H2603" s="60"/>
    </row>
    <row r="2604" spans="7:8" x14ac:dyDescent="0.2">
      <c r="G2604" s="60"/>
      <c r="H2604" s="60"/>
    </row>
    <row r="2605" spans="7:8" x14ac:dyDescent="0.2">
      <c r="G2605" s="60"/>
      <c r="H2605" s="60"/>
    </row>
    <row r="2606" spans="7:8" x14ac:dyDescent="0.2">
      <c r="G2606" s="60"/>
      <c r="H2606" s="60"/>
    </row>
    <row r="2607" spans="7:8" x14ac:dyDescent="0.2">
      <c r="G2607" s="60"/>
      <c r="H2607" s="60"/>
    </row>
    <row r="2608" spans="7:8" x14ac:dyDescent="0.2">
      <c r="G2608" s="60"/>
      <c r="H2608" s="60"/>
    </row>
    <row r="2609" spans="7:8" x14ac:dyDescent="0.2">
      <c r="G2609" s="60"/>
      <c r="H2609" s="60"/>
    </row>
    <row r="2610" spans="7:8" x14ac:dyDescent="0.2">
      <c r="G2610" s="60"/>
      <c r="H2610" s="60"/>
    </row>
    <row r="2611" spans="7:8" x14ac:dyDescent="0.2">
      <c r="G2611" s="60"/>
      <c r="H2611" s="60"/>
    </row>
    <row r="2612" spans="7:8" x14ac:dyDescent="0.2">
      <c r="G2612" s="60"/>
      <c r="H2612" s="60"/>
    </row>
    <row r="2613" spans="7:8" x14ac:dyDescent="0.2">
      <c r="G2613" s="60"/>
      <c r="H2613" s="60"/>
    </row>
    <row r="2614" spans="7:8" x14ac:dyDescent="0.2">
      <c r="G2614" s="60"/>
      <c r="H2614" s="60"/>
    </row>
    <row r="2615" spans="7:8" x14ac:dyDescent="0.2">
      <c r="G2615" s="60"/>
      <c r="H2615" s="60"/>
    </row>
    <row r="2616" spans="7:8" x14ac:dyDescent="0.2">
      <c r="G2616" s="60"/>
      <c r="H2616" s="60"/>
    </row>
    <row r="2617" spans="7:8" x14ac:dyDescent="0.2">
      <c r="G2617" s="60"/>
      <c r="H2617" s="60"/>
    </row>
    <row r="2618" spans="7:8" x14ac:dyDescent="0.2">
      <c r="G2618" s="60"/>
      <c r="H2618" s="60"/>
    </row>
    <row r="2619" spans="7:8" x14ac:dyDescent="0.2">
      <c r="G2619" s="60"/>
      <c r="H2619" s="60"/>
    </row>
    <row r="2620" spans="7:8" x14ac:dyDescent="0.2">
      <c r="G2620" s="60"/>
      <c r="H2620" s="60"/>
    </row>
    <row r="2621" spans="7:8" x14ac:dyDescent="0.2">
      <c r="G2621" s="60"/>
      <c r="H2621" s="60"/>
    </row>
    <row r="2625" spans="7:8" x14ac:dyDescent="0.2">
      <c r="G2625" s="60"/>
      <c r="H2625" s="60"/>
    </row>
    <row r="2626" spans="7:8" x14ac:dyDescent="0.2">
      <c r="G2626" s="60"/>
      <c r="H2626" s="60"/>
    </row>
    <row r="2627" spans="7:8" x14ac:dyDescent="0.2">
      <c r="G2627" s="60"/>
      <c r="H2627" s="60"/>
    </row>
    <row r="2628" spans="7:8" x14ac:dyDescent="0.2">
      <c r="G2628" s="60"/>
      <c r="H2628" s="60"/>
    </row>
    <row r="2629" spans="7:8" x14ac:dyDescent="0.2">
      <c r="G2629" s="60"/>
      <c r="H2629" s="60"/>
    </row>
    <row r="2630" spans="7:8" x14ac:dyDescent="0.2">
      <c r="G2630" s="60"/>
      <c r="H2630" s="60"/>
    </row>
    <row r="2631" spans="7:8" x14ac:dyDescent="0.2">
      <c r="G2631" s="60"/>
      <c r="H2631" s="60"/>
    </row>
    <row r="2632" spans="7:8" x14ac:dyDescent="0.2">
      <c r="G2632" s="60"/>
      <c r="H2632" s="60"/>
    </row>
    <row r="2633" spans="7:8" x14ac:dyDescent="0.2">
      <c r="G2633" s="60"/>
      <c r="H2633" s="60"/>
    </row>
    <row r="2634" spans="7:8" x14ac:dyDescent="0.2">
      <c r="G2634" s="60"/>
      <c r="H2634" s="60"/>
    </row>
    <row r="2635" spans="7:8" x14ac:dyDescent="0.2">
      <c r="G2635" s="60"/>
      <c r="H2635" s="60"/>
    </row>
    <row r="2636" spans="7:8" x14ac:dyDescent="0.2">
      <c r="G2636" s="60"/>
      <c r="H2636" s="60"/>
    </row>
    <row r="2637" spans="7:8" x14ac:dyDescent="0.2">
      <c r="G2637" s="60"/>
      <c r="H2637" s="60"/>
    </row>
    <row r="2640" spans="7:8" x14ac:dyDescent="0.2">
      <c r="G2640" s="60"/>
      <c r="H2640" s="60"/>
    </row>
    <row r="2641" spans="7:8" x14ac:dyDescent="0.2">
      <c r="G2641" s="60"/>
      <c r="H2641" s="60"/>
    </row>
    <row r="2642" spans="7:8" x14ac:dyDescent="0.2">
      <c r="G2642" s="60"/>
      <c r="H2642" s="60"/>
    </row>
    <row r="2649" spans="7:8" x14ac:dyDescent="0.2">
      <c r="G2649" s="60"/>
      <c r="H2649" s="60"/>
    </row>
    <row r="2650" spans="7:8" x14ac:dyDescent="0.2">
      <c r="G2650" s="60"/>
      <c r="H2650" s="60"/>
    </row>
    <row r="2652" spans="7:8" x14ac:dyDescent="0.2">
      <c r="G2652" s="60"/>
      <c r="H2652" s="60"/>
    </row>
    <row r="2653" spans="7:8" x14ac:dyDescent="0.2">
      <c r="G2653" s="60"/>
      <c r="H2653" s="60"/>
    </row>
    <row r="2654" spans="7:8" x14ac:dyDescent="0.2">
      <c r="G2654" s="60"/>
      <c r="H2654" s="60"/>
    </row>
    <row r="2655" spans="7:8" x14ac:dyDescent="0.2">
      <c r="G2655" s="60"/>
      <c r="H2655" s="60"/>
    </row>
    <row r="2656" spans="7:8" x14ac:dyDescent="0.2">
      <c r="G2656" s="60"/>
      <c r="H2656" s="60"/>
    </row>
    <row r="2657" spans="7:8" x14ac:dyDescent="0.2">
      <c r="G2657" s="60"/>
      <c r="H2657" s="60"/>
    </row>
    <row r="2658" spans="7:8" x14ac:dyDescent="0.2">
      <c r="G2658" s="60"/>
      <c r="H2658" s="60"/>
    </row>
    <row r="2659" spans="7:8" x14ac:dyDescent="0.2">
      <c r="G2659" s="60"/>
      <c r="H2659" s="60"/>
    </row>
    <row r="2660" spans="7:8" x14ac:dyDescent="0.2">
      <c r="G2660" s="60"/>
      <c r="H2660" s="60"/>
    </row>
    <row r="2661" spans="7:8" x14ac:dyDescent="0.2">
      <c r="G2661" s="60"/>
      <c r="H2661" s="60"/>
    </row>
    <row r="2662" spans="7:8" x14ac:dyDescent="0.2">
      <c r="G2662" s="60"/>
      <c r="H2662" s="60"/>
    </row>
    <row r="2663" spans="7:8" x14ac:dyDescent="0.2">
      <c r="G2663" s="60"/>
      <c r="H2663" s="60"/>
    </row>
    <row r="2664" spans="7:8" x14ac:dyDescent="0.2">
      <c r="G2664" s="60"/>
      <c r="H2664" s="60"/>
    </row>
    <row r="2669" spans="7:8" x14ac:dyDescent="0.2">
      <c r="G2669" s="60"/>
      <c r="H2669" s="60"/>
    </row>
    <row r="2670" spans="7:8" x14ac:dyDescent="0.2">
      <c r="G2670" s="60"/>
      <c r="H2670" s="60"/>
    </row>
    <row r="2671" spans="7:8" x14ac:dyDescent="0.2">
      <c r="G2671" s="60"/>
      <c r="H2671" s="60"/>
    </row>
    <row r="2672" spans="7:8" x14ac:dyDescent="0.2">
      <c r="G2672" s="60"/>
      <c r="H2672" s="60"/>
    </row>
    <row r="2673" spans="7:8" x14ac:dyDescent="0.2">
      <c r="G2673" s="60"/>
      <c r="H2673" s="60"/>
    </row>
    <row r="2674" spans="7:8" x14ac:dyDescent="0.2">
      <c r="G2674" s="60"/>
      <c r="H2674" s="60"/>
    </row>
    <row r="2675" spans="7:8" x14ac:dyDescent="0.2">
      <c r="G2675" s="60"/>
      <c r="H2675" s="60"/>
    </row>
    <row r="2676" spans="7:8" x14ac:dyDescent="0.2">
      <c r="G2676" s="60"/>
      <c r="H2676" s="60"/>
    </row>
    <row r="2677" spans="7:8" x14ac:dyDescent="0.2">
      <c r="G2677" s="60"/>
      <c r="H2677" s="60"/>
    </row>
    <row r="2678" spans="7:8" x14ac:dyDescent="0.2">
      <c r="G2678" s="60"/>
      <c r="H2678" s="60"/>
    </row>
    <row r="2679" spans="7:8" x14ac:dyDescent="0.2">
      <c r="G2679" s="60"/>
      <c r="H2679" s="60"/>
    </row>
    <row r="2680" spans="7:8" x14ac:dyDescent="0.2">
      <c r="G2680" s="60"/>
      <c r="H2680" s="60"/>
    </row>
    <row r="2681" spans="7:8" x14ac:dyDescent="0.2">
      <c r="G2681" s="60"/>
      <c r="H2681" s="60"/>
    </row>
    <row r="2682" spans="7:8" x14ac:dyDescent="0.2">
      <c r="G2682" s="60"/>
      <c r="H2682" s="60"/>
    </row>
    <row r="2683" spans="7:8" x14ac:dyDescent="0.2">
      <c r="G2683" s="60"/>
      <c r="H2683" s="60"/>
    </row>
    <row r="2685" spans="7:8" x14ac:dyDescent="0.2">
      <c r="G2685" s="60"/>
      <c r="H2685" s="60"/>
    </row>
    <row r="2686" spans="7:8" x14ac:dyDescent="0.2">
      <c r="G2686" s="60"/>
      <c r="H2686" s="60"/>
    </row>
    <row r="2687" spans="7:8" x14ac:dyDescent="0.2">
      <c r="G2687" s="60"/>
      <c r="H2687" s="60"/>
    </row>
    <row r="2693" spans="7:8" x14ac:dyDescent="0.2">
      <c r="G2693" s="60"/>
      <c r="H2693" s="60"/>
    </row>
    <row r="2694" spans="7:8" x14ac:dyDescent="0.2">
      <c r="G2694" s="60"/>
      <c r="H2694" s="60"/>
    </row>
    <row r="2695" spans="7:8" x14ac:dyDescent="0.2">
      <c r="G2695" s="60"/>
      <c r="H2695" s="60"/>
    </row>
    <row r="2696" spans="7:8" x14ac:dyDescent="0.2">
      <c r="G2696" s="60"/>
      <c r="H2696" s="60"/>
    </row>
    <row r="2697" spans="7:8" x14ac:dyDescent="0.2">
      <c r="G2697" s="60"/>
      <c r="H2697" s="60"/>
    </row>
    <row r="2698" spans="7:8" x14ac:dyDescent="0.2">
      <c r="G2698" s="60"/>
      <c r="H2698" s="60"/>
    </row>
    <row r="2699" spans="7:8" x14ac:dyDescent="0.2">
      <c r="G2699" s="60"/>
      <c r="H2699" s="60"/>
    </row>
    <row r="2700" spans="7:8" x14ac:dyDescent="0.2">
      <c r="G2700" s="60"/>
      <c r="H2700" s="60"/>
    </row>
    <row r="2701" spans="7:8" x14ac:dyDescent="0.2">
      <c r="G2701" s="60"/>
      <c r="H2701" s="60"/>
    </row>
    <row r="2702" spans="7:8" x14ac:dyDescent="0.2">
      <c r="G2702" s="60"/>
      <c r="H2702" s="60"/>
    </row>
    <row r="2703" spans="7:8" x14ac:dyDescent="0.2">
      <c r="G2703" s="60"/>
      <c r="H2703" s="60"/>
    </row>
    <row r="2704" spans="7:8" x14ac:dyDescent="0.2">
      <c r="G2704" s="60"/>
      <c r="H2704" s="60"/>
    </row>
    <row r="2705" spans="7:8" x14ac:dyDescent="0.2">
      <c r="G2705" s="60"/>
      <c r="H2705" s="60"/>
    </row>
    <row r="2706" spans="7:8" x14ac:dyDescent="0.2">
      <c r="G2706" s="60"/>
      <c r="H2706" s="60"/>
    </row>
    <row r="2707" spans="7:8" x14ac:dyDescent="0.2">
      <c r="G2707" s="60"/>
      <c r="H2707" s="60"/>
    </row>
    <row r="2708" spans="7:8" x14ac:dyDescent="0.2">
      <c r="G2708" s="60"/>
      <c r="H2708" s="60"/>
    </row>
    <row r="2713" spans="7:8" x14ac:dyDescent="0.2">
      <c r="G2713" s="60"/>
      <c r="H2713" s="60"/>
    </row>
    <row r="2714" spans="7:8" x14ac:dyDescent="0.2">
      <c r="G2714" s="60"/>
      <c r="H2714" s="60"/>
    </row>
    <row r="2715" spans="7:8" x14ac:dyDescent="0.2">
      <c r="G2715" s="60"/>
      <c r="H2715" s="60"/>
    </row>
    <row r="2717" spans="7:8" x14ac:dyDescent="0.2">
      <c r="G2717" s="60"/>
      <c r="H2717" s="60"/>
    </row>
    <row r="2718" spans="7:8" x14ac:dyDescent="0.2">
      <c r="G2718" s="60"/>
      <c r="H2718" s="60"/>
    </row>
    <row r="2719" spans="7:8" x14ac:dyDescent="0.2">
      <c r="G2719" s="60"/>
      <c r="H2719" s="60"/>
    </row>
    <row r="2720" spans="7:8" x14ac:dyDescent="0.2">
      <c r="G2720" s="60"/>
      <c r="H2720" s="60"/>
    </row>
    <row r="2721" spans="7:8" x14ac:dyDescent="0.2">
      <c r="G2721" s="60"/>
      <c r="H2721" s="60"/>
    </row>
    <row r="2722" spans="7:8" x14ac:dyDescent="0.2">
      <c r="G2722" s="60"/>
      <c r="H2722" s="60"/>
    </row>
    <row r="2723" spans="7:8" x14ac:dyDescent="0.2">
      <c r="G2723" s="60"/>
      <c r="H2723" s="60"/>
    </row>
    <row r="2724" spans="7:8" x14ac:dyDescent="0.2">
      <c r="G2724" s="60"/>
      <c r="H2724" s="60"/>
    </row>
    <row r="2725" spans="7:8" x14ac:dyDescent="0.2">
      <c r="G2725" s="60"/>
      <c r="H2725" s="60"/>
    </row>
    <row r="2726" spans="7:8" x14ac:dyDescent="0.2">
      <c r="G2726" s="60"/>
      <c r="H2726" s="60"/>
    </row>
    <row r="2727" spans="7:8" x14ac:dyDescent="0.2">
      <c r="G2727" s="60"/>
      <c r="H2727" s="60"/>
    </row>
    <row r="2728" spans="7:8" x14ac:dyDescent="0.2">
      <c r="G2728" s="60"/>
      <c r="H2728" s="60"/>
    </row>
    <row r="2729" spans="7:8" x14ac:dyDescent="0.2">
      <c r="G2729" s="60"/>
      <c r="H2729" s="60"/>
    </row>
    <row r="2730" spans="7:8" x14ac:dyDescent="0.2">
      <c r="G2730" s="60"/>
      <c r="H2730" s="6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/>
  </sheetPr>
  <dimension ref="A1:CH5"/>
  <sheetViews>
    <sheetView workbookViewId="0">
      <selection activeCell="E19" sqref="E19"/>
    </sheetView>
  </sheetViews>
  <sheetFormatPr baseColWidth="10" defaultColWidth="11.5546875" defaultRowHeight="10.199999999999999" x14ac:dyDescent="0.2"/>
  <cols>
    <col min="1" max="1" width="11.6640625" style="43" bestFit="1" customWidth="1"/>
    <col min="2" max="2" width="11.5546875" style="43"/>
    <col min="3" max="3" width="11.6640625" style="43" bestFit="1" customWidth="1"/>
    <col min="4" max="4" width="11.5546875" style="43"/>
    <col min="5" max="5" width="12.109375" style="43" bestFit="1" customWidth="1"/>
    <col min="6" max="6" width="49.44140625" style="43" bestFit="1" customWidth="1"/>
    <col min="7" max="7" width="11.5546875" style="43"/>
    <col min="8" max="8" width="14.5546875" style="43" bestFit="1" customWidth="1"/>
    <col min="9" max="9" width="11.6640625" style="43" bestFit="1" customWidth="1"/>
    <col min="10" max="10" width="14.5546875" style="43" bestFit="1" customWidth="1"/>
    <col min="11" max="11" width="13.33203125" style="43" bestFit="1" customWidth="1"/>
    <col min="12" max="16" width="11.6640625" style="43" bestFit="1" customWidth="1"/>
    <col min="17" max="17" width="14.5546875" style="43" bestFit="1" customWidth="1"/>
    <col min="18" max="27" width="11.6640625" style="43" bestFit="1" customWidth="1"/>
    <col min="28" max="28" width="14.5546875" style="43" bestFit="1" customWidth="1"/>
    <col min="29" max="30" width="11.5546875" style="43"/>
    <col min="31" max="31" width="11.6640625" style="43" bestFit="1" customWidth="1"/>
    <col min="32" max="32" width="14.5546875" style="43" bestFit="1" customWidth="1"/>
    <col min="33" max="33" width="11.5546875" style="43"/>
    <col min="34" max="34" width="17.44140625" style="43" bestFit="1" customWidth="1"/>
    <col min="35" max="39" width="11.6640625" style="43" bestFit="1" customWidth="1"/>
    <col min="40" max="41" width="11.5546875" style="43"/>
    <col min="42" max="43" width="11.6640625" style="43" bestFit="1" customWidth="1"/>
    <col min="44" max="47" width="11.5546875" style="43"/>
    <col min="48" max="57" width="11.6640625" style="43" bestFit="1" customWidth="1"/>
    <col min="58" max="58" width="17.44140625" style="67" bestFit="1" customWidth="1"/>
    <col min="59" max="59" width="14.44140625" style="67" customWidth="1"/>
    <col min="60" max="60" width="14.5546875" style="67" bestFit="1" customWidth="1"/>
    <col min="61" max="62" width="14.5546875" style="43" bestFit="1" customWidth="1"/>
    <col min="63" max="63" width="13.6640625" style="43" bestFit="1" customWidth="1"/>
    <col min="64" max="64" width="13.44140625" style="43" bestFit="1" customWidth="1"/>
    <col min="65" max="65" width="13.33203125" style="43" bestFit="1" customWidth="1"/>
    <col min="66" max="66" width="14.5546875" style="43" bestFit="1" customWidth="1"/>
    <col min="67" max="67" width="12.109375" style="43" bestFit="1" customWidth="1"/>
    <col min="68" max="73" width="11.6640625" style="43" bestFit="1" customWidth="1"/>
    <col min="74" max="74" width="14.33203125" style="43" bestFit="1" customWidth="1"/>
    <col min="75" max="75" width="14.5546875" style="43" bestFit="1" customWidth="1"/>
    <col min="76" max="81" width="11.6640625" style="43" bestFit="1" customWidth="1"/>
    <col min="82" max="82" width="11.6640625" style="67" bestFit="1" customWidth="1"/>
    <col min="83" max="83" width="15.88671875" style="67" customWidth="1"/>
    <col min="84" max="16384" width="11.5546875" style="43"/>
  </cols>
  <sheetData>
    <row r="1" spans="1:86" s="57" customFormat="1" ht="30.6" x14ac:dyDescent="0.3">
      <c r="A1" s="56" t="s">
        <v>166</v>
      </c>
      <c r="B1" s="57" t="s">
        <v>167</v>
      </c>
      <c r="C1" s="57" t="s">
        <v>168</v>
      </c>
      <c r="D1" s="57" t="s">
        <v>169</v>
      </c>
      <c r="E1" s="57" t="s">
        <v>170</v>
      </c>
      <c r="F1" s="57" t="s">
        <v>76</v>
      </c>
      <c r="G1" s="57" t="s">
        <v>77</v>
      </c>
      <c r="H1" s="57" t="s">
        <v>171</v>
      </c>
      <c r="I1" s="57" t="s">
        <v>172</v>
      </c>
      <c r="J1" s="57" t="s">
        <v>173</v>
      </c>
      <c r="K1" s="57" t="s">
        <v>174</v>
      </c>
      <c r="L1" s="57" t="s">
        <v>175</v>
      </c>
      <c r="M1" s="57" t="s">
        <v>176</v>
      </c>
      <c r="N1" s="57" t="s">
        <v>177</v>
      </c>
      <c r="O1" s="57" t="s">
        <v>178</v>
      </c>
      <c r="P1" s="57" t="s">
        <v>179</v>
      </c>
      <c r="Q1" s="57" t="s">
        <v>180</v>
      </c>
      <c r="R1" s="57" t="s">
        <v>181</v>
      </c>
      <c r="S1" s="57" t="s">
        <v>182</v>
      </c>
      <c r="T1" s="57" t="s">
        <v>183</v>
      </c>
      <c r="U1" s="57" t="s">
        <v>184</v>
      </c>
      <c r="V1" s="57" t="s">
        <v>185</v>
      </c>
      <c r="W1" s="57" t="s">
        <v>186</v>
      </c>
      <c r="X1" s="57" t="s">
        <v>187</v>
      </c>
      <c r="Y1" s="57" t="s">
        <v>188</v>
      </c>
      <c r="Z1" s="57" t="s">
        <v>189</v>
      </c>
      <c r="AA1" s="57" t="s">
        <v>190</v>
      </c>
      <c r="AB1" s="57" t="s">
        <v>191</v>
      </c>
      <c r="AC1" s="57" t="s">
        <v>192</v>
      </c>
      <c r="AD1" s="57" t="s">
        <v>193</v>
      </c>
      <c r="AE1" s="57" t="s">
        <v>194</v>
      </c>
      <c r="AF1" s="57" t="s">
        <v>195</v>
      </c>
      <c r="AG1" s="57" t="s">
        <v>196</v>
      </c>
      <c r="AH1" s="57" t="s">
        <v>197</v>
      </c>
      <c r="AI1" s="57" t="s">
        <v>198</v>
      </c>
      <c r="AJ1" s="57" t="s">
        <v>199</v>
      </c>
      <c r="AK1" s="57" t="s">
        <v>200</v>
      </c>
      <c r="AL1" s="57" t="s">
        <v>201</v>
      </c>
      <c r="AM1" s="57" t="s">
        <v>202</v>
      </c>
      <c r="AN1" s="57" t="s">
        <v>203</v>
      </c>
      <c r="AO1" s="57" t="s">
        <v>204</v>
      </c>
      <c r="AP1" s="57" t="s">
        <v>205</v>
      </c>
      <c r="AQ1" s="57" t="s">
        <v>206</v>
      </c>
      <c r="AR1" s="57" t="s">
        <v>207</v>
      </c>
      <c r="AS1" s="57" t="s">
        <v>208</v>
      </c>
      <c r="AT1" s="57" t="s">
        <v>209</v>
      </c>
      <c r="AU1" s="57" t="s">
        <v>210</v>
      </c>
      <c r="AV1" s="57" t="s">
        <v>211</v>
      </c>
      <c r="AW1" s="57" t="s">
        <v>212</v>
      </c>
      <c r="AX1" s="57" t="s">
        <v>213</v>
      </c>
      <c r="AY1" s="57" t="s">
        <v>214</v>
      </c>
      <c r="AZ1" s="57" t="s">
        <v>215</v>
      </c>
      <c r="BA1" s="57" t="s">
        <v>216</v>
      </c>
      <c r="BB1" s="57" t="s">
        <v>217</v>
      </c>
      <c r="BC1" s="57" t="s">
        <v>218</v>
      </c>
      <c r="BD1" s="57" t="s">
        <v>219</v>
      </c>
      <c r="BE1" s="57" t="s">
        <v>220</v>
      </c>
      <c r="BF1" s="68" t="s">
        <v>221</v>
      </c>
      <c r="BG1" s="68" t="s">
        <v>222</v>
      </c>
      <c r="BH1" s="68" t="s">
        <v>223</v>
      </c>
      <c r="BI1" s="57" t="s">
        <v>224</v>
      </c>
      <c r="BJ1" s="57" t="s">
        <v>225</v>
      </c>
      <c r="BK1" s="57" t="s">
        <v>226</v>
      </c>
      <c r="BL1" s="57" t="s">
        <v>227</v>
      </c>
      <c r="BM1" s="57" t="s">
        <v>228</v>
      </c>
      <c r="BN1" s="57" t="s">
        <v>229</v>
      </c>
      <c r="BO1" s="57" t="s">
        <v>230</v>
      </c>
      <c r="BP1" s="57" t="s">
        <v>231</v>
      </c>
      <c r="BQ1" s="57" t="s">
        <v>232</v>
      </c>
      <c r="BR1" s="57" t="s">
        <v>233</v>
      </c>
      <c r="BS1" s="57" t="s">
        <v>234</v>
      </c>
      <c r="BT1" s="57" t="s">
        <v>235</v>
      </c>
      <c r="BU1" s="57" t="s">
        <v>236</v>
      </c>
      <c r="BV1" s="57" t="s">
        <v>237</v>
      </c>
      <c r="BW1" s="57" t="s">
        <v>238</v>
      </c>
      <c r="BX1" s="57" t="s">
        <v>239</v>
      </c>
      <c r="BY1" s="57" t="s">
        <v>240</v>
      </c>
      <c r="BZ1" s="57" t="s">
        <v>241</v>
      </c>
      <c r="CA1" s="57" t="s">
        <v>242</v>
      </c>
      <c r="CB1" s="57" t="s">
        <v>303</v>
      </c>
      <c r="CC1" s="57" t="s">
        <v>304</v>
      </c>
      <c r="CD1" s="68" t="s">
        <v>243</v>
      </c>
      <c r="CE1" s="68" t="s">
        <v>244</v>
      </c>
      <c r="CF1" s="57" t="s">
        <v>245</v>
      </c>
      <c r="CG1" s="57" t="s">
        <v>78</v>
      </c>
      <c r="CH1" s="57" t="s">
        <v>246</v>
      </c>
    </row>
    <row r="2" spans="1:86" ht="12" customHeight="1" x14ac:dyDescent="0.2">
      <c r="A2" s="43">
        <v>202005</v>
      </c>
      <c r="B2" s="43" t="s">
        <v>247</v>
      </c>
      <c r="C2" s="43">
        <v>3886</v>
      </c>
      <c r="D2" s="43" t="s">
        <v>79</v>
      </c>
      <c r="E2" s="43">
        <v>99000308</v>
      </c>
      <c r="F2" s="43" t="s">
        <v>139</v>
      </c>
      <c r="G2" s="43" t="s">
        <v>66</v>
      </c>
      <c r="H2" s="43">
        <v>12236840</v>
      </c>
      <c r="I2" s="43">
        <v>11769028.800000001</v>
      </c>
      <c r="J2" s="43">
        <v>3707486292</v>
      </c>
      <c r="K2" s="43">
        <v>10792344</v>
      </c>
      <c r="L2" s="43">
        <v>12526200</v>
      </c>
      <c r="M2" s="43">
        <v>11401880</v>
      </c>
      <c r="N2" s="43">
        <v>12296640</v>
      </c>
      <c r="O2" s="43">
        <v>11828080</v>
      </c>
      <c r="P2" s="43">
        <v>12236840</v>
      </c>
      <c r="Q2" s="43">
        <v>3707486292</v>
      </c>
      <c r="R2" s="43">
        <v>427760</v>
      </c>
      <c r="S2" s="43">
        <v>0</v>
      </c>
      <c r="T2" s="43">
        <v>0</v>
      </c>
      <c r="U2" s="43">
        <v>434464</v>
      </c>
      <c r="V2" s="43">
        <v>493520</v>
      </c>
      <c r="W2" s="43">
        <v>718440</v>
      </c>
      <c r="X2" s="43">
        <v>667760</v>
      </c>
      <c r="Y2" s="43">
        <v>167000</v>
      </c>
      <c r="Z2" s="43">
        <v>125600</v>
      </c>
      <c r="AA2" s="43">
        <v>427760</v>
      </c>
      <c r="AB2" s="43">
        <v>3707486292</v>
      </c>
      <c r="AC2" s="43" t="s">
        <v>80</v>
      </c>
      <c r="AD2" s="43" t="s">
        <v>81</v>
      </c>
      <c r="AE2" s="43">
        <v>2</v>
      </c>
      <c r="AF2" s="43">
        <v>3714787498</v>
      </c>
      <c r="AG2" s="43" t="s">
        <v>82</v>
      </c>
      <c r="AH2" s="67">
        <v>3714787500</v>
      </c>
      <c r="AI2" s="43">
        <v>43990.802974537037</v>
      </c>
      <c r="AJ2" s="43">
        <v>43982</v>
      </c>
      <c r="AK2" s="43">
        <v>43952</v>
      </c>
      <c r="AL2" s="43">
        <v>44000</v>
      </c>
      <c r="AM2" s="43">
        <v>44000</v>
      </c>
      <c r="AN2" s="43" t="s">
        <v>83</v>
      </c>
      <c r="AO2" s="43" t="s">
        <v>84</v>
      </c>
      <c r="AP2" s="43">
        <v>4</v>
      </c>
      <c r="AQ2" s="43">
        <v>25</v>
      </c>
      <c r="AR2" s="43" t="s">
        <v>85</v>
      </c>
      <c r="AS2" s="43" t="s">
        <v>86</v>
      </c>
      <c r="AT2" s="43" t="s">
        <v>87</v>
      </c>
      <c r="AU2" s="43" t="s">
        <v>88</v>
      </c>
      <c r="AV2" s="43">
        <v>217.07</v>
      </c>
      <c r="AW2" s="43">
        <v>6.94</v>
      </c>
      <c r="AX2" s="43">
        <v>4.7</v>
      </c>
      <c r="AY2" s="43">
        <v>5.9</v>
      </c>
      <c r="AZ2" s="43">
        <v>25.03</v>
      </c>
      <c r="BA2" s="43">
        <v>42.94</v>
      </c>
      <c r="BB2" s="43">
        <v>0.4</v>
      </c>
      <c r="BC2" s="43">
        <v>302.98</v>
      </c>
      <c r="BD2" s="43">
        <v>0</v>
      </c>
      <c r="BE2" s="43">
        <v>0</v>
      </c>
      <c r="BF2" s="67">
        <v>2656250859</v>
      </c>
      <c r="BG2" s="67">
        <v>84923670</v>
      </c>
      <c r="BH2" s="67">
        <v>57513148</v>
      </c>
      <c r="BI2" s="43">
        <v>72197356</v>
      </c>
      <c r="BJ2" s="43">
        <v>306288105</v>
      </c>
      <c r="BK2" s="43">
        <v>525463806</v>
      </c>
      <c r="BL2" s="43">
        <v>4849348</v>
      </c>
      <c r="BM2" s="43">
        <v>3707486292</v>
      </c>
      <c r="BN2" s="43">
        <v>0</v>
      </c>
      <c r="BO2" s="43">
        <v>0</v>
      </c>
      <c r="BP2" s="43">
        <v>-594466</v>
      </c>
      <c r="BQ2" s="43">
        <v>-3396947</v>
      </c>
      <c r="BR2" s="43">
        <v>0</v>
      </c>
      <c r="BS2" s="43">
        <v>0</v>
      </c>
      <c r="BT2" s="43">
        <v>354843</v>
      </c>
      <c r="BU2" s="43">
        <v>-38009584</v>
      </c>
      <c r="BW2" s="43">
        <v>0</v>
      </c>
      <c r="BX2" s="43">
        <v>0</v>
      </c>
      <c r="BY2" s="43">
        <v>0</v>
      </c>
      <c r="BZ2" s="43">
        <v>0</v>
      </c>
      <c r="CA2" s="67">
        <v>0</v>
      </c>
      <c r="CB2" s="43">
        <v>0</v>
      </c>
      <c r="CC2" s="43">
        <v>0</v>
      </c>
      <c r="CD2" s="67">
        <v>50</v>
      </c>
      <c r="CE2" s="67">
        <v>568</v>
      </c>
      <c r="CF2" s="43">
        <v>43982</v>
      </c>
      <c r="CG2" s="43">
        <v>48947360</v>
      </c>
      <c r="CH2" s="43" t="s">
        <v>162</v>
      </c>
    </row>
    <row r="5" spans="1:86" x14ac:dyDescent="0.2">
      <c r="BK5" s="67"/>
      <c r="BL5" s="67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5FD558652B14045AB4E096B8A68D9C7" ma:contentTypeVersion="14" ma:contentTypeDescription="Crear nuevo documento." ma:contentTypeScope="" ma:versionID="2ef977b393055f3f93e129498ded034c">
  <xsd:schema xmlns:xsd="http://www.w3.org/2001/XMLSchema" xmlns:xs="http://www.w3.org/2001/XMLSchema" xmlns:p="http://schemas.microsoft.com/office/2006/metadata/properties" xmlns:ns2="6ccaf70e-335c-40b4-835e-e9951996c923" xmlns:ns3="64fce26f-8d1b-4c12-8964-b49cd0ff60d5" targetNamespace="http://schemas.microsoft.com/office/2006/metadata/properties" ma:root="true" ma:fieldsID="8b090df26caf7fbd47a03c5498cd3ed6" ns2:_="" ns3:_="">
    <xsd:import namespace="6ccaf70e-335c-40b4-835e-e9951996c923"/>
    <xsd:import namespace="64fce26f-8d1b-4c12-8964-b49cd0ff60d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EventHashCode" minOccurs="0"/>
                <xsd:element ref="ns2:MediaServiceGenerationTim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caf70e-335c-40b4-835e-e9951996c9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0375cf0f-de82-4be0-8082-f92557969eb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fce26f-8d1b-4c12-8964-b49cd0ff60d5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866b211a-6adb-4b3d-9490-962afe6b16e6}" ma:internalName="TaxCatchAll" ma:showField="CatchAllData" ma:web="64fce26f-8d1b-4c12-8964-b49cd0ff60d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4fce26f-8d1b-4c12-8964-b49cd0ff60d5" xsi:nil="true"/>
    <lcf76f155ced4ddcb4097134ff3c332f xmlns="6ccaf70e-335c-40b4-835e-e9951996c92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7172AC7-ACF2-488E-B5BB-0A61326F06B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BDCF04A-EA87-4198-9EB9-DD8DE7B29E9D}"/>
</file>

<file path=customXml/itemProps3.xml><?xml version="1.0" encoding="utf-8"?>
<ds:datastoreItem xmlns:ds="http://schemas.openxmlformats.org/officeDocument/2006/customXml" ds:itemID="{B1E10571-09A8-485D-A7E6-3B5E3407534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Salida</vt:lpstr>
      <vt:lpstr>Liquidación</vt:lpstr>
      <vt:lpstr>Matriz_de_consumo</vt:lpstr>
      <vt:lpstr>Anexo_fronteras</vt:lpstr>
      <vt:lpstr>In_cargos</vt:lpstr>
      <vt:lpstr>In_consumos</vt:lpstr>
      <vt:lpstr>In_ajustes</vt:lpstr>
      <vt:lpstr>In_facturación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Hanner Andrés Barona Castro</dc:creator>
  <cp:lastModifiedBy>Eric Jesús Dávila Vides</cp:lastModifiedBy>
  <dcterms:created xsi:type="dcterms:W3CDTF">2020-01-24T19:26:40Z</dcterms:created>
  <dcterms:modified xsi:type="dcterms:W3CDTF">2022-08-19T01:25:29Z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0x010100F5FD558652B14045AB4E096B8A68D9C7</vt:lpwstr>
  </property>
</Properties>
</file>