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coste\Desktop\"/>
    </mc:Choice>
  </mc:AlternateContent>
  <xr:revisionPtr revIDLastSave="0" documentId="8_{F3E361BD-F8CE-4D42-BF92-98FD64C95C24}" xr6:coauthVersionLast="47" xr6:coauthVersionMax="47" xr10:uidLastSave="{00000000-0000-0000-0000-000000000000}"/>
  <bookViews>
    <workbookView xWindow="-54465" yWindow="-9945" windowWidth="22905" windowHeight="13200" xr2:uid="{9BD70ED7-58FB-435C-8E4E-BE62FA29D4F1}"/>
  </bookViews>
  <sheets>
    <sheet name="Order Summary Report" sheetId="1" r:id="rId1"/>
    <sheet name="Report A (# Per Order Status)" sheetId="2" r:id="rId2"/>
  </sheets>
  <calcPr calcId="191028"/>
  <pivotCaches>
    <pivotCache cacheId="35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D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23" i="1"/>
  <c r="G23" i="1"/>
  <c r="F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I23" i="1" l="1"/>
  <c r="J23" i="1"/>
</calcChain>
</file>

<file path=xl/sharedStrings.xml><?xml version="1.0" encoding="utf-8"?>
<sst xmlns="http://schemas.openxmlformats.org/spreadsheetml/2006/main" count="45" uniqueCount="25">
  <si>
    <t>Order Summary Report (Data Lab USA)</t>
  </si>
  <si>
    <t>Order Date</t>
  </si>
  <si>
    <t>Order ID</t>
  </si>
  <si>
    <t>Order Status</t>
  </si>
  <si>
    <t>Number of Items</t>
  </si>
  <si>
    <t>Shipment Date</t>
  </si>
  <si>
    <t>Subtotal</t>
  </si>
  <si>
    <t>Tax Charged</t>
  </si>
  <si>
    <t>Total Charged</t>
  </si>
  <si>
    <t>Average Cost Per Order</t>
  </si>
  <si>
    <t>Average Cost Per Item</t>
  </si>
  <si>
    <t>Tax Rate</t>
  </si>
  <si>
    <t>Subtotal + Tax vs Total Charged QC</t>
  </si>
  <si>
    <t xml:space="preserve"> Order Status Missing Info QC</t>
  </si>
  <si>
    <t>Order Date vs. Shipment Date QC</t>
  </si>
  <si>
    <t>Missing Information Shipment Date QC</t>
  </si>
  <si>
    <t>Shipped</t>
  </si>
  <si>
    <t>Canceled</t>
  </si>
  <si>
    <t>Shipping soon</t>
  </si>
  <si>
    <t>Total:</t>
  </si>
  <si>
    <t xml:space="preserve"> Number Of Orders &amp; Number Of Items Per Order Status</t>
  </si>
  <si>
    <t>Count of Order ID</t>
  </si>
  <si>
    <t>Sum of Number of Items</t>
  </si>
  <si>
    <t>Missing Information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</si>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</sst>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FFFFFF"/>
      <name val="Calibri"/>
      <scheme val="minor"/>
    </font>
    <font>
      <b/>
      <sz val="14"/>
      <color rgb="FF000000"/>
      <name val="Calibri"/>
      <scheme val="minor"/>
    </font>
    <font>
      <b/>
      <sz val="14"/>
      <color rgb="FFFF0000"/>
      <name val="Calibri"/>
      <scheme val="minor"/>
    </font>
    <font>
      <b/>
      <sz val="12"/>
      <color rgb="FF4472C4"/>
      <name val="Calibri"/>
      <scheme val="minor"/>
    </font>
    <font>
      <b/>
      <sz val="14"/>
      <color rgb="FFED7D3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4" fontId="1" fillId="3" borderId="4" xfId="0" applyNumberFormat="1" applyFont="1" applyFill="1" applyBorder="1"/>
    <xf numFmtId="0" fontId="0" fillId="3" borderId="6" xfId="0" applyFill="1" applyBorder="1"/>
    <xf numFmtId="14" fontId="0" fillId="3" borderId="6" xfId="0" applyNumberFormat="1" applyFill="1" applyBorder="1"/>
    <xf numFmtId="2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0" borderId="5" xfId="0" applyNumberFormat="1" applyBorder="1"/>
    <xf numFmtId="10" fontId="0" fillId="0" borderId="0" xfId="0" applyNumberFormat="1"/>
    <xf numFmtId="10" fontId="0" fillId="0" borderId="5" xfId="0" applyNumberFormat="1" applyBorder="1"/>
    <xf numFmtId="10" fontId="0" fillId="0" borderId="1" xfId="0" applyNumberFormat="1" applyBorder="1"/>
    <xf numFmtId="10" fontId="0" fillId="0" borderId="6" xfId="0" applyNumberFormat="1" applyBorder="1"/>
    <xf numFmtId="10" fontId="0" fillId="3" borderId="6" xfId="0" applyNumberFormat="1" applyFill="1" applyBorder="1"/>
    <xf numFmtId="0" fontId="3" fillId="0" borderId="8" xfId="0" applyFont="1" applyBorder="1"/>
    <xf numFmtId="0" fontId="3" fillId="0" borderId="0" xfId="0" applyFont="1"/>
    <xf numFmtId="0" fontId="4" fillId="0" borderId="8" xfId="0" applyFont="1" applyBorder="1"/>
    <xf numFmtId="0" fontId="0" fillId="0" borderId="0" xfId="0" pivotButton="1"/>
    <xf numFmtId="2" fontId="0" fillId="0" borderId="0" xfId="0" applyNumberFormat="1"/>
    <xf numFmtId="0" fontId="5" fillId="0" borderId="0" xfId="0" applyFont="1"/>
    <xf numFmtId="0" fontId="0" fillId="0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164" fontId="0" fillId="4" borderId="2" xfId="0" applyNumberFormat="1" applyFill="1" applyBorder="1"/>
    <xf numFmtId="0" fontId="0" fillId="4" borderId="3" xfId="0" applyFill="1" applyBorder="1"/>
    <xf numFmtId="0" fontId="2" fillId="4" borderId="3" xfId="0" applyFont="1" applyFill="1" applyBorder="1"/>
    <xf numFmtId="10" fontId="0" fillId="4" borderId="3" xfId="0" applyNumberFormat="1" applyFill="1" applyBorder="1"/>
    <xf numFmtId="0" fontId="6" fillId="0" borderId="0" xfId="0" applyFon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18"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.00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$&quot;#,##0.00"/>
      <fill>
        <patternFill patternType="solid">
          <fgColor indexed="64"/>
          <bgColor theme="9" tint="0.5999938962981048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&quot;$&quot;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&quot;$&quot;#,##0.00"/>
      <fill>
        <patternFill patternType="solid">
          <fgColor indexed="64"/>
          <bgColor theme="9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m/d/yyyy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4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[Excel_Assessment 1 - Eric Kennedy - A.xlsx]Report A (# Per Order Status)!Report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and Total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A (# Per Order Status)'!$B$2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A (# Per Order Status)'!$A$3:$A$7</c:f>
              <c:strCache>
                <c:ptCount val="4"/>
                <c:pt idx="0">
                  <c:v>Canceled</c:v>
                </c:pt>
                <c:pt idx="1">
                  <c:v>Shipped</c:v>
                </c:pt>
                <c:pt idx="2">
                  <c:v>Shipping soon</c:v>
                </c:pt>
                <c:pt idx="3">
                  <c:v>Missing Information</c:v>
                </c:pt>
              </c:strCache>
            </c:strRef>
          </c:cat>
          <c:val>
            <c:numRef>
              <c:f>'Report A (# Per Order Status)'!$B$3:$B$7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E-42E2-8143-575A485B9106}"/>
            </c:ext>
          </c:extLst>
        </c:ser>
        <c:ser>
          <c:idx val="1"/>
          <c:order val="1"/>
          <c:tx>
            <c:strRef>
              <c:f>'Report A (# Per Order Status)'!$C$2</c:f>
              <c:strCache>
                <c:ptCount val="1"/>
                <c:pt idx="0">
                  <c:v>Sum of Number of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A (# Per Order Status)'!$A$3:$A$7</c:f>
              <c:strCache>
                <c:ptCount val="4"/>
                <c:pt idx="0">
                  <c:v>Canceled</c:v>
                </c:pt>
                <c:pt idx="1">
                  <c:v>Shipped</c:v>
                </c:pt>
                <c:pt idx="2">
                  <c:v>Shipping soon</c:v>
                </c:pt>
                <c:pt idx="3">
                  <c:v>Missing Information</c:v>
                </c:pt>
              </c:strCache>
            </c:strRef>
          </c:cat>
          <c:val>
            <c:numRef>
              <c:f>'Report A (# Per Order Status)'!$C$3:$C$7</c:f>
              <c:numCache>
                <c:formatCode>0.00</c:formatCode>
                <c:ptCount val="4"/>
                <c:pt idx="0">
                  <c:v>10</c:v>
                </c:pt>
                <c:pt idx="1">
                  <c:v>41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E-42E2-8143-575A485B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948488"/>
        <c:axId val="1932950536"/>
      </c:barChart>
      <c:catAx>
        <c:axId val="19329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50536"/>
        <c:crosses val="autoZero"/>
        <c:auto val="1"/>
        <c:lblAlgn val="ctr"/>
        <c:lblOffset val="100"/>
        <c:noMultiLvlLbl val="0"/>
      </c:catAx>
      <c:valAx>
        <c:axId val="19329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[Excel_Assessment 1 - Eric Kennedy - A.xlsx]Report A (# Per Order Status)!Report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and Items: Shipped vs. Canceled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'Report A (# Per Order Status)'!$B$2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6-43C5-B943-7A41CF1B9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6-43C5-B943-7A41CF1B9E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6-43C5-B943-7A41CF1B9E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56-43C5-B943-7A41CF1B9E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A (# Per Order Status)'!$A$3:$A$7</c:f>
              <c:strCache>
                <c:ptCount val="4"/>
                <c:pt idx="0">
                  <c:v>Canceled</c:v>
                </c:pt>
                <c:pt idx="1">
                  <c:v>Shipped</c:v>
                </c:pt>
                <c:pt idx="2">
                  <c:v>Shipping soon</c:v>
                </c:pt>
                <c:pt idx="3">
                  <c:v>Missing Information</c:v>
                </c:pt>
              </c:strCache>
            </c:strRef>
          </c:cat>
          <c:val>
            <c:numRef>
              <c:f>'Report A (# Per Order Status)'!$B$3:$B$7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B-4149-90A6-D6985C31CEB2}"/>
            </c:ext>
          </c:extLst>
        </c:ser>
        <c:ser>
          <c:idx val="1"/>
          <c:order val="1"/>
          <c:tx>
            <c:strRef>
              <c:f>'Report A (# Per Order Status)'!$C$2</c:f>
              <c:strCache>
                <c:ptCount val="1"/>
                <c:pt idx="0">
                  <c:v>Sum of Number of Items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56-43C5-B943-7A41CF1B9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56-43C5-B943-7A41CF1B9E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56-43C5-B943-7A41CF1B9E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56-43C5-B943-7A41CF1B9E15}"/>
              </c:ext>
            </c:extLst>
          </c:dPt>
          <c:cat>
            <c:strRef>
              <c:f>'Report A (# Per Order Status)'!$A$3:$A$7</c:f>
              <c:strCache>
                <c:ptCount val="4"/>
                <c:pt idx="0">
                  <c:v>Canceled</c:v>
                </c:pt>
                <c:pt idx="1">
                  <c:v>Shipped</c:v>
                </c:pt>
                <c:pt idx="2">
                  <c:v>Shipping soon</c:v>
                </c:pt>
                <c:pt idx="3">
                  <c:v>Missing Information</c:v>
                </c:pt>
              </c:strCache>
            </c:strRef>
          </c:cat>
          <c:val>
            <c:numRef>
              <c:f>'Report A (# Per Order Status)'!$C$3:$C$7</c:f>
              <c:numCache>
                <c:formatCode>0.00</c:formatCode>
                <c:ptCount val="4"/>
                <c:pt idx="0">
                  <c:v>10</c:v>
                </c:pt>
                <c:pt idx="1">
                  <c:v>41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B-4149-90A6-D6985C31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3</xdr:col>
      <xdr:colOff>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647C7-0EDA-836E-68F2-6A4DF86B3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1485900</xdr:colOff>
      <xdr:row>6</xdr:row>
      <xdr:rowOff>171450</xdr:rowOff>
    </xdr:from>
    <xdr:to>
      <xdr:col>9</xdr:col>
      <xdr:colOff>180975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BD10E-2601-6044-9752-409F562C5C57}"/>
            </a:ext>
            <a:ext uri="{147F2762-F138-4A5C-976F-8EAC2B608ADB}">
              <a16:predDERef xmlns:a16="http://schemas.microsoft.com/office/drawing/2014/main" pred="{212647C7-0EDA-836E-68F2-6A4DF86B3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7.940288541664" createdVersion="8" refreshedVersion="8" minRefreshableVersion="3" recordCount="20" xr:uid="{4F8E66A5-0CFA-4C1B-AA08-C40F7B5C4338}">
  <cacheSource type="worksheet">
    <worksheetSource ref="B2:D22" sheet="Order Summary Report"/>
  </cacheSource>
  <cacheFields count="3">
    <cacheField name="Order ID" numFmtId="0">
      <sharedItems containsSemiMixedTypes="0" containsString="0" containsNumber="1" containsInteger="1" minValue="102145" maxValue="102164"/>
    </cacheField>
    <cacheField name="Order Status" numFmtId="0">
      <sharedItems containsBlank="1" count="4">
        <s v="Shipped"/>
        <s v="Canceled"/>
        <m/>
        <s v="Shipping soon"/>
      </sharedItems>
    </cacheField>
    <cacheField name="Number of Items" numFmtId="2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2145"/>
    <x v="0"/>
    <n v="3"/>
  </r>
  <r>
    <n v="102146"/>
    <x v="0"/>
    <n v="3"/>
  </r>
  <r>
    <n v="102147"/>
    <x v="0"/>
    <n v="4"/>
  </r>
  <r>
    <n v="102148"/>
    <x v="1"/>
    <n v="2"/>
  </r>
  <r>
    <n v="102149"/>
    <x v="0"/>
    <n v="4"/>
  </r>
  <r>
    <n v="102150"/>
    <x v="0"/>
    <n v="4"/>
  </r>
  <r>
    <n v="102151"/>
    <x v="0"/>
    <n v="2"/>
  </r>
  <r>
    <n v="102152"/>
    <x v="1"/>
    <n v="5"/>
  </r>
  <r>
    <n v="102153"/>
    <x v="0"/>
    <n v="5"/>
  </r>
  <r>
    <n v="102154"/>
    <x v="0"/>
    <n v="3"/>
  </r>
  <r>
    <n v="102155"/>
    <x v="2"/>
    <n v="1"/>
  </r>
  <r>
    <n v="102156"/>
    <x v="0"/>
    <n v="3"/>
  </r>
  <r>
    <n v="102157"/>
    <x v="0"/>
    <n v="2"/>
  </r>
  <r>
    <n v="102158"/>
    <x v="1"/>
    <n v="1"/>
  </r>
  <r>
    <n v="102159"/>
    <x v="0"/>
    <n v="6"/>
  </r>
  <r>
    <n v="102160"/>
    <x v="0"/>
    <n v="2"/>
  </r>
  <r>
    <n v="102161"/>
    <x v="3"/>
    <n v="4"/>
  </r>
  <r>
    <n v="102162"/>
    <x v="1"/>
    <n v="2"/>
  </r>
  <r>
    <n v="102163"/>
    <x v="3"/>
    <n v="3"/>
  </r>
  <r>
    <n v="102164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A3903-31D0-4957-9A4B-D08D24EF95BF}" name="Report" cacheId="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C7" firstHeaderRow="0" firstDataRow="1" firstDataCol="1"/>
  <pivotFields count="3">
    <pivotField dataField="1" compact="0" outline="0" showAll="0"/>
    <pivotField axis="axisRow" compact="0" outline="0" showAll="0">
      <items count="5">
        <item x="1"/>
        <item x="0"/>
        <item x="3"/>
        <item n="Missing Information" x="2"/>
        <item t="default"/>
      </items>
    </pivotField>
    <pivotField dataField="1" compact="0" numFmtId="2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0" baseItem="0"/>
    <dataField name="Sum of Number of Items" fld="2" baseField="0" baseItem="0" numFmtId="2"/>
  </dataFields>
  <formats count="2">
    <format dxfId="16">
      <pivotArea grandRow="1" outline="0" collapsedLevelsAreSubtotals="1" fieldPosition="0"/>
    </format>
    <format dxfId="17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25D48-9DE0-48D3-8C57-33685CBC981F}" name="Table1" displayName="Table1" ref="A2:O23" totalsRowShown="0" headerRowDxfId="15">
  <autoFilter ref="A2:O23" xr:uid="{DCB25D48-9DE0-48D3-8C57-33685CBC981F}"/>
  <tableColumns count="15">
    <tableColumn id="1" xr3:uid="{B6A5E2D8-633E-4027-9D6A-C7401C0A8DEA}" name="Order Date" dataDxfId="14"/>
    <tableColumn id="2" xr3:uid="{6CDFC2FE-A94B-4877-B0F2-8777A0915450}" name="Order ID" dataDxfId="13"/>
    <tableColumn id="4" xr3:uid="{71010674-4383-4F78-B6BE-87BAF5BDD151}" name="Order Status" dataDxfId="12"/>
    <tableColumn id="5" xr3:uid="{3969CA98-01D9-412A-9EE1-B1181E78D8B8}" name="Number of Items" dataDxfId="11"/>
    <tableColumn id="3" xr3:uid="{E28876F5-8EEF-4B4F-A5F7-51B0B0A7FCA9}" name="Shipment Date" dataDxfId="10"/>
    <tableColumn id="6" xr3:uid="{F7777B98-1B48-4D2B-8252-D8A0EAF469DE}" name="Subtotal" dataDxfId="9"/>
    <tableColumn id="7" xr3:uid="{97B39FC7-4CB1-41EB-A862-8F1BE01A069B}" name="Tax Charged" dataDxfId="8"/>
    <tableColumn id="8" xr3:uid="{AC197A6D-83BE-403E-B9AA-20690381BC08}" name="Total Charged" dataDxfId="7"/>
    <tableColumn id="14" xr3:uid="{0FBA3433-D88B-4FAC-B137-51BFE67CFFDE}" name="Average Cost Per Order" dataDxfId="6">
      <calculatedColumnFormula>H3/D3</calculatedColumnFormula>
    </tableColumn>
    <tableColumn id="15" xr3:uid="{3C48EB9E-A359-4513-98FF-8F8682F98536}" name="Average Cost Per Item" dataDxfId="5">
      <calculatedColumnFormula>F3/D3</calculatedColumnFormula>
    </tableColumn>
    <tableColumn id="16" xr3:uid="{8CBF5FA4-A871-439A-A3EE-8820884D29B2}" name="Tax Rate" dataDxfId="4">
      <calculatedColumnFormula>G3/F3</calculatedColumnFormula>
    </tableColumn>
    <tableColumn id="11" xr3:uid="{5DBFD9CC-A9A6-4E63-8A93-4A4D802999BC}" name="Subtotal + Tax vs Total Charged QC" dataDxfId="3">
      <calculatedColumnFormula>IF(F3 + G3 = H3, "Pass", "Fail")</calculatedColumnFormula>
    </tableColumn>
    <tableColumn id="9" xr3:uid="{AF11DDDD-0C5D-4A03-98BA-F5CC9E463707}" name=" Order Status Missing Info QC" dataDxfId="2">
      <calculatedColumnFormula>IF(ISBLANK(C3), "Fail", "Pass")</calculatedColumnFormula>
    </tableColumn>
    <tableColumn id="10" xr3:uid="{69523147-26F6-4DCF-84AD-D787641427BE}" name="Order Date vs. Shipment Date QC" dataDxfId="1">
      <calculatedColumnFormula>IF(A2&lt;=E2, "Pass", "Fail")</calculatedColumnFormula>
    </tableColumn>
    <tableColumn id="12" xr3:uid="{7BA89A9E-1C7A-4FE1-8EAC-FF918926B5F5}" name="Missing Information Shipment Date QC" dataDxfId="0">
      <calculatedColumnFormula>IF(ISBLANK(E2), "Fail", "Pass")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4108-9881-41CB-8BDB-F16AD73C1C90}">
  <dimension ref="A1:S24"/>
  <sheetViews>
    <sheetView tabSelected="1" topLeftCell="A2" workbookViewId="0">
      <selection activeCell="E23" sqref="E23"/>
    </sheetView>
  </sheetViews>
  <sheetFormatPr defaultRowHeight="15" customHeight="1"/>
  <cols>
    <col min="1" max="1" width="13" bestFit="1" customWidth="1"/>
    <col min="2" max="2" width="10.7109375" customWidth="1"/>
    <col min="3" max="3" width="14.42578125" customWidth="1"/>
    <col min="4" max="4" width="18.28515625" style="2" customWidth="1"/>
    <col min="5" max="5" width="16.42578125" customWidth="1"/>
    <col min="6" max="6" width="10.7109375" customWidth="1"/>
    <col min="7" max="7" width="14.140625" customWidth="1"/>
    <col min="8" max="8" width="17.85546875" customWidth="1"/>
    <col min="9" max="9" width="22.140625" customWidth="1"/>
    <col min="10" max="10" width="20.7109375" customWidth="1"/>
    <col min="11" max="11" width="14.42578125" style="19" customWidth="1"/>
    <col min="12" max="12" width="32.7109375" customWidth="1"/>
    <col min="13" max="13" width="22.140625" customWidth="1"/>
    <col min="14" max="14" width="25.140625" customWidth="1"/>
    <col min="15" max="15" width="36.85546875" customWidth="1"/>
  </cols>
  <sheetData>
    <row r="1" spans="1:19" s="24" customFormat="1" ht="18.75">
      <c r="A1" s="26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s="30" customFormat="1">
      <c r="A2" s="31" t="s">
        <v>1</v>
      </c>
      <c r="B2" s="31" t="s">
        <v>2</v>
      </c>
      <c r="C2" s="31" t="s">
        <v>3</v>
      </c>
      <c r="D2" s="32" t="s">
        <v>4</v>
      </c>
      <c r="E2" s="31" t="s">
        <v>5</v>
      </c>
      <c r="F2" s="33" t="s">
        <v>6</v>
      </c>
      <c r="G2" s="33" t="s">
        <v>7</v>
      </c>
      <c r="H2" s="34" t="s">
        <v>8</v>
      </c>
      <c r="I2" s="35" t="s">
        <v>9</v>
      </c>
      <c r="J2" s="36" t="s">
        <v>10</v>
      </c>
      <c r="K2" s="37" t="s">
        <v>11</v>
      </c>
      <c r="L2" s="31" t="s">
        <v>12</v>
      </c>
      <c r="M2" s="35" t="s">
        <v>13</v>
      </c>
      <c r="N2" s="35" t="s">
        <v>14</v>
      </c>
      <c r="O2" s="31" t="s">
        <v>15</v>
      </c>
    </row>
    <row r="3" spans="1:19">
      <c r="A3" s="5">
        <v>43102</v>
      </c>
      <c r="B3" s="3">
        <v>102145</v>
      </c>
      <c r="C3" s="3" t="s">
        <v>16</v>
      </c>
      <c r="D3" s="6">
        <v>3</v>
      </c>
      <c r="E3" s="5">
        <v>43103</v>
      </c>
      <c r="F3" s="8">
        <v>48.98</v>
      </c>
      <c r="G3" s="4">
        <v>0</v>
      </c>
      <c r="H3" s="7">
        <v>48.98</v>
      </c>
      <c r="I3" s="18">
        <f>H3/D3</f>
        <v>16.326666666666664</v>
      </c>
      <c r="J3" s="18">
        <f>F3/D3</f>
        <v>16.326666666666664</v>
      </c>
      <c r="K3" s="20">
        <f t="shared" ref="K3:K22" si="0">G3/F3</f>
        <v>0</v>
      </c>
      <c r="L3" s="3" t="str">
        <f>IF(F3 + G3 = H3, "Pass", "Fail")</f>
        <v>Pass</v>
      </c>
      <c r="M3" s="9" t="str">
        <f t="shared" ref="M3:M23" si="1">IF(ISBLANK(C3), "Fail", "Pass")</f>
        <v>Pass</v>
      </c>
      <c r="N3" s="9" t="str">
        <f>IF(A2&lt;=E2, "Pass", "Fail")</f>
        <v>Pass</v>
      </c>
      <c r="O3" s="3" t="str">
        <f>IF(ISBLANK(E2), "Fail", "Pass")</f>
        <v>Pass</v>
      </c>
    </row>
    <row r="4" spans="1:19">
      <c r="A4" s="5">
        <v>43710</v>
      </c>
      <c r="B4" s="3">
        <v>102146</v>
      </c>
      <c r="C4" s="3" t="s">
        <v>16</v>
      </c>
      <c r="D4" s="6">
        <v>3</v>
      </c>
      <c r="E4" s="5">
        <v>43712</v>
      </c>
      <c r="F4" s="8">
        <v>50.04</v>
      </c>
      <c r="G4" s="4">
        <v>1.39</v>
      </c>
      <c r="H4" s="7">
        <v>42.28</v>
      </c>
      <c r="I4" s="4">
        <f>H4/D4</f>
        <v>14.093333333333334</v>
      </c>
      <c r="J4" s="4">
        <f>F4/D4</f>
        <v>16.68</v>
      </c>
      <c r="K4" s="21">
        <f t="shared" si="0"/>
        <v>2.7777777777777776E-2</v>
      </c>
      <c r="L4" s="3" t="str">
        <f>IF(F4 + G4 = H4, "Pass", "Fail")</f>
        <v>Fail</v>
      </c>
      <c r="M4" s="3" t="str">
        <f t="shared" si="1"/>
        <v>Pass</v>
      </c>
      <c r="N4" s="3" t="str">
        <f>IF(A3&lt;=E3, "Pass", "Fail")</f>
        <v>Pass</v>
      </c>
      <c r="O4" s="3" t="str">
        <f>IF(ISBLANK(E3), "Fail", "Pass")</f>
        <v>Pass</v>
      </c>
    </row>
    <row r="5" spans="1:19">
      <c r="A5" s="5">
        <v>43727</v>
      </c>
      <c r="B5" s="3">
        <v>102147</v>
      </c>
      <c r="C5" s="3" t="s">
        <v>16</v>
      </c>
      <c r="D5" s="6">
        <v>4</v>
      </c>
      <c r="E5" s="5">
        <v>43636</v>
      </c>
      <c r="F5" s="8">
        <v>62.95</v>
      </c>
      <c r="G5" s="4">
        <v>3</v>
      </c>
      <c r="H5" s="7">
        <v>65.95</v>
      </c>
      <c r="I5" s="4">
        <f>H5/D5</f>
        <v>16.487500000000001</v>
      </c>
      <c r="J5" s="4">
        <f>F5/D5</f>
        <v>15.737500000000001</v>
      </c>
      <c r="K5" s="21">
        <f t="shared" si="0"/>
        <v>4.7656870532168383E-2</v>
      </c>
      <c r="L5" s="3" t="str">
        <f>IF(F5 + G5 = H5, "Pass", "Fail")</f>
        <v>Pass</v>
      </c>
      <c r="M5" s="3" t="str">
        <f t="shared" si="1"/>
        <v>Pass</v>
      </c>
      <c r="N5" s="3" t="str">
        <f>IF(A4&lt;=E4, "Pass", "Fail")</f>
        <v>Pass</v>
      </c>
      <c r="O5" s="3" t="str">
        <f>IF(ISBLANK(E4), "Fail", "Pass")</f>
        <v>Pass</v>
      </c>
    </row>
    <row r="6" spans="1:19">
      <c r="A6" s="5">
        <v>43728</v>
      </c>
      <c r="B6" s="3">
        <v>102148</v>
      </c>
      <c r="C6" s="3" t="s">
        <v>17</v>
      </c>
      <c r="D6" s="6">
        <v>2</v>
      </c>
      <c r="E6" s="5">
        <v>43728</v>
      </c>
      <c r="F6" s="8">
        <v>25</v>
      </c>
      <c r="G6" s="4">
        <v>12.5</v>
      </c>
      <c r="H6" s="7">
        <v>37.5</v>
      </c>
      <c r="I6" s="4">
        <f>H6/D6</f>
        <v>18.75</v>
      </c>
      <c r="J6" s="4">
        <f>F6/D6</f>
        <v>12.5</v>
      </c>
      <c r="K6" s="21">
        <f t="shared" si="0"/>
        <v>0.5</v>
      </c>
      <c r="L6" s="3" t="str">
        <f>IF(F6 + G6 = H6, "Pass", "Fail")</f>
        <v>Pass</v>
      </c>
      <c r="M6" s="3" t="str">
        <f t="shared" si="1"/>
        <v>Pass</v>
      </c>
      <c r="N6" s="3" t="str">
        <f>IF(A5&lt;=E5, "Pass", "Fail")</f>
        <v>Fail</v>
      </c>
      <c r="O6" s="3" t="str">
        <f>IF(ISBLANK(E5), "Fail", "Pass")</f>
        <v>Pass</v>
      </c>
    </row>
    <row r="7" spans="1:19">
      <c r="A7" s="5">
        <v>43729</v>
      </c>
      <c r="B7" s="3">
        <v>102149</v>
      </c>
      <c r="C7" s="3" t="s">
        <v>16</v>
      </c>
      <c r="D7" s="6">
        <v>4</v>
      </c>
      <c r="E7" s="5">
        <v>43733</v>
      </c>
      <c r="F7" s="8">
        <v>87.2</v>
      </c>
      <c r="G7" s="4">
        <v>10.88</v>
      </c>
      <c r="H7" s="7">
        <v>98.08</v>
      </c>
      <c r="I7" s="4">
        <f>H7/D7</f>
        <v>24.52</v>
      </c>
      <c r="J7" s="4">
        <f>F7/D7</f>
        <v>21.8</v>
      </c>
      <c r="K7" s="21">
        <f t="shared" si="0"/>
        <v>0.12477064220183487</v>
      </c>
      <c r="L7" s="3" t="str">
        <f>IF(F7 + G7 = H7, "Pass", "Fail")</f>
        <v>Pass</v>
      </c>
      <c r="M7" s="3" t="str">
        <f t="shared" si="1"/>
        <v>Pass</v>
      </c>
      <c r="N7" s="3" t="str">
        <f>IF(A6&lt;=E6, "Pass", "Fail")</f>
        <v>Pass</v>
      </c>
      <c r="O7" s="3" t="str">
        <f>IF(ISBLANK(E6), "Fail", "Pass")</f>
        <v>Pass</v>
      </c>
    </row>
    <row r="8" spans="1:19">
      <c r="A8" s="5">
        <v>43732</v>
      </c>
      <c r="B8" s="3">
        <v>102150</v>
      </c>
      <c r="C8" s="3" t="s">
        <v>16</v>
      </c>
      <c r="D8" s="6">
        <v>4</v>
      </c>
      <c r="E8" s="5">
        <v>43763</v>
      </c>
      <c r="F8" s="8">
        <v>90.81</v>
      </c>
      <c r="G8" s="4">
        <v>0.6</v>
      </c>
      <c r="H8" s="7">
        <v>79.680000000000007</v>
      </c>
      <c r="I8" s="4">
        <f>H8/D8</f>
        <v>19.920000000000002</v>
      </c>
      <c r="J8" s="4">
        <f>F8/D8</f>
        <v>22.702500000000001</v>
      </c>
      <c r="K8" s="21">
        <f t="shared" si="0"/>
        <v>6.6072018500165173E-3</v>
      </c>
      <c r="L8" s="3" t="str">
        <f>IF(F8 + G8 = H8, "Pass", "Fail")</f>
        <v>Fail</v>
      </c>
      <c r="M8" s="3" t="str">
        <f t="shared" si="1"/>
        <v>Pass</v>
      </c>
      <c r="N8" s="3" t="str">
        <f>IF(A7&lt;=E7, "Pass", "Fail")</f>
        <v>Pass</v>
      </c>
      <c r="O8" s="3" t="str">
        <f>IF(ISBLANK(E7), "Fail", "Pass")</f>
        <v>Pass</v>
      </c>
    </row>
    <row r="9" spans="1:19">
      <c r="A9" s="5">
        <v>43734</v>
      </c>
      <c r="B9" s="3">
        <v>102151</v>
      </c>
      <c r="C9" s="3" t="s">
        <v>16</v>
      </c>
      <c r="D9" s="6">
        <v>2</v>
      </c>
      <c r="E9" s="5">
        <v>43734</v>
      </c>
      <c r="F9" s="8">
        <v>32.369999999999997</v>
      </c>
      <c r="G9" s="4">
        <v>1.61</v>
      </c>
      <c r="H9" s="7">
        <v>33.979999999999997</v>
      </c>
      <c r="I9" s="4">
        <f>H9/D9</f>
        <v>16.989999999999998</v>
      </c>
      <c r="J9" s="4">
        <f>F9/D9</f>
        <v>16.184999999999999</v>
      </c>
      <c r="K9" s="21">
        <f t="shared" si="0"/>
        <v>4.9737411183194323E-2</v>
      </c>
      <c r="L9" s="3" t="str">
        <f>IF(F9 + G9 = H9, "Pass", "Fail")</f>
        <v>Pass</v>
      </c>
      <c r="M9" s="3" t="str">
        <f t="shared" si="1"/>
        <v>Pass</v>
      </c>
      <c r="N9" s="3" t="str">
        <f>IF(A8&lt;=E8, "Pass", "Fail")</f>
        <v>Pass</v>
      </c>
      <c r="O9" s="3" t="str">
        <f>IF(ISBLANK(E8), "Fail", "Pass")</f>
        <v>Pass</v>
      </c>
    </row>
    <row r="10" spans="1:19">
      <c r="A10" s="5">
        <v>43752</v>
      </c>
      <c r="B10" s="3">
        <v>102152</v>
      </c>
      <c r="C10" s="3" t="s">
        <v>17</v>
      </c>
      <c r="D10" s="6">
        <v>5</v>
      </c>
      <c r="E10" s="5">
        <v>43752</v>
      </c>
      <c r="F10" s="8">
        <v>160.69</v>
      </c>
      <c r="G10" s="4">
        <v>1</v>
      </c>
      <c r="H10" s="7">
        <v>17.690000000000001</v>
      </c>
      <c r="I10" s="4">
        <f>H10/D10</f>
        <v>3.5380000000000003</v>
      </c>
      <c r="J10" s="4">
        <f>F10/D10</f>
        <v>32.137999999999998</v>
      </c>
      <c r="K10" s="21">
        <f t="shared" si="0"/>
        <v>6.2231626112390316E-3</v>
      </c>
      <c r="L10" s="3" t="str">
        <f>IF(F10 + G10 = H10, "Pass", "Fail")</f>
        <v>Fail</v>
      </c>
      <c r="M10" s="3" t="str">
        <f t="shared" si="1"/>
        <v>Pass</v>
      </c>
      <c r="N10" s="3" t="str">
        <f>IF(A9&lt;=E9, "Pass", "Fail")</f>
        <v>Pass</v>
      </c>
      <c r="O10" s="3" t="str">
        <f>IF(ISBLANK(E9), "Fail", "Pass")</f>
        <v>Pass</v>
      </c>
    </row>
    <row r="11" spans="1:19">
      <c r="A11" s="5">
        <v>43762</v>
      </c>
      <c r="B11" s="3">
        <v>102153</v>
      </c>
      <c r="C11" s="3" t="s">
        <v>16</v>
      </c>
      <c r="D11" s="6">
        <v>5</v>
      </c>
      <c r="E11" s="5">
        <v>43763</v>
      </c>
      <c r="F11" s="8">
        <v>132.28</v>
      </c>
      <c r="G11" s="4">
        <v>7.93</v>
      </c>
      <c r="H11" s="7">
        <v>140.21</v>
      </c>
      <c r="I11" s="4">
        <f>H11/D11</f>
        <v>28.042000000000002</v>
      </c>
      <c r="J11" s="4">
        <f>F11/D11</f>
        <v>26.456</v>
      </c>
      <c r="K11" s="21">
        <f t="shared" si="0"/>
        <v>5.9948593891744784E-2</v>
      </c>
      <c r="L11" s="3" t="str">
        <f>IF(F11 + G11 = H11, "Pass", "Fail")</f>
        <v>Pass</v>
      </c>
      <c r="M11" s="3" t="str">
        <f t="shared" si="1"/>
        <v>Pass</v>
      </c>
      <c r="N11" s="3" t="str">
        <f>IF(A10&lt;=E10, "Pass", "Fail")</f>
        <v>Pass</v>
      </c>
      <c r="O11" s="3" t="str">
        <f>IF(ISBLANK(E10), "Fail", "Pass")</f>
        <v>Pass</v>
      </c>
    </row>
    <row r="12" spans="1:19">
      <c r="A12" s="5">
        <v>43767</v>
      </c>
      <c r="B12" s="3">
        <v>102154</v>
      </c>
      <c r="C12" s="3" t="s">
        <v>16</v>
      </c>
      <c r="D12" s="6">
        <v>3</v>
      </c>
      <c r="E12" s="5">
        <v>43769</v>
      </c>
      <c r="F12" s="8">
        <v>90.45</v>
      </c>
      <c r="G12" s="4">
        <v>0.56999999999999995</v>
      </c>
      <c r="H12" s="7">
        <v>10.02</v>
      </c>
      <c r="I12" s="4">
        <f>H12/D12</f>
        <v>3.34</v>
      </c>
      <c r="J12" s="4">
        <f>F12/D12</f>
        <v>30.150000000000002</v>
      </c>
      <c r="K12" s="21">
        <f t="shared" si="0"/>
        <v>6.3018242122719727E-3</v>
      </c>
      <c r="L12" s="3" t="str">
        <f>IF(F12 + G12 = H12, "Pass", "Fail")</f>
        <v>Fail</v>
      </c>
      <c r="M12" s="3" t="str">
        <f t="shared" si="1"/>
        <v>Pass</v>
      </c>
      <c r="N12" s="3" t="str">
        <f>IF(A11&lt;=E11, "Pass", "Fail")</f>
        <v>Pass</v>
      </c>
      <c r="O12" s="3" t="str">
        <f>IF(ISBLANK(E11), "Fail", "Pass")</f>
        <v>Pass</v>
      </c>
    </row>
    <row r="13" spans="1:19">
      <c r="A13" s="5">
        <v>43769</v>
      </c>
      <c r="B13" s="3">
        <v>102155</v>
      </c>
      <c r="C13" s="3"/>
      <c r="D13" s="6">
        <v>1</v>
      </c>
      <c r="E13" s="5">
        <v>43769</v>
      </c>
      <c r="F13" s="8">
        <v>14.84</v>
      </c>
      <c r="G13" s="4">
        <v>20</v>
      </c>
      <c r="H13" s="7">
        <v>24.84</v>
      </c>
      <c r="I13" s="4">
        <f>H13/D13</f>
        <v>24.84</v>
      </c>
      <c r="J13" s="4">
        <f>F13/D13</f>
        <v>14.84</v>
      </c>
      <c r="K13" s="21">
        <f t="shared" si="0"/>
        <v>1.3477088948787062</v>
      </c>
      <c r="L13" s="3" t="str">
        <f>IF(F13 + G13 = H13, "Pass", "Fail")</f>
        <v>Fail</v>
      </c>
      <c r="M13" s="3" t="str">
        <f t="shared" si="1"/>
        <v>Fail</v>
      </c>
      <c r="N13" s="3" t="str">
        <f>IF(A12&lt;=E12, "Pass", "Fail")</f>
        <v>Pass</v>
      </c>
      <c r="O13" s="3" t="str">
        <f>IF(ISBLANK(E12), "Fail", "Pass")</f>
        <v>Pass</v>
      </c>
    </row>
    <row r="14" spans="1:19">
      <c r="A14" s="5">
        <v>43770</v>
      </c>
      <c r="B14" s="3">
        <v>102156</v>
      </c>
      <c r="C14" s="3" t="s">
        <v>16</v>
      </c>
      <c r="D14" s="6">
        <v>3</v>
      </c>
      <c r="E14" s="5">
        <v>43771</v>
      </c>
      <c r="F14" s="8">
        <v>89.99</v>
      </c>
      <c r="G14" s="4">
        <v>5.39</v>
      </c>
      <c r="H14" s="7">
        <v>95.38</v>
      </c>
      <c r="I14" s="4">
        <f>H14/D14</f>
        <v>31.793333333333333</v>
      </c>
      <c r="J14" s="4">
        <f>F14/D14</f>
        <v>29.996666666666666</v>
      </c>
      <c r="K14" s="21">
        <f t="shared" si="0"/>
        <v>5.9895543949327702E-2</v>
      </c>
      <c r="L14" s="3" t="str">
        <f>IF(F14 + G14 = H14, "Pass", "Fail")</f>
        <v>Pass</v>
      </c>
      <c r="M14" s="3" t="str">
        <f t="shared" si="1"/>
        <v>Pass</v>
      </c>
      <c r="N14" s="3" t="str">
        <f>IF(A13&lt;=E13, "Pass", "Fail")</f>
        <v>Pass</v>
      </c>
      <c r="O14" s="3" t="str">
        <f>IF(ISBLANK(E13), "Fail", "Pass")</f>
        <v>Pass</v>
      </c>
    </row>
    <row r="15" spans="1:19">
      <c r="A15" s="5">
        <v>43772</v>
      </c>
      <c r="B15" s="3">
        <v>102157</v>
      </c>
      <c r="C15" s="3" t="s">
        <v>16</v>
      </c>
      <c r="D15" s="6">
        <v>2</v>
      </c>
      <c r="E15" s="5">
        <v>43772</v>
      </c>
      <c r="F15" s="8">
        <v>24.99</v>
      </c>
      <c r="G15" s="4">
        <v>1.5</v>
      </c>
      <c r="H15" s="7">
        <v>26.49</v>
      </c>
      <c r="I15" s="4">
        <f>H15/D15</f>
        <v>13.244999999999999</v>
      </c>
      <c r="J15" s="4">
        <f>F15/D15</f>
        <v>12.494999999999999</v>
      </c>
      <c r="K15" s="21">
        <f t="shared" si="0"/>
        <v>6.0024009603841542E-2</v>
      </c>
      <c r="L15" s="3" t="str">
        <f>IF(F15 + G15 = H15, "Pass", "Fail")</f>
        <v>Pass</v>
      </c>
      <c r="M15" s="3" t="str">
        <f t="shared" si="1"/>
        <v>Pass</v>
      </c>
      <c r="N15" s="3" t="str">
        <f>IF(A14&lt;=E14, "Pass", "Fail")</f>
        <v>Pass</v>
      </c>
      <c r="O15" s="3" t="str">
        <f>IF(ISBLANK(E14), "Fail", "Pass")</f>
        <v>Pass</v>
      </c>
    </row>
    <row r="16" spans="1:19">
      <c r="A16" s="5">
        <v>43773</v>
      </c>
      <c r="B16" s="3">
        <v>102158</v>
      </c>
      <c r="C16" s="3" t="s">
        <v>17</v>
      </c>
      <c r="D16" s="6">
        <v>1</v>
      </c>
      <c r="E16" s="5">
        <v>43774</v>
      </c>
      <c r="F16" s="8">
        <v>39.99</v>
      </c>
      <c r="G16" s="4">
        <v>0.6</v>
      </c>
      <c r="H16" s="7">
        <v>10.59</v>
      </c>
      <c r="I16" s="4">
        <f>H16/D16</f>
        <v>10.59</v>
      </c>
      <c r="J16" s="4">
        <f>F16/D16</f>
        <v>39.99</v>
      </c>
      <c r="K16" s="21">
        <f t="shared" si="0"/>
        <v>1.5003750937734431E-2</v>
      </c>
      <c r="L16" s="3" t="str">
        <f>IF(F16 + G16 = H16, "Pass", "Fail")</f>
        <v>Fail</v>
      </c>
      <c r="M16" s="3" t="str">
        <f t="shared" si="1"/>
        <v>Pass</v>
      </c>
      <c r="N16" s="3" t="str">
        <f>IF(A15&lt;=E15, "Pass", "Fail")</f>
        <v>Pass</v>
      </c>
      <c r="O16" s="3" t="str">
        <f>IF(ISBLANK(E15), "Fail", "Pass")</f>
        <v>Pass</v>
      </c>
    </row>
    <row r="17" spans="1:15">
      <c r="A17" s="5">
        <v>43777</v>
      </c>
      <c r="B17" s="3">
        <v>102159</v>
      </c>
      <c r="C17" s="3" t="s">
        <v>16</v>
      </c>
      <c r="D17" s="6">
        <v>6</v>
      </c>
      <c r="E17" s="5">
        <v>43777</v>
      </c>
      <c r="F17" s="8">
        <v>199</v>
      </c>
      <c r="G17" s="4">
        <v>22.18</v>
      </c>
      <c r="H17" s="7">
        <v>241.18</v>
      </c>
      <c r="I17" s="4">
        <f>H17/D17</f>
        <v>40.196666666666665</v>
      </c>
      <c r="J17" s="4">
        <f>F17/D17</f>
        <v>33.166666666666664</v>
      </c>
      <c r="K17" s="21">
        <f t="shared" si="0"/>
        <v>0.1114572864321608</v>
      </c>
      <c r="L17" s="3" t="str">
        <f>IF(F17 + G17 = H17, "Pass", "Fail")</f>
        <v>Fail</v>
      </c>
      <c r="M17" s="3" t="str">
        <f t="shared" si="1"/>
        <v>Pass</v>
      </c>
      <c r="N17" s="3" t="str">
        <f>IF(A16&lt;=E16, "Pass", "Fail")</f>
        <v>Pass</v>
      </c>
      <c r="O17" s="3" t="str">
        <f>IF(ISBLANK(E16), "Fail", "Pass")</f>
        <v>Pass</v>
      </c>
    </row>
    <row r="18" spans="1:15">
      <c r="A18" s="5">
        <v>43780</v>
      </c>
      <c r="B18" s="3">
        <v>102160</v>
      </c>
      <c r="C18" s="3" t="s">
        <v>16</v>
      </c>
      <c r="D18" s="6">
        <v>2</v>
      </c>
      <c r="E18" s="5"/>
      <c r="F18" s="8">
        <v>82.07</v>
      </c>
      <c r="G18" s="4">
        <v>2.78</v>
      </c>
      <c r="H18" s="7">
        <v>84</v>
      </c>
      <c r="I18" s="4">
        <f>H18/D18</f>
        <v>42</v>
      </c>
      <c r="J18" s="4">
        <f>F18/D18</f>
        <v>41.034999999999997</v>
      </c>
      <c r="K18" s="21">
        <f t="shared" si="0"/>
        <v>3.3873522602656268E-2</v>
      </c>
      <c r="L18" s="3" t="str">
        <f>IF(F18 + G18 = H18, "Pass", "Fail")</f>
        <v>Fail</v>
      </c>
      <c r="M18" s="3" t="str">
        <f t="shared" si="1"/>
        <v>Pass</v>
      </c>
      <c r="N18" s="3" t="str">
        <f>IF(A17&lt;=E17, "Pass", "Fail")</f>
        <v>Pass</v>
      </c>
      <c r="O18" s="3" t="str">
        <f>IF(ISBLANK(E17), "Fail", "Pass")</f>
        <v>Pass</v>
      </c>
    </row>
    <row r="19" spans="1:15">
      <c r="A19" s="5">
        <v>43781</v>
      </c>
      <c r="B19" s="3">
        <v>102161</v>
      </c>
      <c r="C19" s="3" t="s">
        <v>18</v>
      </c>
      <c r="D19" s="6">
        <v>4</v>
      </c>
      <c r="E19" s="5"/>
      <c r="F19" s="8">
        <v>144.97999999999999</v>
      </c>
      <c r="G19" s="4">
        <v>8.69</v>
      </c>
      <c r="H19" s="7">
        <v>153.66999999999999</v>
      </c>
      <c r="I19" s="4">
        <f>H19/D19</f>
        <v>38.417499999999997</v>
      </c>
      <c r="J19" s="4">
        <f>F19/D19</f>
        <v>36.244999999999997</v>
      </c>
      <c r="K19" s="21">
        <f t="shared" si="0"/>
        <v>5.9939301972685891E-2</v>
      </c>
      <c r="L19" s="3" t="str">
        <f>IF(F19 + G19 = H19, "Pass", "Fail")</f>
        <v>Pass</v>
      </c>
      <c r="M19" s="3" t="str">
        <f t="shared" si="1"/>
        <v>Pass</v>
      </c>
      <c r="N19" s="3" t="str">
        <f>IF(A18&lt;=E18, "Pass", "Fail")</f>
        <v>Fail</v>
      </c>
      <c r="O19" s="3" t="str">
        <f>IF(ISBLANK(E18), "Fail", "Pass")</f>
        <v>Fail</v>
      </c>
    </row>
    <row r="20" spans="1:15">
      <c r="A20" s="5">
        <v>43782</v>
      </c>
      <c r="B20" s="3">
        <v>102162</v>
      </c>
      <c r="C20" s="3" t="s">
        <v>17</v>
      </c>
      <c r="D20" s="6">
        <v>2</v>
      </c>
      <c r="E20" s="5"/>
      <c r="F20" s="8">
        <v>71.94</v>
      </c>
      <c r="G20" s="4">
        <v>4.3099999999999996</v>
      </c>
      <c r="H20" s="7">
        <v>76.25</v>
      </c>
      <c r="I20" s="4">
        <f>H20/D20</f>
        <v>38.125</v>
      </c>
      <c r="J20" s="4">
        <f>F20/D20</f>
        <v>35.97</v>
      </c>
      <c r="K20" s="21">
        <f t="shared" si="0"/>
        <v>5.9911036975257154E-2</v>
      </c>
      <c r="L20" s="3" t="str">
        <f>IF(F20 + G20 = H20, "Pass", "Fail")</f>
        <v>Pass</v>
      </c>
      <c r="M20" s="3" t="str">
        <f t="shared" si="1"/>
        <v>Pass</v>
      </c>
      <c r="N20" s="3" t="str">
        <f>IF(A19&lt;=E19, "Pass", "Fail")</f>
        <v>Fail</v>
      </c>
      <c r="O20" s="3" t="str">
        <f>IF(ISBLANK(E19), "Fail", "Pass")</f>
        <v>Fail</v>
      </c>
    </row>
    <row r="21" spans="1:15">
      <c r="A21" s="5">
        <v>43784</v>
      </c>
      <c r="B21" s="3">
        <v>102163</v>
      </c>
      <c r="C21" s="3" t="s">
        <v>18</v>
      </c>
      <c r="D21" s="6">
        <v>3</v>
      </c>
      <c r="E21" s="5"/>
      <c r="F21" s="8">
        <v>75.319999999999993</v>
      </c>
      <c r="G21" s="4">
        <v>5.89</v>
      </c>
      <c r="H21" s="7">
        <v>81.209999999999994</v>
      </c>
      <c r="I21" s="4">
        <f>H21/D21</f>
        <v>27.069999999999997</v>
      </c>
      <c r="J21" s="4">
        <f>F21/D21</f>
        <v>25.106666666666666</v>
      </c>
      <c r="K21" s="21">
        <f t="shared" si="0"/>
        <v>7.8199681359532661E-2</v>
      </c>
      <c r="L21" s="3" t="str">
        <f>IF(F21 + G21 = H21, "Pass", "Fail")</f>
        <v>Pass</v>
      </c>
      <c r="M21" s="3" t="str">
        <f t="shared" si="1"/>
        <v>Pass</v>
      </c>
      <c r="N21" s="3" t="str">
        <f>IF(A20&lt;=E20, "Pass", "Fail")</f>
        <v>Fail</v>
      </c>
      <c r="O21" s="3" t="str">
        <f>IF(ISBLANK(E20), "Fail", "Pass")</f>
        <v>Fail</v>
      </c>
    </row>
    <row r="22" spans="1:15">
      <c r="A22" s="5">
        <v>43787</v>
      </c>
      <c r="B22" s="3">
        <v>102164</v>
      </c>
      <c r="C22" s="3" t="s">
        <v>18</v>
      </c>
      <c r="D22" s="6">
        <v>2</v>
      </c>
      <c r="E22" s="5"/>
      <c r="F22" s="8">
        <v>81.239999999999995</v>
      </c>
      <c r="G22" s="4">
        <v>4.87</v>
      </c>
      <c r="H22" s="7">
        <v>86.11</v>
      </c>
      <c r="I22" s="11">
        <f>H22/D22</f>
        <v>43.055</v>
      </c>
      <c r="J22" s="11">
        <f>F22/D22</f>
        <v>40.619999999999997</v>
      </c>
      <c r="K22" s="22">
        <f t="shared" si="0"/>
        <v>5.9945839487936983E-2</v>
      </c>
      <c r="L22" s="3" t="str">
        <f>IF(F22 + G22 = H22, "Pass", "Fail")</f>
        <v>Pass</v>
      </c>
      <c r="M22" s="10" t="str">
        <f t="shared" si="1"/>
        <v>Pass</v>
      </c>
      <c r="N22" s="10" t="str">
        <f>IF(A21&lt;=E21, "Pass", "Fail")</f>
        <v>Fail</v>
      </c>
      <c r="O22" s="3" t="str">
        <f>IF(ISBLANK(E21), "Fail", "Pass")</f>
        <v>Fail</v>
      </c>
    </row>
    <row r="23" spans="1:15" ht="15" customHeight="1">
      <c r="A23" s="12" t="s">
        <v>19</v>
      </c>
      <c r="B23" s="13"/>
      <c r="C23" s="13"/>
      <c r="D23" s="15">
        <f>SUM(D3:D22)</f>
        <v>61</v>
      </c>
      <c r="E23" s="14"/>
      <c r="F23" s="16">
        <f>SUM(F3:F22)</f>
        <v>1605.1299999999999</v>
      </c>
      <c r="G23" s="16">
        <f>SUM(G3:G22)</f>
        <v>115.69000000000001</v>
      </c>
      <c r="H23" s="17">
        <f>SUM(H3:H22)</f>
        <v>1454.0900000000001</v>
      </c>
      <c r="I23" s="16">
        <f>SUM(I3:I22)</f>
        <v>471.34000000000003</v>
      </c>
      <c r="J23" s="16">
        <f>SUM(J3:J22)</f>
        <v>520.14066666666668</v>
      </c>
      <c r="K23" s="23"/>
      <c r="L23" s="13"/>
      <c r="M23" s="13"/>
      <c r="N23" s="13"/>
      <c r="O23" s="13"/>
    </row>
    <row r="24" spans="1:15">
      <c r="F2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51AC-E303-4266-A505-3F90B7DBF3EA}">
  <dimension ref="A1:C7"/>
  <sheetViews>
    <sheetView workbookViewId="0">
      <selection activeCell="H4" sqref="H4"/>
    </sheetView>
  </sheetViews>
  <sheetFormatPr defaultRowHeight="15"/>
  <cols>
    <col min="1" max="1" width="18.42578125" customWidth="1"/>
    <col min="2" max="2" width="16.5703125" customWidth="1"/>
    <col min="3" max="3" width="22.7109375" customWidth="1"/>
  </cols>
  <sheetData>
    <row r="1" spans="1:3" s="29" customFormat="1" ht="18.75">
      <c r="A1" s="38" t="s">
        <v>20</v>
      </c>
    </row>
    <row r="2" spans="1:3">
      <c r="A2" s="27" t="s">
        <v>3</v>
      </c>
      <c r="B2" t="s">
        <v>21</v>
      </c>
      <c r="C2" t="s">
        <v>22</v>
      </c>
    </row>
    <row r="3" spans="1:3">
      <c r="A3" t="s">
        <v>17</v>
      </c>
      <c r="B3">
        <v>4</v>
      </c>
      <c r="C3" s="28">
        <v>10</v>
      </c>
    </row>
    <row r="4" spans="1:3">
      <c r="A4" t="s">
        <v>16</v>
      </c>
      <c r="B4">
        <v>12</v>
      </c>
      <c r="C4" s="28">
        <v>41</v>
      </c>
    </row>
    <row r="5" spans="1:3">
      <c r="A5" t="s">
        <v>18</v>
      </c>
      <c r="B5">
        <v>3</v>
      </c>
      <c r="C5" s="28">
        <v>9</v>
      </c>
    </row>
    <row r="6" spans="1:3">
      <c r="A6" t="s">
        <v>23</v>
      </c>
      <c r="B6">
        <v>1</v>
      </c>
      <c r="C6" s="28">
        <v>1</v>
      </c>
    </row>
    <row r="7" spans="1:3">
      <c r="A7" s="39" t="s">
        <v>24</v>
      </c>
      <c r="B7" s="39">
        <v>20</v>
      </c>
      <c r="C7" s="40">
        <v>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Menaka Mahalingam</dc:creator>
  <cp:keywords/>
  <dc:description/>
  <cp:lastModifiedBy/>
  <cp:revision/>
  <dcterms:created xsi:type="dcterms:W3CDTF">2021-05-03T19:43:33Z</dcterms:created>
  <dcterms:modified xsi:type="dcterms:W3CDTF">2025-01-21T06:12:03Z</dcterms:modified>
  <cp:category/>
  <cp:contentStatus/>
</cp:coreProperties>
</file>