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" sheetId="1" state="visible" r:id="rId3"/>
    <sheet name="Inputs" sheetId="2" state="visible" r:id="rId4"/>
    <sheet name="Calculations" sheetId="3" state="visible" r:id="rId5"/>
  </sheets>
  <definedNames>
    <definedName function="false" hidden="false" name="CashFlow" vbProcedure="false">Calculations!$F$12:$M$12</definedName>
    <definedName function="false" hidden="false" name="CashIn" vbProcedure="false">Inputs!$F$16:$M$16</definedName>
    <definedName function="false" hidden="false" name="CashOut" vbProcedure="false">Inputs!$F$15:$M$15</definedName>
    <definedName function="false" hidden="false" name="CashOutInitial" vbProcedure="false">calculations!#ref!</definedName>
    <definedName function="false" hidden="false" name="CashReceived" vbProcedure="false">Calculations!$F$12:$M$12</definedName>
    <definedName function="false" hidden="false" name="DiscountRate" vbProcedure="false">Inputs!$E$19</definedName>
    <definedName function="false" hidden="false" name="Irr" vbProcedure="false">inputs!#ref!</definedName>
    <definedName function="false" hidden="false" name="IrrCalc" vbProcedure="false">Calculations!$E$15</definedName>
    <definedName function="false" hidden="false" name="ModelStartDateIn" vbProcedure="false">Inputs!$E$12</definedName>
    <definedName function="false" hidden="false" name="ModelTitle" vbProcedure="false">Cover!$C$3</definedName>
    <definedName function="false" hidden="false" name="Npv" vbProcedure="false">inputs!#ref!</definedName>
    <definedName function="false" hidden="false" name="NpvCalc" vbProcedure="false">Calculations!$E$14</definedName>
    <definedName function="false" hidden="false" name="PeriodEndDateIn" vbProcedure="false">Inputs!$F$8:$M$8</definedName>
    <definedName function="false" hidden="false" name="PeriodNumberIn" vbProcedure="false">Inputs!$F$6:$M$6</definedName>
    <definedName function="false" hidden="false" name="PeriodStartDateIn" vbProcedure="false">Inputs!$F$7:$M$7</definedName>
  </definedNames>
  <calcPr iterateCount="100" refMode="A1" iterate="false" iterateDelta="1E-006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<sst xmlns="http://schemas.openxmlformats.org/spreadsheetml/2006/main" count="53" uniqueCount="39">
  <si>
    <t xml:space="preserve">Template Model</t>
  </si>
  <si>
    <t xml:space="preserve">UNTESTED</t>
  </si>
  <si>
    <t xml:space="preserve">Private and Confidential</t>
  </si>
  <si>
    <t xml:space="preserve">Input Assumptions</t>
  </si>
  <si>
    <t xml:space="preserve">Date Headings</t>
  </si>
  <si>
    <t xml:space="preserve">Period</t>
  </si>
  <si>
    <t xml:space="preserve">Number</t>
  </si>
  <si>
    <t xml:space="preserve">PeriodNumberIn</t>
  </si>
  <si>
    <t xml:space="preserve">Start date</t>
  </si>
  <si>
    <t xml:space="preserve">Date</t>
  </si>
  <si>
    <t xml:space="preserve">PeriodStartDateIn</t>
  </si>
  <si>
    <t xml:space="preserve">End date</t>
  </si>
  <si>
    <t xml:space="preserve">PeriodEndDateIn</t>
  </si>
  <si>
    <t xml:space="preserve">Dates for model</t>
  </si>
  <si>
    <t xml:space="preserve">ModelStartDateIn</t>
  </si>
  <si>
    <t xml:space="preserve">Cashflow</t>
  </si>
  <si>
    <t xml:space="preserve">Initial investment</t>
  </si>
  <si>
    <t xml:space="preserve">£</t>
  </si>
  <si>
    <t xml:space="preserve">CashOut</t>
  </si>
  <si>
    <t xml:space="preserve">Cash in</t>
  </si>
  <si>
    <t xml:space="preserve">CashIn</t>
  </si>
  <si>
    <t xml:space="preserve">Investment appraisal</t>
  </si>
  <si>
    <t xml:space="preserve">Discount rate</t>
  </si>
  <si>
    <t xml:space="preserve">%</t>
  </si>
  <si>
    <t xml:space="preserve">DiscountRate</t>
  </si>
  <si>
    <t xml:space="preserve">Pseudo-Data-Table</t>
  </si>
  <si>
    <t xml:space="preserve">Discount Rates to try</t>
  </si>
  <si>
    <t xml:space="preserve">Initial Outlays to try</t>
  </si>
  <si>
    <t xml:space="preserve">Calculations</t>
  </si>
  <si>
    <t xml:space="preserve">PeriodNumber</t>
  </si>
  <si>
    <t xml:space="preserve">Start of period</t>
  </si>
  <si>
    <t xml:space="preserve">PeriodStart</t>
  </si>
  <si>
    <t xml:space="preserve">End of period</t>
  </si>
  <si>
    <t xml:space="preserve">PeriodEnd</t>
  </si>
  <si>
    <t xml:space="preserve">CashFlow</t>
  </si>
  <si>
    <t xml:space="preserve">NPV of cashflow</t>
  </si>
  <si>
    <t xml:space="preserve">NpvCalc</t>
  </si>
  <si>
    <t xml:space="preserve">Internal Rate of Return</t>
  </si>
  <si>
    <t xml:space="preserve">IrrCalc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</si>
</sst>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\£#,##0;&quot;(£&quot;#,##0\)"/>
    <numFmt numFmtId="166" formatCode="0.00%"/>
    <numFmt numFmtId="167" formatCode="dd/mm/yy"/>
    <numFmt numFmtId="168" formatCode="#,##0;\(#,##0\)"/>
    <numFmt numFmtId="169" formatCode="\£#,##0_);&quot;(£&quot;#,##0\)"/>
    <numFmt numFmtId="170" formatCode="_-* #,##0_-;\-* #,##0_-;_-* \-??_-;_-@_-"/>
    <numFmt numFmtId="171" formatCode="_-* #,##0.00_-;\-* #,##0.00_-;_-* \-??_-;_-@_-"/>
    <numFmt numFmtId="172" formatCode="d\-mmm\-yy"/>
    <numFmt numFmtId="173" formatCode="[$£-809]#,##0.00;[RED]\-[$£-809]#,##0.00"/>
    <numFmt numFmtId="174" formatCode="0%"/>
    <numFmt numFmtId="175" formatCode="[$$-409]#,##0.00;[RED]\-[$$-409]#,##0.00"/>
    <numFmt numFmtId="176" formatCode="\£#,##0.00;&quot;(£&quot;#,##0.00\)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theme="1"/>
      <name val="Arial"/>
      <family val="2"/>
      <charset val="1"/>
    </font>
    <font>
      <i val="true"/>
      <sz val="10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1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14"/>
      <color theme="1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6" tint="0.7999"/>
        <bgColor rgb="FFFFFFFF"/>
      </patternFill>
    </fill>
    <fill>
      <patternFill patternType="solid">
        <fgColor theme="6" tint="-0.5"/>
        <bgColor rgb="FF333333"/>
      </patternFill>
    </fill>
    <fill>
      <patternFill patternType="solid">
        <fgColor rgb="FFBBE33D"/>
        <bgColor rgb="FFFFCC00"/>
      </patternFill>
    </fill>
    <fill>
      <patternFill patternType="solid">
        <fgColor rgb="FF0000FF"/>
        <bgColor rgb="FF0000FF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003366"/>
      </left>
      <right/>
      <top style="thick">
        <color rgb="FF003366"/>
      </top>
      <bottom/>
      <diagonal/>
    </border>
    <border diagonalUp="false" diagonalDown="false">
      <left/>
      <right/>
      <top style="thick">
        <color rgb="FF003366"/>
      </top>
      <bottom/>
      <diagonal/>
    </border>
    <border diagonalUp="false" diagonalDown="false">
      <left/>
      <right style="thick">
        <color rgb="FF003366"/>
      </right>
      <top style="thick">
        <color rgb="FF003366"/>
      </top>
      <bottom/>
      <diagonal/>
    </border>
    <border diagonalUp="false" diagonalDown="false">
      <left style="thick">
        <color rgb="FF003366"/>
      </left>
      <right/>
      <top/>
      <bottom/>
      <diagonal/>
    </border>
    <border diagonalUp="false" diagonalDown="false">
      <left/>
      <right style="thick">
        <color rgb="FF003366"/>
      </right>
      <top/>
      <bottom/>
      <diagonal/>
    </border>
    <border diagonalUp="false" diagonalDown="false">
      <left style="thick">
        <color rgb="FF003366"/>
      </left>
      <right/>
      <top/>
      <bottom style="thick">
        <color rgb="FF003366"/>
      </bottom>
      <diagonal/>
    </border>
    <border diagonalUp="false" diagonalDown="false">
      <left/>
      <right/>
      <top/>
      <bottom style="thick">
        <color rgb="FF003366"/>
      </bottom>
      <diagonal/>
    </border>
    <border diagonalUp="false" diagonalDown="false">
      <left/>
      <right style="thick">
        <color rgb="FF003366"/>
      </right>
      <top/>
      <bottom style="thick">
        <color rgb="FF003366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2" borderId="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2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2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2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applyFont="true" applyBorder="false" applyAlignment="true" applyProtection="false">
      <alignment horizontal="general" vertical="bottom" textRotation="0" wrapText="false" indent="0" shrinkToFit="false"/>
    </xf>
    <xf numFmtId="168" fontId="5" fillId="0" borderId="0" applyFont="true" applyBorder="true" applyAlignment="true" applyProtection="false">
      <alignment horizontal="general" vertical="bottom" textRotation="0" wrapText="false" indent="0" shrinkToFit="false"/>
    </xf>
    <xf numFmtId="170" fontId="6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3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8" fillId="0" borderId="2" xfId="3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8" fillId="0" borderId="3" xfId="3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8" fillId="0" borderId="4" xfId="3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8" fillId="0" borderId="5" xfId="3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9" fillId="3" borderId="0" xfId="3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6" xfId="3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10" fillId="0" borderId="0" xfId="3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1" fillId="0" borderId="0" xfId="3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7" xfId="3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8" fillId="0" borderId="8" xfId="3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8" fillId="0" borderId="9" xfId="3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12" fillId="0" borderId="0" xfId="3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3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3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6" fillId="0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1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3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3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5" fillId="2" borderId="1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2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lcCurrency" xfId="20"/>
    <cellStyle name="CalcPercent" xfId="21"/>
    <cellStyle name="CalcText" xfId="22"/>
    <cellStyle name="date" xfId="23"/>
    <cellStyle name="InputCurrency" xfId="24"/>
    <cellStyle name="InputDate" xfId="25"/>
    <cellStyle name="InputNumber" xfId="26"/>
    <cellStyle name="InputPercent" xfId="27"/>
    <cellStyle name="LineItem" xfId="28"/>
    <cellStyle name="Money" xfId="29"/>
    <cellStyle name="Normal_Model with lookup functions" xfId="30"/>
    <cellStyle name="RangeName" xfId="31"/>
    <cellStyle name="SectionHeading" xfId="32"/>
    <cellStyle name="Units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E35" activeCellId="0" sqref="E35"/>
    </sheetView>
  </sheetViews>
  <sheetFormatPr defaultColWidth="10.3359375" defaultRowHeight="13.5" zeroHeight="false" outlineLevelRow="0" outlineLevelCol="0"/>
  <cols>
    <col collapsed="false" customWidth="true" hidden="false" outlineLevel="0" max="2" min="1" style="1" width="9.11"/>
    <col collapsed="false" customWidth="true" hidden="false" outlineLevel="0" max="3" min="3" style="1" width="45.11"/>
    <col collapsed="false" customWidth="false" hidden="false" outlineLevel="0" max="16384" min="4" style="1" width="10.33"/>
  </cols>
  <sheetData>
    <row r="1" customFormat="false" ht="24.75" hidden="false" customHeight="true" outlineLevel="0" collapsed="false"/>
    <row r="2" customFormat="false" ht="13.8" hidden="false" customHeight="false" outlineLevel="0" collapsed="false">
      <c r="B2" s="2"/>
      <c r="C2" s="3"/>
      <c r="D2" s="4"/>
    </row>
    <row r="3" customFormat="false" ht="24" hidden="false" customHeight="false" outlineLevel="0" collapsed="false">
      <c r="B3" s="5"/>
      <c r="C3" s="6" t="s">
        <v>0</v>
      </c>
      <c r="D3" s="7"/>
    </row>
    <row r="4" customFormat="false" ht="13.5" hidden="false" customHeight="false" outlineLevel="0" collapsed="false">
      <c r="B4" s="5"/>
      <c r="D4" s="7"/>
    </row>
    <row r="5" customFormat="false" ht="13.5" hidden="false" customHeight="false" outlineLevel="0" collapsed="false">
      <c r="B5" s="5"/>
      <c r="D5" s="7"/>
    </row>
    <row r="6" customFormat="false" ht="17.25" hidden="false" customHeight="false" outlineLevel="0" collapsed="false">
      <c r="B6" s="5"/>
      <c r="C6" s="8" t="s">
        <v>1</v>
      </c>
      <c r="D6" s="7"/>
    </row>
    <row r="7" customFormat="false" ht="13.8" hidden="false" customHeight="false" outlineLevel="0" collapsed="false">
      <c r="B7" s="5"/>
      <c r="D7" s="7"/>
    </row>
    <row r="8" customFormat="false" ht="13.8" hidden="false" customHeight="false" outlineLevel="0" collapsed="false">
      <c r="B8" s="5"/>
      <c r="D8" s="7"/>
    </row>
    <row r="9" customFormat="false" ht="13.8" hidden="false" customHeight="false" outlineLevel="0" collapsed="false">
      <c r="B9" s="5"/>
      <c r="C9" s="9" t="s">
        <v>2</v>
      </c>
      <c r="D9" s="7"/>
    </row>
    <row r="10" customFormat="false" ht="13.8" hidden="false" customHeight="false" outlineLevel="0" collapsed="false">
      <c r="B10" s="5"/>
      <c r="D10" s="7"/>
    </row>
    <row r="11" customFormat="false" ht="13.8" hidden="false" customHeight="false" outlineLevel="0" collapsed="false">
      <c r="B11" s="10"/>
      <c r="C11" s="11"/>
      <c r="D11" s="12"/>
    </row>
    <row r="12" customFormat="false" ht="14.25" hidden="false" customHeight="false" outlineLevel="0" collapsed="false"/>
    <row r="27" customFormat="false" ht="13.5" hidden="false" customHeight="false" outlineLevel="0" collapsed="false">
      <c r="C27" s="13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&amp;CPage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9" topLeftCell="E10" activePane="bottomRight" state="frozen"/>
      <selection pane="topLeft" activeCell="A1" activeCellId="0" sqref="A1"/>
      <selection pane="topRight" activeCell="E1" activeCellId="0" sqref="E1"/>
      <selection pane="bottomLeft" activeCell="A10" activeCellId="0" sqref="A10"/>
      <selection pane="bottomRight" activeCell="L31" activeCellId="0" sqref="L31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0" width="19.52"/>
    <col collapsed="false" customWidth="true" hidden="false" outlineLevel="0" max="2" min="2" style="0" width="15.34"/>
    <col collapsed="false" customWidth="true" hidden="false" outlineLevel="0" max="5" min="4" style="0" width="11.03"/>
    <col collapsed="false" customWidth="true" hidden="false" outlineLevel="0" max="6" min="6" style="0" width="16.74"/>
    <col collapsed="false" customWidth="true" hidden="false" outlineLevel="0" max="9" min="7" style="0" width="11.03"/>
    <col collapsed="false" customWidth="true" hidden="false" outlineLevel="0" max="13" min="10" style="0" width="9.51"/>
    <col collapsed="false" customWidth="true" hidden="false" outlineLevel="0" max="14" min="14" style="0" width="17.01"/>
  </cols>
  <sheetData>
    <row r="1" customFormat="false" ht="12.75" hidden="false" customHeight="false" outlineLevel="0" collapsed="false">
      <c r="A1" s="14" t="str">
        <f aca="false">ModelTitle</f>
        <v>Template Model</v>
      </c>
      <c r="B1" s="14"/>
      <c r="C1" s="14"/>
      <c r="D1" s="14"/>
      <c r="E1" s="14"/>
      <c r="F1" s="14"/>
      <c r="G1" s="14"/>
    </row>
    <row r="2" customFormat="false" ht="12.75" hidden="false" customHeight="false" outlineLevel="0" collapsed="false">
      <c r="A2" s="15"/>
      <c r="B2" s="15"/>
      <c r="C2" s="15"/>
      <c r="D2" s="15"/>
      <c r="E2" s="15"/>
      <c r="F2" s="15"/>
      <c r="G2" s="15"/>
    </row>
    <row r="3" customFormat="false" ht="12.75" hidden="false" customHeight="false" outlineLevel="0" collapsed="false">
      <c r="A3" s="14" t="s">
        <v>3</v>
      </c>
      <c r="B3" s="16"/>
      <c r="C3" s="16"/>
      <c r="D3" s="16"/>
      <c r="E3" s="16"/>
      <c r="F3" s="16"/>
      <c r="G3" s="16"/>
    </row>
    <row r="4" customFormat="false" ht="12.75" hidden="false" customHeight="false" outlineLevel="0" collapsed="false">
      <c r="A4" s="15"/>
      <c r="B4" s="15"/>
      <c r="C4" s="15"/>
      <c r="D4" s="15"/>
      <c r="E4" s="15"/>
      <c r="F4" s="15"/>
      <c r="G4" s="15"/>
    </row>
    <row r="5" customFormat="false" ht="12.75" hidden="false" customHeight="false" outlineLevel="0" collapsed="false">
      <c r="A5" s="17" t="s">
        <v>4</v>
      </c>
      <c r="B5" s="15"/>
      <c r="C5" s="15"/>
      <c r="D5" s="15"/>
      <c r="E5" s="15"/>
      <c r="F5" s="15"/>
      <c r="G5" s="15"/>
    </row>
    <row r="6" customFormat="false" ht="12.75" hidden="false" customHeight="false" outlineLevel="0" collapsed="false">
      <c r="A6" s="15"/>
      <c r="B6" s="18" t="s">
        <v>5</v>
      </c>
      <c r="C6" s="19"/>
      <c r="D6" s="20" t="s">
        <v>6</v>
      </c>
      <c r="E6" s="21" t="n">
        <v>0</v>
      </c>
      <c r="F6" s="0" t="n">
        <f aca="false">E6+1</f>
        <v>1</v>
      </c>
      <c r="G6" s="0" t="n">
        <f aca="false">F6+1</f>
        <v>2</v>
      </c>
      <c r="H6" s="0" t="n">
        <f aca="false">G6+1</f>
        <v>3</v>
      </c>
      <c r="I6" s="0" t="n">
        <f aca="false">H6+1</f>
        <v>4</v>
      </c>
      <c r="J6" s="0" t="n">
        <f aca="false">I6+1</f>
        <v>5</v>
      </c>
      <c r="K6" s="0" t="n">
        <f aca="false">J6+1</f>
        <v>6</v>
      </c>
      <c r="L6" s="0" t="n">
        <f aca="false">K6+1</f>
        <v>7</v>
      </c>
      <c r="M6" s="0" t="n">
        <f aca="false">L6+1</f>
        <v>8</v>
      </c>
      <c r="N6" s="22" t="s">
        <v>7</v>
      </c>
    </row>
    <row r="7" customFormat="false" ht="12.75" hidden="false" customHeight="false" outlineLevel="0" collapsed="false">
      <c r="A7" s="15"/>
      <c r="B7" s="18" t="s">
        <v>8</v>
      </c>
      <c r="C7" s="15"/>
      <c r="D7" s="20" t="s">
        <v>9</v>
      </c>
      <c r="E7" s="15"/>
      <c r="F7" s="23" t="n">
        <f aca="false">EOMONTH(ModelStartDateIn,-1)+1</f>
        <v>45689</v>
      </c>
      <c r="G7" s="23" t="n">
        <f aca="false">F8+1</f>
        <v>46054</v>
      </c>
      <c r="H7" s="23" t="n">
        <f aca="false">G8+1</f>
        <v>46419</v>
      </c>
      <c r="I7" s="23" t="n">
        <f aca="false">H8+1</f>
        <v>46784</v>
      </c>
      <c r="J7" s="23" t="n">
        <f aca="false">I8+1</f>
        <v>47150</v>
      </c>
      <c r="K7" s="23" t="n">
        <f aca="false">J8+1</f>
        <v>47515</v>
      </c>
      <c r="L7" s="23" t="n">
        <f aca="false">K8+1</f>
        <v>47880</v>
      </c>
      <c r="M7" s="23" t="n">
        <f aca="false">L8+1</f>
        <v>48245</v>
      </c>
      <c r="N7" s="22" t="s">
        <v>10</v>
      </c>
    </row>
    <row r="8" customFormat="false" ht="12.75" hidden="false" customHeight="false" outlineLevel="0" collapsed="false">
      <c r="A8" s="15"/>
      <c r="B8" s="18" t="s">
        <v>11</v>
      </c>
      <c r="C8" s="15"/>
      <c r="D8" s="20" t="s">
        <v>9</v>
      </c>
      <c r="E8" s="15"/>
      <c r="F8" s="23" t="n">
        <f aca="false">DATE(YEAR(F7-1)+1,MONTH(F7-1),DAY(F7-1))</f>
        <v>46053</v>
      </c>
      <c r="G8" s="23" t="n">
        <f aca="false">DATE(YEAR(G7-1)+1,MONTH(G7-1),DAY(G7-1))</f>
        <v>46418</v>
      </c>
      <c r="H8" s="23" t="n">
        <f aca="false">DATE(YEAR(H7-1)+1,MONTH(H7-1),DAY(H7-1))</f>
        <v>46783</v>
      </c>
      <c r="I8" s="23" t="n">
        <f aca="false">DATE(YEAR(I7-1)+1,MONTH(I7-1),DAY(I7-1))</f>
        <v>47149</v>
      </c>
      <c r="J8" s="23" t="n">
        <f aca="false">DATE(YEAR(J7-1)+1,MONTH(J7-1),DAY(J7-1))</f>
        <v>47514</v>
      </c>
      <c r="K8" s="23" t="n">
        <f aca="false">DATE(YEAR(K7-1)+1,MONTH(K7-1),DAY(K7-1))</f>
        <v>47879</v>
      </c>
      <c r="L8" s="23" t="n">
        <f aca="false">DATE(YEAR(L7-1)+1,MONTH(L7-1),DAY(L7-1))</f>
        <v>48244</v>
      </c>
      <c r="M8" s="23" t="n">
        <f aca="false">DATE(YEAR(M7-1)+1,MONTH(M7-1),DAY(M7-1))</f>
        <v>48610</v>
      </c>
      <c r="N8" s="24" t="s">
        <v>12</v>
      </c>
    </row>
    <row r="11" customFormat="false" ht="12.75" hidden="false" customHeight="false" outlineLevel="0" collapsed="false">
      <c r="A11" s="17" t="s">
        <v>13</v>
      </c>
    </row>
    <row r="12" customFormat="false" ht="12.75" hidden="false" customHeight="false" outlineLevel="0" collapsed="false">
      <c r="B12" s="18" t="s">
        <v>8</v>
      </c>
      <c r="D12" s="20" t="s">
        <v>9</v>
      </c>
      <c r="E12" s="25" t="n">
        <f aca="true">NOW()</f>
        <v>45703.7961386574</v>
      </c>
      <c r="F12" s="22" t="s">
        <v>14</v>
      </c>
    </row>
    <row r="14" customFormat="false" ht="12.75" hidden="false" customHeight="false" outlineLevel="0" collapsed="false">
      <c r="A14" s="17" t="s">
        <v>15</v>
      </c>
    </row>
    <row r="15" customFormat="false" ht="12.75" hidden="false" customHeight="false" outlineLevel="0" collapsed="false">
      <c r="A15" s="17"/>
      <c r="B15" s="18" t="s">
        <v>16</v>
      </c>
      <c r="D15" s="20" t="s">
        <v>17</v>
      </c>
      <c r="F15" s="26" t="n">
        <v>-50000</v>
      </c>
      <c r="G15" s="26" t="n">
        <v>0</v>
      </c>
      <c r="H15" s="26" t="n">
        <v>0</v>
      </c>
      <c r="I15" s="26" t="n">
        <v>0</v>
      </c>
      <c r="J15" s="26" t="n">
        <v>0</v>
      </c>
      <c r="K15" s="26" t="n">
        <v>0</v>
      </c>
      <c r="L15" s="26" t="n">
        <v>0</v>
      </c>
      <c r="M15" s="26" t="n">
        <v>0</v>
      </c>
      <c r="N15" s="22" t="s">
        <v>18</v>
      </c>
    </row>
    <row r="16" customFormat="false" ht="12.75" hidden="false" customHeight="false" outlineLevel="0" collapsed="false">
      <c r="B16" s="18" t="s">
        <v>19</v>
      </c>
      <c r="D16" s="20" t="s">
        <v>17</v>
      </c>
      <c r="F16" s="26" t="n">
        <v>10000</v>
      </c>
      <c r="G16" s="26" t="n">
        <v>10000</v>
      </c>
      <c r="H16" s="26" t="n">
        <v>10000</v>
      </c>
      <c r="I16" s="26" t="n">
        <v>10000</v>
      </c>
      <c r="J16" s="26" t="n">
        <v>10000</v>
      </c>
      <c r="K16" s="26" t="n">
        <v>10000</v>
      </c>
      <c r="L16" s="26" t="n">
        <v>10000</v>
      </c>
      <c r="M16" s="26" t="n">
        <v>10000</v>
      </c>
      <c r="N16" s="22" t="s">
        <v>20</v>
      </c>
    </row>
    <row r="18" customFormat="false" ht="12.75" hidden="false" customHeight="false" outlineLevel="0" collapsed="false">
      <c r="A18" s="17" t="s">
        <v>21</v>
      </c>
    </row>
    <row r="19" customFormat="false" ht="12.75" hidden="false" customHeight="false" outlineLevel="0" collapsed="false">
      <c r="B19" s="18" t="s">
        <v>22</v>
      </c>
      <c r="D19" s="20" t="s">
        <v>23</v>
      </c>
      <c r="E19" s="27" t="n">
        <v>0.08</v>
      </c>
      <c r="F19" s="22" t="s">
        <v>24</v>
      </c>
    </row>
    <row r="25" customFormat="false" ht="12.75" hidden="false" customHeight="false" outlineLevel="0" collapsed="false">
      <c r="B25" s="28" t="s">
        <v>25</v>
      </c>
      <c r="C25" s="28"/>
      <c r="D25" s="29"/>
      <c r="E25" s="30" t="s">
        <v>26</v>
      </c>
      <c r="F25" s="30"/>
      <c r="G25" s="30"/>
      <c r="H25" s="30"/>
      <c r="I25" s="30"/>
    </row>
    <row r="26" customFormat="false" ht="12.75" hidden="false" customHeight="false" outlineLevel="0" collapsed="false">
      <c r="B26" s="28"/>
      <c r="C26" s="28"/>
      <c r="D26" s="29"/>
      <c r="E26" s="29"/>
      <c r="F26" s="30"/>
      <c r="G26" s="30"/>
      <c r="H26" s="30"/>
      <c r="I26" s="30"/>
    </row>
    <row r="27" customFormat="false" ht="12.75" hidden="false" customHeight="false" outlineLevel="0" collapsed="false">
      <c r="B27" s="29"/>
      <c r="C27" s="29"/>
      <c r="D27" s="31" t="n">
        <f aca="false">NPV(DiscountRate,CashFlow)</f>
        <v>11170.0931409567</v>
      </c>
      <c r="E27" s="32" t="n">
        <v>0.08</v>
      </c>
      <c r="F27" s="32" t="n">
        <v>0.09</v>
      </c>
      <c r="G27" s="32" t="n">
        <v>0.1</v>
      </c>
      <c r="H27" s="32" t="n">
        <v>0.11</v>
      </c>
      <c r="I27" s="33" t="n">
        <v>0.12</v>
      </c>
    </row>
    <row r="28" customFormat="false" ht="12.75" hidden="false" customHeight="false" outlineLevel="0" collapsed="false">
      <c r="B28" s="34" t="s">
        <v>27</v>
      </c>
      <c r="C28" s="34"/>
      <c r="D28" s="35" t="n">
        <f aca="false">-30000</f>
        <v>-30000</v>
      </c>
      <c r="E28" s="36" t="n">
        <f aca="false">NPV(E$27,$D28+$F$16,$G$16,$H$16,$I$16,$J$16,$K$16,$L$16,$M$16)</f>
        <v>29688.6116594752</v>
      </c>
      <c r="F28" s="37" t="n">
        <f aca="false">NPV(F$27,$D28+$F$16,$G$16,$H$16,$I$16,$J$16,$K$16,$L$16,$M$16)</f>
        <v>27825.2553676537</v>
      </c>
      <c r="G28" s="37" t="n">
        <f aca="false">NPV(G$27,$D28+$F$16,$G$16,$H$16,$I$16,$J$16,$K$16,$L$16,$M$16)</f>
        <v>26076.5347062994</v>
      </c>
      <c r="H28" s="37" t="n">
        <f aca="false">NPV(H$27,$D28+$F$16,$G$16,$H$16,$I$16,$J$16,$K$16,$L$16,$M$16)</f>
        <v>24434.2005822438</v>
      </c>
      <c r="I28" s="38" t="n">
        <f aca="false">NPV(I$27,$D28+$F$16,$G$16,$H$16,$I$16,$J$16,$K$16,$L$16,$M$16)</f>
        <v>22890.6833826716</v>
      </c>
    </row>
    <row r="29" customFormat="false" ht="12.75" hidden="false" customHeight="false" outlineLevel="0" collapsed="false">
      <c r="B29" s="34"/>
      <c r="C29" s="34"/>
      <c r="D29" s="35" t="n">
        <f aca="false">-40000</f>
        <v>-40000</v>
      </c>
      <c r="E29" s="39" t="n">
        <f aca="false">NPV(E$27,$D29+$F$16,$G$16,$H$16,$I$16,$J$16,$K$16,$L$16,$M$16)</f>
        <v>20429.352400216</v>
      </c>
      <c r="F29" s="40" t="n">
        <f aca="false">NPV(F$27,$D29+$F$16,$G$16,$H$16,$I$16,$J$16,$K$16,$L$16,$M$16)</f>
        <v>18650.9434410482</v>
      </c>
      <c r="G29" s="40" t="n">
        <f aca="false">NPV(G$27,$D29+$F$16,$G$16,$H$16,$I$16,$J$16,$K$16,$L$16,$M$16)</f>
        <v>16985.6256153903</v>
      </c>
      <c r="H29" s="40" t="n">
        <f aca="false">NPV(H$27,$D29+$F$16,$G$16,$H$16,$I$16,$J$16,$K$16,$L$16,$M$16)</f>
        <v>15425.1915732348</v>
      </c>
      <c r="I29" s="41" t="n">
        <f aca="false">NPV(I$27,$D29+$F$16,$G$16,$H$16,$I$16,$J$16,$K$16,$L$16,$M$16)</f>
        <v>13962.1119541002</v>
      </c>
    </row>
    <row r="30" customFormat="false" ht="12.75" hidden="false" customHeight="false" outlineLevel="0" collapsed="false">
      <c r="B30" s="34"/>
      <c r="C30" s="34"/>
      <c r="D30" s="35" t="n">
        <f aca="false">-50000</f>
        <v>-50000</v>
      </c>
      <c r="E30" s="39" t="n">
        <f aca="false">NPV(E$27,$D30+$F$16,$G$16,$H$16,$I$16,$J$16,$K$16,$L$16,$M$16)</f>
        <v>11170.0931409567</v>
      </c>
      <c r="F30" s="40" t="n">
        <f aca="false">NPV(F$27,$D30+$F$16,$G$16,$H$16,$I$16,$J$16,$K$16,$L$16,$M$16)</f>
        <v>9476.63151444265</v>
      </c>
      <c r="G30" s="40" t="n">
        <f aca="false">NPV(G$27,$D30+$F$16,$G$16,$H$16,$I$16,$J$16,$K$16,$L$16,$M$16)</f>
        <v>7894.71652448119</v>
      </c>
      <c r="H30" s="40" t="n">
        <f aca="false">NPV(H$27,$D30+$F$16,$G$16,$H$16,$I$16,$J$16,$K$16,$L$16,$M$16)</f>
        <v>6416.18256422575</v>
      </c>
      <c r="I30" s="41" t="n">
        <f aca="false">NPV(I$27,$D30+$F$16,$G$16,$H$16,$I$16,$J$16,$K$16,$L$16,$M$16)</f>
        <v>5033.54052552874</v>
      </c>
    </row>
    <row r="31" customFormat="false" ht="12.75" hidden="false" customHeight="false" outlineLevel="0" collapsed="false">
      <c r="B31" s="34"/>
      <c r="C31" s="34"/>
      <c r="D31" s="35" t="n">
        <f aca="false">-60000</f>
        <v>-60000</v>
      </c>
      <c r="E31" s="39" t="n">
        <f aca="false">NPV(E$27,$D31+$F$16,$G$16,$H$16,$I$16,$J$16,$K$16,$L$16,$M$16)</f>
        <v>1910.83388169744</v>
      </c>
      <c r="F31" s="40" t="n">
        <f aca="false">NPV(F$27,$D31+$F$16,$G$16,$H$16,$I$16,$J$16,$K$16,$L$16,$M$16)</f>
        <v>302.319587837145</v>
      </c>
      <c r="G31" s="40" t="n">
        <f aca="false">NPV(G$27,$D31+$F$16,$G$16,$H$16,$I$16,$J$16,$K$16,$L$16,$M$16)</f>
        <v>-1196.1925664279</v>
      </c>
      <c r="H31" s="40" t="n">
        <f aca="false">NPV(H$27,$D31+$F$16,$G$16,$H$16,$I$16,$J$16,$K$16,$L$16,$M$16)</f>
        <v>-2592.82644478326</v>
      </c>
      <c r="I31" s="41" t="n">
        <f aca="false">NPV(I$27,$D31+$F$16,$G$16,$H$16,$I$16,$J$16,$K$16,$L$16,$M$16)</f>
        <v>-3895.03090304269</v>
      </c>
    </row>
    <row r="32" customFormat="false" ht="12.75" hidden="false" customHeight="false" outlineLevel="0" collapsed="false">
      <c r="B32" s="34"/>
      <c r="C32" s="34"/>
      <c r="D32" s="35" t="n">
        <f aca="false">-70000</f>
        <v>-70000</v>
      </c>
      <c r="E32" s="39" t="n">
        <f aca="false">NPV(E$27,$D32+$F$16,$G$16,$H$16,$I$16,$J$16,$K$16,$L$16,$M$16)</f>
        <v>-7348.42537756183</v>
      </c>
      <c r="F32" s="40" t="n">
        <f aca="false">NPV(F$27,$D32+$F$16,$G$16,$H$16,$I$16,$J$16,$K$16,$L$16,$M$16)</f>
        <v>-8871.99233876836</v>
      </c>
      <c r="G32" s="40" t="n">
        <f aca="false">NPV(G$27,$D32+$F$16,$G$16,$H$16,$I$16,$J$16,$K$16,$L$16,$M$16)</f>
        <v>-10287.101657337</v>
      </c>
      <c r="H32" s="40" t="n">
        <f aca="false">NPV(H$27,$D32+$F$16,$G$16,$H$16,$I$16,$J$16,$K$16,$L$16,$M$16)</f>
        <v>-11601.8354537923</v>
      </c>
      <c r="I32" s="41" t="n">
        <f aca="false">NPV(I$27,$D32+$F$16,$G$16,$H$16,$I$16,$J$16,$K$16,$L$16,$M$16)</f>
        <v>-12823.6023316141</v>
      </c>
    </row>
    <row r="33" customFormat="false" ht="12.75" hidden="false" customHeight="false" outlineLevel="0" collapsed="false">
      <c r="B33" s="34"/>
      <c r="C33" s="34"/>
      <c r="D33" s="42" t="n">
        <f aca="false">-80000</f>
        <v>-80000</v>
      </c>
      <c r="E33" s="43" t="n">
        <f aca="false">NPV(E$27,$D33+$F$16,$G$16,$H$16,$I$16,$J$16,$K$16,$L$16,$M$16)</f>
        <v>-16607.6846368211</v>
      </c>
      <c r="F33" s="44" t="n">
        <f aca="false">NPV(F$27,$D33+$F$16,$G$16,$H$16,$I$16,$J$16,$K$16,$L$16,$M$16)</f>
        <v>-18046.3042653739</v>
      </c>
      <c r="G33" s="44" t="n">
        <f aca="false">NPV(G$27,$D33+$F$16,$G$16,$H$16,$I$16,$J$16,$K$16,$L$16,$M$16)</f>
        <v>-19378.0107482461</v>
      </c>
      <c r="H33" s="44" t="n">
        <f aca="false">NPV(H$27,$D33+$F$16,$G$16,$H$16,$I$16,$J$16,$K$16,$L$16,$M$16)</f>
        <v>-20610.8444628013</v>
      </c>
      <c r="I33" s="45" t="n">
        <f aca="false">NPV(I$27,$D33+$F$16,$G$16,$H$16,$I$16,$J$16,$K$16,$L$16,$M$16)</f>
        <v>-21752.1737601856</v>
      </c>
    </row>
  </sheetData>
  <mergeCells count="5">
    <mergeCell ref="B25:C26"/>
    <mergeCell ref="D25:D26"/>
    <mergeCell ref="E25:I26"/>
    <mergeCell ref="B27:C27"/>
    <mergeCell ref="B28:C33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9" topLeftCell="E10" activePane="bottomRight" state="frozen"/>
      <selection pane="topLeft" activeCell="A1" activeCellId="0" sqref="A1"/>
      <selection pane="topRight" activeCell="E1" activeCellId="0" sqref="E1"/>
      <selection pane="bottomLeft" activeCell="A10" activeCellId="0" sqref="A10"/>
      <selection pane="bottomRight" activeCell="E14" activeCellId="0" sqref="E14"/>
    </sheetView>
  </sheetViews>
  <sheetFormatPr defaultColWidth="8.6796875" defaultRowHeight="12.75" zeroHeight="false" outlineLevelRow="0" outlineLevelCol="0"/>
  <cols>
    <col collapsed="false" customWidth="true" hidden="false" outlineLevel="0" max="3" min="3" style="0" width="11.11"/>
    <col collapsed="false" customWidth="true" hidden="false" outlineLevel="0" max="12" min="6" style="0" width="9.33"/>
    <col collapsed="false" customWidth="true" hidden="false" outlineLevel="0" max="13" min="13" style="0" width="10.21"/>
  </cols>
  <sheetData>
    <row r="1" customFormat="false" ht="12.75" hidden="false" customHeight="false" outlineLevel="0" collapsed="false">
      <c r="A1" s="46" t="str">
        <f aca="false">ModelTitle</f>
        <v>Template Model</v>
      </c>
      <c r="B1" s="46"/>
      <c r="C1" s="46"/>
      <c r="D1" s="46"/>
      <c r="E1" s="46"/>
      <c r="F1" s="46"/>
    </row>
    <row r="2" customFormat="false" ht="12.75" hidden="false" customHeight="false" outlineLevel="0" collapsed="false">
      <c r="A2" s="15"/>
      <c r="B2" s="15"/>
      <c r="C2" s="15"/>
      <c r="D2" s="15"/>
      <c r="E2" s="15"/>
      <c r="F2" s="15"/>
    </row>
    <row r="3" customFormat="false" ht="12.75" hidden="false" customHeight="false" outlineLevel="0" collapsed="false">
      <c r="A3" s="46" t="s">
        <v>28</v>
      </c>
      <c r="B3" s="47"/>
      <c r="C3" s="47"/>
      <c r="D3" s="47"/>
      <c r="E3" s="47"/>
      <c r="F3" s="47"/>
    </row>
    <row r="4" customFormat="false" ht="12.75" hidden="false" customHeight="false" outlineLevel="0" collapsed="false">
      <c r="A4" s="15"/>
      <c r="B4" s="15"/>
      <c r="C4" s="15"/>
      <c r="D4" s="15"/>
      <c r="E4" s="15"/>
      <c r="F4" s="15"/>
    </row>
    <row r="5" customFormat="false" ht="12.75" hidden="false" customHeight="false" outlineLevel="0" collapsed="false">
      <c r="A5" s="17" t="s">
        <v>4</v>
      </c>
      <c r="B5" s="15"/>
      <c r="C5" s="15"/>
      <c r="D5" s="15"/>
      <c r="E5" s="15"/>
      <c r="F5" s="15"/>
      <c r="G5" s="15"/>
    </row>
    <row r="6" customFormat="false" ht="12.75" hidden="false" customHeight="false" outlineLevel="0" collapsed="false">
      <c r="A6" s="48"/>
      <c r="B6" s="49" t="s">
        <v>5</v>
      </c>
      <c r="C6" s="19"/>
      <c r="D6" s="20" t="s">
        <v>6</v>
      </c>
      <c r="F6" s="50" t="n">
        <f aca="false">PeriodNumberIn</f>
        <v>1</v>
      </c>
      <c r="G6" s="50" t="n">
        <f aca="false">PeriodNumberIn</f>
        <v>2</v>
      </c>
      <c r="H6" s="50" t="n">
        <f aca="false">PeriodNumberIn</f>
        <v>3</v>
      </c>
      <c r="I6" s="50" t="n">
        <f aca="false">PeriodNumberIn</f>
        <v>4</v>
      </c>
      <c r="J6" s="50" t="n">
        <f aca="false">PeriodNumberIn</f>
        <v>5</v>
      </c>
      <c r="K6" s="50" t="n">
        <f aca="false">PeriodNumberIn</f>
        <v>6</v>
      </c>
      <c r="L6" s="50" t="n">
        <f aca="false">PeriodNumberIn</f>
        <v>7</v>
      </c>
      <c r="M6" s="50" t="n">
        <f aca="false">PeriodNumberIn</f>
        <v>8</v>
      </c>
      <c r="N6" s="51" t="s">
        <v>29</v>
      </c>
      <c r="O6" s="50"/>
      <c r="P6" s="15"/>
    </row>
    <row r="7" customFormat="false" ht="12.75" hidden="false" customHeight="false" outlineLevel="0" collapsed="false">
      <c r="A7" s="15"/>
      <c r="B7" s="49" t="s">
        <v>30</v>
      </c>
      <c r="C7" s="15"/>
      <c r="D7" s="20" t="s">
        <v>6</v>
      </c>
      <c r="E7" s="15"/>
      <c r="F7" s="23" t="n">
        <f aca="false">PeriodStartDateIn</f>
        <v>45689</v>
      </c>
      <c r="G7" s="23" t="n">
        <f aca="false">PeriodStartDateIn</f>
        <v>46054</v>
      </c>
      <c r="H7" s="23" t="n">
        <f aca="false">PeriodStartDateIn</f>
        <v>46419</v>
      </c>
      <c r="I7" s="23" t="n">
        <f aca="false">PeriodStartDateIn</f>
        <v>46784</v>
      </c>
      <c r="J7" s="23" t="n">
        <f aca="false">PeriodStartDateIn</f>
        <v>47150</v>
      </c>
      <c r="K7" s="23" t="n">
        <f aca="false">PeriodStartDateIn</f>
        <v>47515</v>
      </c>
      <c r="L7" s="23" t="n">
        <f aca="false">PeriodStartDateIn</f>
        <v>47880</v>
      </c>
      <c r="M7" s="23" t="n">
        <f aca="false">PeriodStartDateIn</f>
        <v>48245</v>
      </c>
      <c r="N7" s="51" t="s">
        <v>31</v>
      </c>
      <c r="O7" s="23"/>
      <c r="P7" s="52"/>
    </row>
    <row r="8" customFormat="false" ht="12.75" hidden="false" customHeight="false" outlineLevel="0" collapsed="false">
      <c r="A8" s="15"/>
      <c r="B8" s="49" t="s">
        <v>32</v>
      </c>
      <c r="C8" s="15"/>
      <c r="D8" s="20" t="s">
        <v>9</v>
      </c>
      <c r="F8" s="23" t="n">
        <f aca="false">PeriodEndDateIn</f>
        <v>46053</v>
      </c>
      <c r="G8" s="23" t="n">
        <f aca="false">PeriodEndDateIn</f>
        <v>46418</v>
      </c>
      <c r="H8" s="23" t="n">
        <f aca="false">PeriodEndDateIn</f>
        <v>46783</v>
      </c>
      <c r="I8" s="23" t="n">
        <f aca="false">PeriodEndDateIn</f>
        <v>47149</v>
      </c>
      <c r="J8" s="23" t="n">
        <f aca="false">PeriodEndDateIn</f>
        <v>47514</v>
      </c>
      <c r="K8" s="23" t="n">
        <f aca="false">PeriodEndDateIn</f>
        <v>47879</v>
      </c>
      <c r="L8" s="23" t="n">
        <f aca="false">PeriodEndDateIn</f>
        <v>48244</v>
      </c>
      <c r="M8" s="23" t="n">
        <f aca="false">PeriodEndDateIn</f>
        <v>48610</v>
      </c>
      <c r="N8" s="51" t="s">
        <v>33</v>
      </c>
      <c r="O8" s="23"/>
      <c r="P8" s="52"/>
    </row>
    <row r="9" customFormat="false" ht="12.75" hidden="false" customHeight="false" outlineLevel="0" collapsed="false">
      <c r="F9" s="49"/>
      <c r="G9" s="49"/>
      <c r="H9" s="49"/>
      <c r="I9" s="49"/>
      <c r="J9" s="49"/>
      <c r="K9" s="49"/>
      <c r="L9" s="49"/>
      <c r="M9" s="49"/>
      <c r="N9" s="49"/>
      <c r="O9" s="49"/>
    </row>
    <row r="10" customFormat="false" ht="12.75" hidden="false" customHeight="false" outlineLevel="0" collapsed="false">
      <c r="F10" s="49"/>
      <c r="G10" s="49"/>
      <c r="H10" s="49"/>
      <c r="I10" s="49"/>
      <c r="J10" s="49"/>
      <c r="K10" s="49"/>
      <c r="L10" s="49"/>
      <c r="M10" s="49"/>
      <c r="N10" s="49"/>
      <c r="O10" s="49"/>
    </row>
    <row r="11" customFormat="false" ht="12.75" hidden="false" customHeight="false" outlineLevel="0" collapsed="false">
      <c r="A11" s="17" t="s">
        <v>21</v>
      </c>
      <c r="B11" s="18"/>
      <c r="D11" s="20"/>
      <c r="E11" s="53"/>
      <c r="F11" s="54"/>
      <c r="G11" s="54"/>
      <c r="H11" s="54"/>
      <c r="I11" s="54"/>
      <c r="J11" s="54"/>
      <c r="K11" s="54"/>
      <c r="L11" s="54"/>
      <c r="M11" s="55"/>
      <c r="N11" s="56"/>
      <c r="O11" s="49"/>
    </row>
    <row r="12" customFormat="false" ht="12.75" hidden="false" customHeight="false" outlineLevel="0" collapsed="false">
      <c r="B12" s="18" t="s">
        <v>15</v>
      </c>
      <c r="D12" s="20" t="s">
        <v>17</v>
      </c>
      <c r="E12" s="53"/>
      <c r="F12" s="54" t="n">
        <f aca="false">CashOut+CashIn</f>
        <v>-40000</v>
      </c>
      <c r="G12" s="54" t="n">
        <f aca="false">CashOut+CashIn</f>
        <v>10000</v>
      </c>
      <c r="H12" s="54" t="n">
        <f aca="false">CashOut+CashIn</f>
        <v>10000</v>
      </c>
      <c r="I12" s="54" t="n">
        <f aca="false">CashOut+CashIn</f>
        <v>10000</v>
      </c>
      <c r="J12" s="54" t="n">
        <f aca="false">CashOut+CashIn</f>
        <v>10000</v>
      </c>
      <c r="K12" s="54" t="n">
        <f aca="false">CashOut+CashIn</f>
        <v>10000</v>
      </c>
      <c r="L12" s="54" t="n">
        <f aca="false">CashOut+CashIn</f>
        <v>10000</v>
      </c>
      <c r="M12" s="54" t="n">
        <f aca="false">CashOut+CashIn</f>
        <v>10000</v>
      </c>
      <c r="N12" s="56" t="s">
        <v>34</v>
      </c>
      <c r="O12" s="49"/>
    </row>
    <row r="13" customFormat="false" ht="12.75" hidden="false" customHeight="false" outlineLevel="0" collapsed="false">
      <c r="B13" s="18"/>
      <c r="D13" s="20"/>
      <c r="E13" s="53"/>
      <c r="F13" s="53"/>
      <c r="G13" s="53"/>
      <c r="H13" s="53"/>
      <c r="I13" s="53"/>
      <c r="J13" s="53"/>
      <c r="K13" s="53"/>
      <c r="L13" s="53"/>
      <c r="M13" s="57"/>
      <c r="N13" s="58"/>
    </row>
    <row r="14" customFormat="false" ht="12.75" hidden="false" customHeight="false" outlineLevel="0" collapsed="false">
      <c r="B14" s="18" t="s">
        <v>35</v>
      </c>
      <c r="D14" s="20" t="s">
        <v>17</v>
      </c>
      <c r="E14" s="59" t="n">
        <f aca="false">NPV(DiscountRate,CashFlow)</f>
        <v>11170.0931409567</v>
      </c>
      <c r="F14" s="22" t="s">
        <v>36</v>
      </c>
      <c r="G14" s="53"/>
      <c r="H14" s="53"/>
      <c r="I14" s="53"/>
      <c r="J14" s="53"/>
      <c r="K14" s="53"/>
      <c r="L14" s="53"/>
      <c r="M14" s="57"/>
      <c r="N14" s="58"/>
    </row>
    <row r="15" customFormat="false" ht="12.75" hidden="false" customHeight="false" outlineLevel="0" collapsed="false">
      <c r="B15" s="18" t="s">
        <v>37</v>
      </c>
      <c r="D15" s="20" t="s">
        <v>23</v>
      </c>
      <c r="E15" s="60" t="n">
        <f aca="false">IRR(CashFlow,10%)</f>
        <v>0.163267090235044</v>
      </c>
      <c r="F15" s="22" t="s">
        <v>38</v>
      </c>
      <c r="G15" s="53"/>
      <c r="H15" s="53"/>
      <c r="I15" s="53"/>
      <c r="J15" s="53"/>
      <c r="K15" s="53"/>
      <c r="L15" s="53"/>
      <c r="M15" s="53"/>
    </row>
    <row r="16" customFormat="false" ht="12.75" hidden="false" customHeight="false" outlineLevel="0" collapsed="false">
      <c r="B16" s="18"/>
      <c r="D16" s="20"/>
      <c r="E16" s="49"/>
      <c r="F16" s="53"/>
      <c r="G16" s="53"/>
      <c r="H16" s="53"/>
      <c r="I16" s="53"/>
      <c r="J16" s="53"/>
      <c r="K16" s="53"/>
      <c r="L16" s="53"/>
      <c r="M16" s="5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LibreOffice/24.8.4.2$Windows_X86_64 LibreOffice_project/bb3cfa12c7b1bf994ecc5649a80400d06cd71002</Application>
  <AppVersion>15.0000</AppVersion>
  <Company>Wise Owl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2006-08-08T13:10:25Z</dcterms:created>
  <dc:creator>Andy.Brown</dc:creator>
  <dc:description/>
  <dc:language>en-US</dc:language>
  <cp:lastModifiedBy/>
  <dcterms:modified xsi:type="dcterms:W3CDTF">2025-02-15T19:06:59Z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