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DAA\"/>
    </mc:Choice>
  </mc:AlternateContent>
  <xr:revisionPtr revIDLastSave="0" documentId="13_ncr:1_{2C0A2B82-3E89-4110-8A15-8AFFE1ED5F5D}" xr6:coauthVersionLast="37" xr6:coauthVersionMax="37" xr10:uidLastSave="{00000000-0000-0000-0000-000000000000}"/>
  <bookViews>
    <workbookView xWindow="0" yWindow="0" windowWidth="15345" windowHeight="5715" xr2:uid="{2DF1BBAD-EFEA-4C5E-9852-D9D4CABD1D8F}"/>
  </bookViews>
  <sheets>
    <sheet name="Sheet1" sheetId="1" r:id="rId1"/>
  </sheets>
  <definedNames>
    <definedName name="_xlchart.v1.0" hidden="1">Sheet1!$C$2:$C$5</definedName>
    <definedName name="_xlchart.v1.1" hidden="1">Sheet1!$D$2:$D$5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138" i="1"/>
  <c r="E139" i="1"/>
  <c r="E136" i="1"/>
  <c r="E142" i="1"/>
  <c r="E143" i="1"/>
  <c r="E144" i="1"/>
  <c r="E141" i="1"/>
  <c r="E147" i="1"/>
  <c r="E148" i="1"/>
  <c r="E149" i="1"/>
  <c r="E146" i="1"/>
  <c r="E152" i="1"/>
  <c r="E153" i="1"/>
  <c r="E154" i="1"/>
  <c r="E151" i="1"/>
  <c r="E127" i="1"/>
  <c r="E128" i="1"/>
  <c r="E129" i="1"/>
  <c r="E126" i="1"/>
  <c r="E122" i="1"/>
  <c r="E123" i="1"/>
  <c r="E124" i="1"/>
  <c r="E121" i="1"/>
  <c r="E117" i="1"/>
  <c r="E118" i="1"/>
  <c r="E119" i="1"/>
  <c r="E116" i="1"/>
  <c r="E112" i="1"/>
  <c r="E113" i="1"/>
  <c r="E114" i="1"/>
  <c r="E111" i="1"/>
  <c r="E107" i="1"/>
  <c r="E108" i="1"/>
  <c r="E109" i="1"/>
  <c r="E106" i="1"/>
  <c r="F106" i="1" s="1"/>
  <c r="E102" i="1"/>
  <c r="F102" i="1" s="1"/>
  <c r="E103" i="1"/>
  <c r="F103" i="1" s="1"/>
  <c r="E104" i="1"/>
  <c r="E101" i="1"/>
  <c r="E97" i="1"/>
  <c r="G97" i="1" s="1"/>
  <c r="E98" i="1"/>
  <c r="E99" i="1"/>
  <c r="E96" i="1"/>
  <c r="F96" i="1" s="1"/>
  <c r="E92" i="1"/>
  <c r="E93" i="1"/>
  <c r="E94" i="1"/>
  <c r="G94" i="1" s="1"/>
  <c r="E91" i="1"/>
  <c r="F91" i="1" s="1"/>
  <c r="E87" i="1"/>
  <c r="E88" i="1"/>
  <c r="E89" i="1"/>
  <c r="E86" i="1"/>
  <c r="F86" i="1" s="1"/>
  <c r="E77" i="1"/>
  <c r="F77" i="1" s="1"/>
  <c r="E78" i="1"/>
  <c r="E79" i="1"/>
  <c r="E76" i="1"/>
  <c r="G24" i="1"/>
  <c r="G3" i="1"/>
  <c r="G4" i="1"/>
  <c r="G5" i="1"/>
  <c r="G7" i="1"/>
  <c r="G8" i="1"/>
  <c r="G9" i="1"/>
  <c r="G10" i="1"/>
  <c r="G12" i="1"/>
  <c r="G13" i="1"/>
  <c r="G14" i="1"/>
  <c r="G15" i="1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1" i="1"/>
  <c r="G42" i="1"/>
  <c r="G43" i="1"/>
  <c r="G44" i="1"/>
  <c r="G46" i="1"/>
  <c r="G47" i="1"/>
  <c r="G48" i="1"/>
  <c r="G49" i="1"/>
  <c r="G51" i="1"/>
  <c r="G52" i="1"/>
  <c r="G53" i="1"/>
  <c r="G54" i="1"/>
  <c r="G56" i="1"/>
  <c r="G57" i="1"/>
  <c r="G58" i="1"/>
  <c r="G59" i="1"/>
  <c r="G61" i="1"/>
  <c r="G62" i="1"/>
  <c r="G63" i="1"/>
  <c r="G64" i="1"/>
  <c r="G66" i="1"/>
  <c r="G67" i="1"/>
  <c r="G68" i="1"/>
  <c r="G69" i="1"/>
  <c r="G71" i="1"/>
  <c r="G72" i="1"/>
  <c r="G73" i="1"/>
  <c r="G74" i="1"/>
  <c r="G76" i="1"/>
  <c r="G77" i="1"/>
  <c r="G78" i="1"/>
  <c r="G79" i="1"/>
  <c r="G81" i="1"/>
  <c r="G82" i="1"/>
  <c r="G83" i="1"/>
  <c r="G84" i="1"/>
  <c r="G86" i="1"/>
  <c r="G87" i="1"/>
  <c r="G88" i="1"/>
  <c r="G89" i="1"/>
  <c r="G92" i="1"/>
  <c r="G93" i="1"/>
  <c r="G98" i="1"/>
  <c r="G99" i="1"/>
  <c r="G101" i="1"/>
  <c r="G102" i="1"/>
  <c r="G103" i="1"/>
  <c r="G104" i="1"/>
  <c r="G106" i="1"/>
  <c r="G107" i="1"/>
  <c r="G108" i="1"/>
  <c r="G109" i="1"/>
  <c r="G111" i="1"/>
  <c r="G112" i="1"/>
  <c r="G113" i="1"/>
  <c r="G114" i="1"/>
  <c r="G116" i="1"/>
  <c r="G117" i="1"/>
  <c r="G118" i="1"/>
  <c r="G119" i="1"/>
  <c r="G121" i="1"/>
  <c r="G122" i="1"/>
  <c r="G123" i="1"/>
  <c r="G124" i="1"/>
  <c r="G126" i="1"/>
  <c r="G127" i="1"/>
  <c r="G128" i="1"/>
  <c r="G129" i="1"/>
  <c r="G131" i="1"/>
  <c r="G132" i="1"/>
  <c r="G133" i="1"/>
  <c r="G134" i="1"/>
  <c r="G136" i="1"/>
  <c r="G137" i="1"/>
  <c r="G138" i="1"/>
  <c r="G139" i="1"/>
  <c r="G141" i="1"/>
  <c r="G142" i="1"/>
  <c r="G143" i="1"/>
  <c r="G144" i="1"/>
  <c r="G146" i="1"/>
  <c r="G147" i="1"/>
  <c r="G148" i="1"/>
  <c r="G149" i="1"/>
  <c r="G151" i="1"/>
  <c r="G152" i="1"/>
  <c r="G153" i="1"/>
  <c r="G154" i="1"/>
  <c r="G2" i="1"/>
  <c r="E72" i="1"/>
  <c r="E73" i="1"/>
  <c r="E74" i="1"/>
  <c r="E71" i="1"/>
  <c r="F72" i="1"/>
  <c r="E67" i="1"/>
  <c r="E68" i="1"/>
  <c r="F68" i="1" s="1"/>
  <c r="E69" i="1"/>
  <c r="E66" i="1"/>
  <c r="E62" i="1"/>
  <c r="E63" i="1"/>
  <c r="E64" i="1"/>
  <c r="E61" i="1"/>
  <c r="F61" i="1"/>
  <c r="E57" i="1"/>
  <c r="E58" i="1"/>
  <c r="E59" i="1"/>
  <c r="E56" i="1"/>
  <c r="E52" i="1"/>
  <c r="F52" i="1" s="1"/>
  <c r="E53" i="1"/>
  <c r="E54" i="1"/>
  <c r="E51" i="1"/>
  <c r="E47" i="1"/>
  <c r="E48" i="1"/>
  <c r="E49" i="1"/>
  <c r="F49" i="1" s="1"/>
  <c r="E46" i="1"/>
  <c r="F46" i="1"/>
  <c r="E42" i="1"/>
  <c r="E43" i="1"/>
  <c r="E44" i="1"/>
  <c r="E41" i="1"/>
  <c r="E37" i="1"/>
  <c r="E38" i="1"/>
  <c r="E39" i="1"/>
  <c r="E36" i="1"/>
  <c r="E32" i="1"/>
  <c r="E33" i="1"/>
  <c r="F33" i="1" s="1"/>
  <c r="E34" i="1"/>
  <c r="E31" i="1"/>
  <c r="E25" i="1"/>
  <c r="F25" i="1" s="1"/>
  <c r="E26" i="1"/>
  <c r="E27" i="1"/>
  <c r="E28" i="1"/>
  <c r="E29" i="1"/>
  <c r="E24" i="1"/>
  <c r="E18" i="1"/>
  <c r="E19" i="1"/>
  <c r="E20" i="1"/>
  <c r="E21" i="1"/>
  <c r="F21" i="1" s="1"/>
  <c r="E22" i="1"/>
  <c r="E17" i="1"/>
  <c r="E13" i="1"/>
  <c r="E14" i="1"/>
  <c r="E15" i="1"/>
  <c r="E12" i="1"/>
  <c r="E8" i="1"/>
  <c r="E9" i="1"/>
  <c r="E10" i="1"/>
  <c r="E7" i="1"/>
  <c r="F3" i="1"/>
  <c r="F4" i="1"/>
  <c r="F5" i="1"/>
  <c r="F9" i="1"/>
  <c r="F10" i="1"/>
  <c r="F12" i="1"/>
  <c r="F13" i="1"/>
  <c r="F14" i="1"/>
  <c r="F15" i="1"/>
  <c r="F17" i="1"/>
  <c r="F18" i="1"/>
  <c r="F19" i="1"/>
  <c r="F20" i="1"/>
  <c r="F22" i="1"/>
  <c r="F24" i="1"/>
  <c r="F26" i="1"/>
  <c r="F27" i="1"/>
  <c r="F28" i="1"/>
  <c r="F31" i="1"/>
  <c r="F32" i="1"/>
  <c r="F34" i="1"/>
  <c r="F36" i="1"/>
  <c r="F37" i="1"/>
  <c r="F38" i="1"/>
  <c r="F39" i="1"/>
  <c r="F41" i="1"/>
  <c r="F42" i="1"/>
  <c r="F43" i="1"/>
  <c r="F44" i="1"/>
  <c r="F47" i="1"/>
  <c r="F48" i="1"/>
  <c r="F51" i="1"/>
  <c r="F53" i="1"/>
  <c r="F54" i="1"/>
  <c r="F56" i="1"/>
  <c r="F57" i="1"/>
  <c r="F58" i="1"/>
  <c r="F59" i="1"/>
  <c r="F62" i="1"/>
  <c r="F63" i="1"/>
  <c r="F64" i="1"/>
  <c r="F66" i="1"/>
  <c r="F67" i="1"/>
  <c r="F69" i="1"/>
  <c r="F71" i="1"/>
  <c r="F73" i="1"/>
  <c r="F74" i="1"/>
  <c r="F76" i="1"/>
  <c r="F78" i="1"/>
  <c r="F79" i="1"/>
  <c r="F81" i="1"/>
  <c r="F82" i="1"/>
  <c r="F83" i="1"/>
  <c r="F84" i="1"/>
  <c r="F87" i="1"/>
  <c r="F88" i="1"/>
  <c r="F89" i="1"/>
  <c r="F92" i="1"/>
  <c r="F93" i="1"/>
  <c r="F94" i="1"/>
  <c r="F97" i="1"/>
  <c r="F98" i="1"/>
  <c r="F99" i="1"/>
  <c r="F101" i="1"/>
  <c r="F104" i="1"/>
  <c r="F107" i="1"/>
  <c r="F108" i="1"/>
  <c r="F109" i="1"/>
  <c r="F111" i="1"/>
  <c r="F112" i="1"/>
  <c r="F113" i="1"/>
  <c r="F114" i="1"/>
  <c r="F116" i="1"/>
  <c r="F117" i="1"/>
  <c r="F118" i="1"/>
  <c r="F119" i="1"/>
  <c r="F121" i="1"/>
  <c r="F122" i="1"/>
  <c r="F123" i="1"/>
  <c r="F124" i="1"/>
  <c r="F126" i="1"/>
  <c r="F127" i="1"/>
  <c r="F128" i="1"/>
  <c r="F129" i="1"/>
  <c r="F131" i="1"/>
  <c r="F132" i="1"/>
  <c r="F133" i="1"/>
  <c r="F134" i="1"/>
  <c r="F136" i="1"/>
  <c r="F137" i="1"/>
  <c r="F138" i="1"/>
  <c r="F139" i="1"/>
  <c r="F141" i="1"/>
  <c r="F142" i="1"/>
  <c r="F143" i="1"/>
  <c r="F144" i="1"/>
  <c r="F146" i="1"/>
  <c r="F147" i="1"/>
  <c r="F148" i="1"/>
  <c r="F149" i="1"/>
  <c r="F151" i="1"/>
  <c r="F152" i="1"/>
  <c r="F153" i="1"/>
  <c r="F154" i="1"/>
  <c r="F2" i="1"/>
  <c r="E3" i="1"/>
  <c r="E4" i="1"/>
  <c r="E5" i="1"/>
  <c r="E2" i="1"/>
  <c r="H29" i="1"/>
  <c r="H22" i="1"/>
  <c r="H21" i="1"/>
  <c r="H28" i="1"/>
  <c r="H154" i="1"/>
  <c r="H153" i="1"/>
  <c r="H152" i="1"/>
  <c r="H149" i="1"/>
  <c r="H148" i="1"/>
  <c r="H147" i="1"/>
  <c r="H144" i="1"/>
  <c r="H143" i="1"/>
  <c r="H142" i="1"/>
  <c r="H139" i="1"/>
  <c r="H138" i="1"/>
  <c r="H137" i="1"/>
  <c r="H134" i="1"/>
  <c r="H133" i="1"/>
  <c r="H132" i="1"/>
  <c r="H129" i="1"/>
  <c r="H128" i="1"/>
  <c r="H127" i="1"/>
  <c r="H124" i="1"/>
  <c r="H123" i="1"/>
  <c r="H122" i="1"/>
  <c r="H119" i="1"/>
  <c r="H118" i="1"/>
  <c r="H117" i="1"/>
  <c r="H114" i="1"/>
  <c r="H113" i="1"/>
  <c r="H112" i="1"/>
  <c r="H109" i="1"/>
  <c r="H108" i="1"/>
  <c r="H107" i="1"/>
  <c r="H104" i="1"/>
  <c r="H103" i="1"/>
  <c r="H102" i="1"/>
  <c r="H99" i="1"/>
  <c r="H98" i="1"/>
  <c r="H97" i="1"/>
  <c r="H94" i="1"/>
  <c r="H93" i="1"/>
  <c r="H92" i="1"/>
  <c r="H89" i="1"/>
  <c r="H88" i="1"/>
  <c r="H87" i="1"/>
  <c r="H84" i="1"/>
  <c r="H83" i="1"/>
  <c r="H82" i="1"/>
  <c r="H79" i="1"/>
  <c r="H78" i="1"/>
  <c r="H77" i="1"/>
  <c r="H74" i="1"/>
  <c r="H73" i="1"/>
  <c r="H72" i="1"/>
  <c r="H69" i="1"/>
  <c r="H68" i="1"/>
  <c r="H67" i="1"/>
  <c r="H64" i="1"/>
  <c r="H63" i="1"/>
  <c r="H62" i="1"/>
  <c r="H59" i="1"/>
  <c r="H58" i="1"/>
  <c r="H57" i="1"/>
  <c r="H54" i="1"/>
  <c r="H53" i="1"/>
  <c r="H52" i="1"/>
  <c r="H49" i="1"/>
  <c r="H48" i="1"/>
  <c r="H47" i="1"/>
  <c r="H44" i="1"/>
  <c r="H43" i="1"/>
  <c r="H42" i="1"/>
  <c r="H39" i="1"/>
  <c r="H38" i="1"/>
  <c r="H37" i="1"/>
  <c r="H34" i="1"/>
  <c r="H33" i="1"/>
  <c r="H32" i="1"/>
  <c r="H27" i="1"/>
  <c r="H26" i="1"/>
  <c r="H25" i="1"/>
  <c r="H20" i="1"/>
  <c r="H19" i="1"/>
  <c r="H18" i="1"/>
  <c r="H15" i="1"/>
  <c r="H14" i="1"/>
  <c r="H13" i="1"/>
  <c r="H9" i="1"/>
  <c r="H10" i="1"/>
  <c r="H8" i="1"/>
  <c r="H4" i="1"/>
  <c r="H5" i="1"/>
  <c r="H3" i="1"/>
  <c r="G96" i="1" l="1"/>
  <c r="G91" i="1"/>
  <c r="F29" i="1"/>
  <c r="F8" i="1"/>
  <c r="F7" i="1"/>
</calcChain>
</file>

<file path=xl/sharedStrings.xml><?xml version="1.0" encoding="utf-8"?>
<sst xmlns="http://schemas.openxmlformats.org/spreadsheetml/2006/main" count="292" uniqueCount="24">
  <si>
    <t>Sort Method</t>
  </si>
  <si>
    <t>Bubble</t>
  </si>
  <si>
    <t>Rand/Half/Sorted</t>
  </si>
  <si>
    <t>Rand</t>
  </si>
  <si>
    <t>items</t>
  </si>
  <si>
    <t>time(ms)</t>
  </si>
  <si>
    <t>error(ms)</t>
  </si>
  <si>
    <t>error%</t>
  </si>
  <si>
    <t>Insertion</t>
  </si>
  <si>
    <t>Selection</t>
  </si>
  <si>
    <t>Merge</t>
  </si>
  <si>
    <t>Heap</t>
  </si>
  <si>
    <t>BST</t>
  </si>
  <si>
    <t>ModifiedMerge&lt;8</t>
  </si>
  <si>
    <t>ModifiedMerge&lt;16</t>
  </si>
  <si>
    <t>ModifiedMerge&lt;32</t>
  </si>
  <si>
    <t>ModifiedMerge&lt;64</t>
  </si>
  <si>
    <t>Sorted</t>
  </si>
  <si>
    <t>Broke</t>
  </si>
  <si>
    <t>Half</t>
  </si>
  <si>
    <t>predicted(ms)</t>
  </si>
  <si>
    <t>actual/preceding</t>
  </si>
  <si>
    <t>-----</t>
  </si>
  <si>
    <t>Not Enough to draw a proper 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</si>
</sst>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Sorts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288495188101486E-2"/>
                  <c:y val="0.10217337416156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8</c:v>
                </c:pt>
                <c:pt idx="1">
                  <c:v>101</c:v>
                </c:pt>
                <c:pt idx="2">
                  <c:v>12045</c:v>
                </c:pt>
                <c:pt idx="3">
                  <c:v>1310335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A-49B7-8A05-EC87ABFDE12F}"/>
            </c:ext>
          </c:extLst>
        </c:ser>
        <c:ser>
          <c:idx val="1"/>
          <c:order val="1"/>
          <c:tx>
            <c:v>InsertionRand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1507028054596028E-3"/>
                  <c:y val="0.179417561958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6</c:v>
                </c:pt>
                <c:pt idx="1">
                  <c:v>160</c:v>
                </c:pt>
                <c:pt idx="2">
                  <c:v>8918</c:v>
                </c:pt>
                <c:pt idx="3">
                  <c:v>1028782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A-49B7-8A05-EC87ABFDE12F}"/>
            </c:ext>
          </c:extLst>
        </c:ser>
        <c:ser>
          <c:idx val="2"/>
          <c:order val="2"/>
          <c:tx>
            <c:v>SelectionRand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7751095672204064E-2"/>
                  <c:y val="0.1852590226655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Sheet1!$C$12:$C$15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</c:v>
                </c:pt>
                <c:pt idx="1">
                  <c:v>25</c:v>
                </c:pt>
                <c:pt idx="2">
                  <c:v>1413</c:v>
                </c:pt>
                <c:pt idx="3">
                  <c:v>95330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A-49B7-8A05-EC87ABFDE12F}"/>
            </c:ext>
          </c:extLst>
        </c:ser>
        <c:ser>
          <c:idx val="3"/>
          <c:order val="3"/>
          <c:tx>
            <c:v>MergeRand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823029426828789E-2"/>
                  <c:y val="0.1852503686496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Sheet1!$D$17:$D$22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24</c:v>
                </c:pt>
                <c:pt idx="3">
                  <c:v>173</c:v>
                </c:pt>
                <c:pt idx="4">
                  <c:v>1642</c:v>
                </c:pt>
                <c:pt idx="5">
                  <c:v>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8A-49B7-8A05-EC87ABFDE12F}"/>
            </c:ext>
          </c:extLst>
        </c:ser>
        <c:ser>
          <c:idx val="4"/>
          <c:order val="4"/>
          <c:tx>
            <c:v>HeapRand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218009466836192"/>
                  <c:y val="9.2571602202419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Sheet1!$D$24:$D$29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20</c:v>
                </c:pt>
                <c:pt idx="3">
                  <c:v>182</c:v>
                </c:pt>
                <c:pt idx="4">
                  <c:v>2934</c:v>
                </c:pt>
                <c:pt idx="5">
                  <c:v>45638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8A-49B7-8A05-EC87ABFDE12F}"/>
            </c:ext>
          </c:extLst>
        </c:ser>
        <c:ser>
          <c:idx val="5"/>
          <c:order val="5"/>
          <c:tx>
            <c:v>BinarySearchTree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083872821923857E-2"/>
                  <c:y val="0.11892226046594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Sheet1!$D$31:$D$34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35</c:v>
                </c:pt>
                <c:pt idx="3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8A-49B7-8A05-EC87ABFD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24664"/>
        <c:axId val="517429912"/>
      </c:scatterChart>
      <c:valAx>
        <c:axId val="517424664"/>
        <c:scaling>
          <c:logBase val="10"/>
          <c:orientation val="minMax"/>
          <c:max val="10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9912"/>
        <c:crosses val="autoZero"/>
        <c:crossBetween val="midCat"/>
      </c:valAx>
      <c:valAx>
        <c:axId val="517429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&lt;8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441433711951443E-2"/>
                  <c:y val="0.35653799372639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Sheet1!$C$36:$C$39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25</c:v>
                </c:pt>
                <c:pt idx="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1-4D97-9BB6-0A0796CC9A26}"/>
            </c:ext>
          </c:extLst>
        </c:ser>
        <c:ser>
          <c:idx val="1"/>
          <c:order val="1"/>
          <c:tx>
            <c:v>&lt;16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741884844755026E-2"/>
                  <c:y val="0.30259408630831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Sheet1!$C$41:$C$44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Sheet1!$D$41:$D$44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32</c:v>
                </c:pt>
                <c:pt idx="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1-4D97-9BB6-0A0796CC9A26}"/>
            </c:ext>
          </c:extLst>
        </c:ser>
        <c:ser>
          <c:idx val="2"/>
          <c:order val="2"/>
          <c:tx>
            <c:v>&lt;32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6707498868213324E-2"/>
                  <c:y val="0.27677670372504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Sheet1!$C$46:$C$49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Sheet1!$D$46:$D$49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47</c:v>
                </c:pt>
                <c:pt idx="3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1-4D97-9BB6-0A0796CC9A26}"/>
            </c:ext>
          </c:extLst>
        </c:ser>
        <c:ser>
          <c:idx val="3"/>
          <c:order val="3"/>
          <c:tx>
            <c:v>&lt;64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6064741963938"/>
                  <c:y val="0.23029881427423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Sheet1!$C$51:$C$54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Sheet1!$D$51:$D$54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48</c:v>
                </c:pt>
                <c:pt idx="3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1-4D97-9BB6-0A0796CC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20728"/>
        <c:axId val="517421056"/>
      </c:scatterChart>
      <c:valAx>
        <c:axId val="517420728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1056"/>
        <c:crosses val="autoZero"/>
        <c:crossBetween val="midCat"/>
      </c:valAx>
      <c:valAx>
        <c:axId val="51742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Sorts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243711115221077E-3"/>
                  <c:y val="6.7729377175492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Sheet1!$C$56:$C$59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Sheet1!$D$56:$D$59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A-490E-BE04-4ADD3A95E4F8}"/>
            </c:ext>
          </c:extLst>
        </c:ser>
        <c:ser>
          <c:idx val="1"/>
          <c:order val="1"/>
          <c:tx>
            <c:v>InsertionSorted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Sheet1!$C$61:$C$64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Sheet1!$D$61:$D$64</c:f>
              <c:numCache>
                <c:formatCode>General</c:formatCode>
                <c:ptCount val="4"/>
                <c:pt idx="0">
                  <c:v>6</c:v>
                </c:pt>
                <c:pt idx="1">
                  <c:v>137</c:v>
                </c:pt>
                <c:pt idx="2">
                  <c:v>7331</c:v>
                </c:pt>
                <c:pt idx="3">
                  <c:v>881648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A-490E-BE04-4ADD3A95E4F8}"/>
            </c:ext>
          </c:extLst>
        </c:ser>
        <c:ser>
          <c:idx val="2"/>
          <c:order val="2"/>
          <c:tx>
            <c:v>SelectionSorted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93759426320902E-3"/>
                  <c:y val="1.8085228616809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Sheet1!$C$66:$C$69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Sheet1!$D$66:$D$69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A-490E-BE04-4ADD3A95E4F8}"/>
            </c:ext>
          </c:extLst>
        </c:ser>
        <c:ser>
          <c:idx val="3"/>
          <c:order val="3"/>
          <c:tx>
            <c:v>MergeSorted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976192063746997"/>
                  <c:y val="0.24402667477724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Sheet1!$C$71:$C$74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Sheet1!$D$71:$D$74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A-490E-BE04-4ADD3A95E4F8}"/>
            </c:ext>
          </c:extLst>
        </c:ser>
        <c:ser>
          <c:idx val="4"/>
          <c:order val="4"/>
          <c:tx>
            <c:v>HeapSorted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496708040348546E-2"/>
                  <c:y val="9.2370653239160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Sheet1!$C$76:$C$79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Sheet1!$D$76:$D$79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DA-490E-BE04-4ADD3A95E4F8}"/>
            </c:ext>
          </c:extLst>
        </c:ser>
        <c:ser>
          <c:idx val="5"/>
          <c:order val="5"/>
          <c:tx>
            <c:v>BSTSorted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Sheet1!$C$81:$C$84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Sheet1!$D$81:$D$84</c:f>
              <c:numCache>
                <c:formatCode>General</c:formatCode>
                <c:ptCount val="4"/>
                <c:pt idx="0">
                  <c:v>7</c:v>
                </c:pt>
                <c:pt idx="1">
                  <c:v>343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DA-490E-BE04-4ADD3A95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94248"/>
        <c:axId val="327594576"/>
      </c:scatterChart>
      <c:valAx>
        <c:axId val="327594248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4576"/>
        <c:crosses val="autoZero"/>
        <c:crossBetween val="midCat"/>
      </c:valAx>
      <c:valAx>
        <c:axId val="327594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Merge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&lt;8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891907261592301"/>
                  <c:y val="0.3518562263050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Sheet1!$C$86:$C$89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Sheet1!$D$86:$D$89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3-4AC0-BA1F-24199A532D94}"/>
            </c:ext>
          </c:extLst>
        </c:ser>
        <c:ser>
          <c:idx val="1"/>
          <c:order val="1"/>
          <c:tx>
            <c:v>&lt;16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558573928258967"/>
                  <c:y val="0.44398767862350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Sheet1!$C$91:$C$94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Sheet1!$D$91:$D$94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3-4AC0-BA1F-24199A532D94}"/>
            </c:ext>
          </c:extLst>
        </c:ser>
        <c:ser>
          <c:idx val="2"/>
          <c:order val="2"/>
          <c:tx>
            <c:v>&lt;32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25240594925633"/>
                  <c:y val="0.20129447360746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Sheet1!$C$96:$C$99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Sheet1!$D$96:$D$99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37</c:v>
                </c:pt>
                <c:pt idx="3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3-4AC0-BA1F-24199A532D94}"/>
            </c:ext>
          </c:extLst>
        </c:ser>
        <c:ser>
          <c:idx val="3"/>
          <c:order val="3"/>
          <c:tx>
            <c:v>&lt;64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391907261592299"/>
                  <c:y val="0.29550634295713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Sheet1!$C$101:$C$104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Sheet1!$D$101:$D$104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35</c:v>
                </c:pt>
                <c:pt idx="3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3-4AC0-BA1F-24199A53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78104"/>
        <c:axId val="452281712"/>
      </c:scatterChart>
      <c:valAx>
        <c:axId val="452278104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1712"/>
        <c:crosses val="autoZero"/>
        <c:crossBetween val="midCat"/>
      </c:valAx>
      <c:valAx>
        <c:axId val="45228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Sorts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0412802093027028E-2"/>
                  <c:y val="8.6284468678703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Sheet1!$C$106:$C$109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Sheet1!$D$106:$D$109</c:f>
              <c:numCache>
                <c:formatCode>General</c:formatCode>
                <c:ptCount val="4"/>
                <c:pt idx="0">
                  <c:v>6</c:v>
                </c:pt>
                <c:pt idx="1">
                  <c:v>121</c:v>
                </c:pt>
                <c:pt idx="2">
                  <c:v>9797</c:v>
                </c:pt>
                <c:pt idx="3">
                  <c:v>1172384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419E-9A38-0D6E137BE82B}"/>
            </c:ext>
          </c:extLst>
        </c:ser>
        <c:ser>
          <c:idx val="1"/>
          <c:order val="1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692670718416188E-2"/>
                  <c:y val="0.17530571390440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Sheet1!$C$111:$C$114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Sheet1!$D$111:$D$114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14641</c:v>
                </c:pt>
                <c:pt idx="3">
                  <c:v>1140581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3-419E-9A38-0D6E137BE82B}"/>
            </c:ext>
          </c:extLst>
        </c:ser>
        <c:ser>
          <c:idx val="2"/>
          <c:order val="2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4705719691886129E-2"/>
                  <c:y val="0.2893364600611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Sheet1!$C$116:$C$119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Sheet1!$D$116:$D$119</c:f>
              <c:numCache>
                <c:formatCode>General</c:formatCode>
                <c:ptCount val="4"/>
                <c:pt idx="0">
                  <c:v>5</c:v>
                </c:pt>
                <c:pt idx="1">
                  <c:v>44</c:v>
                </c:pt>
                <c:pt idx="2">
                  <c:v>3115</c:v>
                </c:pt>
                <c:pt idx="3">
                  <c:v>610281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3-419E-9A38-0D6E137BE82B}"/>
            </c:ext>
          </c:extLst>
        </c:ser>
        <c:ser>
          <c:idx val="3"/>
          <c:order val="3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26675771058946"/>
                  <c:y val="8.8532916436292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Sheet1!$C$121:$C$124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Sheet1!$D$121:$D$124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27</c:v>
                </c:pt>
                <c:pt idx="3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3-419E-9A38-0D6E137BE82B}"/>
            </c:ext>
          </c:extLst>
        </c:ser>
        <c:ser>
          <c:idx val="4"/>
          <c:order val="4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69343613627682"/>
                  <c:y val="0.2160355379306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Sheet1!$C$126:$C$129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Sheet1!$D$126:$D$129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A3-419E-9A38-0D6E137BE82B}"/>
            </c:ext>
          </c:extLst>
        </c:ser>
        <c:ser>
          <c:idx val="5"/>
          <c:order val="5"/>
          <c:tx>
            <c:v>BST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Sheet1!$C$131:$C$134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Sheet1!$D$131:$D$134</c:f>
              <c:numCache>
                <c:formatCode>General</c:formatCode>
                <c:ptCount val="4"/>
                <c:pt idx="0">
                  <c:v>6</c:v>
                </c:pt>
                <c:pt idx="1">
                  <c:v>138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A3-419E-9A38-0D6E137B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3992"/>
        <c:axId val="328911040"/>
      </c:scatterChart>
      <c:valAx>
        <c:axId val="328913992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1040"/>
        <c:crosses val="autoZero"/>
        <c:crossBetween val="midCat"/>
      </c:valAx>
      <c:valAx>
        <c:axId val="32891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Merge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&lt;8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891907261592301"/>
                  <c:y val="0.40373687664041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Sheet1!$C$136:$C$139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Sheet1!$D$136:$D$139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32</c:v>
                </c:pt>
                <c:pt idx="3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A-41E0-8748-BFCA6761AB76}"/>
            </c:ext>
          </c:extLst>
        </c:ser>
        <c:ser>
          <c:idx val="1"/>
          <c:order val="1"/>
          <c:tx>
            <c:v>&lt;16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3018372703412"/>
                  <c:y val="0.28971128608923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Sheet1!$C$141:$C$144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Sheet1!$D$141:$D$144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47</c:v>
                </c:pt>
                <c:pt idx="3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A-41E0-8748-BFCA6761AB76}"/>
            </c:ext>
          </c:extLst>
        </c:ser>
        <c:ser>
          <c:idx val="2"/>
          <c:order val="2"/>
          <c:tx>
            <c:v>&lt;32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058573928258965"/>
                  <c:y val="0.37251239428404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Sheet1!$C$146:$C$149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Sheet1!$D$146:$D$149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39</c:v>
                </c:pt>
                <c:pt idx="3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A-41E0-8748-BFCA6761AB76}"/>
            </c:ext>
          </c:extLst>
        </c:ser>
        <c:ser>
          <c:idx val="3"/>
          <c:order val="3"/>
          <c:tx>
            <c:v>&lt;64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225240594925635"/>
                  <c:y val="0.22110564304461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Sheet1!$C$151:$C$154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Sheet1!$D$151:$D$154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44</c:v>
                </c:pt>
                <c:pt idx="3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2A-41E0-8748-BFCA6761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59224"/>
        <c:axId val="441459880"/>
      </c:scatterChart>
      <c:valAx>
        <c:axId val="441459224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9880"/>
        <c:crosses val="autoZero"/>
        <c:crossBetween val="midCat"/>
      </c:valAx>
      <c:valAx>
        <c:axId val="44145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271461</xdr:colOff>
      <xdr:row>1</xdr:row>
      <xdr:rowOff>161924</xdr:rowOff>
    </xdr:from>
    <xdr:to>
      <xdr:col>17</xdr:col>
      <xdr:colOff>390524</xdr:colOff>
      <xdr:row>26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EF0AA-DAD2-4B48-9DAB-3E46DD4D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338137</xdr:colOff>
      <xdr:row>35</xdr:row>
      <xdr:rowOff>47624</xdr:rowOff>
    </xdr:from>
    <xdr:to>
      <xdr:col>17</xdr:col>
      <xdr:colOff>161925</xdr:colOff>
      <xdr:row>53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B24536-91E2-437A-8D91-7B8BD02F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433386</xdr:colOff>
      <xdr:row>55</xdr:row>
      <xdr:rowOff>152400</xdr:rowOff>
    </xdr:from>
    <xdr:to>
      <xdr:col>18</xdr:col>
      <xdr:colOff>171449</xdr:colOff>
      <xdr:row>79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C2EB0-E03F-4849-938F-D14B9ABC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84</xdr:row>
      <xdr:rowOff>123825</xdr:rowOff>
    </xdr:from>
    <xdr:to>
      <xdr:col>16</xdr:col>
      <xdr:colOff>195262</xdr:colOff>
      <xdr:row>99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863005-14E0-4144-BA99-BDA1814C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319087</xdr:colOff>
      <xdr:row>105</xdr:row>
      <xdr:rowOff>66674</xdr:rowOff>
    </xdr:from>
    <xdr:to>
      <xdr:col>17</xdr:col>
      <xdr:colOff>257175</xdr:colOff>
      <xdr:row>125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2E317F-D29E-40C4-98AB-D2F88BF2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138112</xdr:colOff>
      <xdr:row>137</xdr:row>
      <xdr:rowOff>0</xdr:rowOff>
    </xdr:from>
    <xdr:to>
      <xdr:col>16</xdr:col>
      <xdr:colOff>442912</xdr:colOff>
      <xdr:row>151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01642A-A017-4D80-9284-E38F9935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562-C421-45DF-8EA8-A6AE48223CAA}">
  <dimension ref="A1:I154"/>
  <sheetViews>
    <sheetView tabSelected="1" topLeftCell="D132" zoomScaleNormal="100" workbookViewId="0">
      <selection activeCell="I141" sqref="I141"/>
    </sheetView>
  </sheetViews>
  <sheetFormatPr defaultRowHeight="15" x14ac:dyDescent="0.25"/>
  <cols>
    <col min="1" max="1" width="18.28515625" customWidth="1"/>
    <col min="2" max="2" width="18.42578125" customWidth="1"/>
    <col min="3" max="3" width="10" bestFit="1" customWidth="1"/>
    <col min="5" max="5" width="14.42578125" customWidth="1"/>
    <col min="8" max="8" width="18.5703125" customWidth="1"/>
  </cols>
  <sheetData>
    <row r="1" spans="1:8" x14ac:dyDescent="0.25">
      <c r="A1" t="s">
        <v>0</v>
      </c>
      <c r="B1" t="s">
        <v>2</v>
      </c>
      <c r="C1" t="s">
        <v>4</v>
      </c>
      <c r="D1" t="s">
        <v>5</v>
      </c>
      <c r="E1" t="s">
        <v>20</v>
      </c>
      <c r="F1" t="s">
        <v>6</v>
      </c>
      <c r="G1" t="s">
        <v>7</v>
      </c>
      <c r="H1" t="s">
        <v>21</v>
      </c>
    </row>
    <row r="2" spans="1:8" x14ac:dyDescent="0.25">
      <c r="A2" t="s">
        <v>1</v>
      </c>
      <c r="B2" t="s">
        <v>3</v>
      </c>
      <c r="C2">
        <v>1000</v>
      </c>
      <c r="D2">
        <v>8</v>
      </c>
      <c r="E2">
        <f>0.00000000000009*C2^3+0.000001*C2^2-0.0032*C2+9.9412</f>
        <v>7.7412900000000002</v>
      </c>
      <c r="F2">
        <f>ABS(D2-E2)</f>
        <v>0.25870999999999977</v>
      </c>
      <c r="G2">
        <f>(E2/D2)/100</f>
        <v>9.6766125000000008E-3</v>
      </c>
      <c r="H2" s="1" t="s">
        <v>22</v>
      </c>
    </row>
    <row r="3" spans="1:8" x14ac:dyDescent="0.25">
      <c r="A3" t="s">
        <v>1</v>
      </c>
      <c r="B3" t="s">
        <v>3</v>
      </c>
      <c r="C3">
        <v>10000</v>
      </c>
      <c r="D3">
        <v>101</v>
      </c>
      <c r="E3">
        <f t="shared" ref="E3:E5" si="0">0.00000000000009*C3^3+0.000001*C3^2-0.0032*C3+9.9412</f>
        <v>78.031199999999998</v>
      </c>
      <c r="F3">
        <f t="shared" ref="F3:F66" si="1">ABS(D3-E3)</f>
        <v>22.968800000000002</v>
      </c>
      <c r="G3">
        <f t="shared" ref="G3:G66" si="2">(E3/D3)/100</f>
        <v>7.7258613861386138E-3</v>
      </c>
      <c r="H3">
        <f>D3/D2</f>
        <v>12.625</v>
      </c>
    </row>
    <row r="4" spans="1:8" x14ac:dyDescent="0.25">
      <c r="A4" t="s">
        <v>1</v>
      </c>
      <c r="B4" t="s">
        <v>3</v>
      </c>
      <c r="C4">
        <v>100000</v>
      </c>
      <c r="D4">
        <v>12045</v>
      </c>
      <c r="E4">
        <f t="shared" si="0"/>
        <v>9779.9411999999993</v>
      </c>
      <c r="F4">
        <f t="shared" si="1"/>
        <v>2265.0588000000007</v>
      </c>
      <c r="G4">
        <f t="shared" si="2"/>
        <v>8.1195028642590279E-3</v>
      </c>
      <c r="H4">
        <f t="shared" ref="H4" si="3">D4/D3</f>
        <v>119.25742574257426</v>
      </c>
    </row>
    <row r="5" spans="1:8" x14ac:dyDescent="0.25">
      <c r="A5" t="s">
        <v>1</v>
      </c>
      <c r="B5" t="s">
        <v>3</v>
      </c>
      <c r="C5">
        <v>1000000</v>
      </c>
      <c r="D5">
        <v>1310335</v>
      </c>
      <c r="E5">
        <f t="shared" si="0"/>
        <v>1086809.9412</v>
      </c>
      <c r="F5">
        <f t="shared" si="1"/>
        <v>223525.0588</v>
      </c>
      <c r="G5">
        <f t="shared" si="2"/>
        <v>8.2941380730881791E-3</v>
      </c>
      <c r="H5">
        <f>D5/D4</f>
        <v>108.78663345786633</v>
      </c>
    </row>
    <row r="7" spans="1:8" x14ac:dyDescent="0.25">
      <c r="A7" t="s">
        <v>8</v>
      </c>
      <c r="B7" t="s">
        <v>3</v>
      </c>
      <c r="C7">
        <v>1000</v>
      </c>
      <c r="D7">
        <v>6</v>
      </c>
      <c r="E7">
        <f>0.0000000000002*C7^3+0.0000008*C7^2+0.0085*C7-3.2465</f>
        <v>6.0537000000000001</v>
      </c>
      <c r="F7">
        <f t="shared" si="1"/>
        <v>5.3700000000000081E-2</v>
      </c>
      <c r="G7">
        <f t="shared" si="2"/>
        <v>1.00895E-2</v>
      </c>
      <c r="H7" s="1" t="s">
        <v>22</v>
      </c>
    </row>
    <row r="8" spans="1:8" x14ac:dyDescent="0.25">
      <c r="A8" t="s">
        <v>8</v>
      </c>
      <c r="B8" t="s">
        <v>3</v>
      </c>
      <c r="C8">
        <v>10000</v>
      </c>
      <c r="D8">
        <v>160</v>
      </c>
      <c r="E8">
        <f t="shared" ref="E8:E10" si="4">0.0000000000002*C8^3+0.0000008*C8^2+0.0085*C8-3.2465</f>
        <v>161.95349999999999</v>
      </c>
      <c r="F8">
        <f t="shared" si="1"/>
        <v>1.9534999999999911</v>
      </c>
      <c r="G8">
        <f t="shared" si="2"/>
        <v>1.0122093749999998E-2</v>
      </c>
      <c r="H8">
        <f>D8/D7</f>
        <v>26.666666666666668</v>
      </c>
    </row>
    <row r="9" spans="1:8" x14ac:dyDescent="0.25">
      <c r="A9" t="s">
        <v>8</v>
      </c>
      <c r="B9" t="s">
        <v>3</v>
      </c>
      <c r="C9">
        <v>100000</v>
      </c>
      <c r="D9">
        <v>8918</v>
      </c>
      <c r="E9">
        <f t="shared" si="4"/>
        <v>9046.7535000000007</v>
      </c>
      <c r="F9">
        <f t="shared" si="1"/>
        <v>128.75350000000071</v>
      </c>
      <c r="G9">
        <f t="shared" si="2"/>
        <v>1.0144374859834044E-2</v>
      </c>
      <c r="H9">
        <f t="shared" ref="G8:H10" si="5">D9/D8</f>
        <v>55.737499999999997</v>
      </c>
    </row>
    <row r="10" spans="1:8" x14ac:dyDescent="0.25">
      <c r="A10" t="s">
        <v>8</v>
      </c>
      <c r="B10" t="s">
        <v>3</v>
      </c>
      <c r="C10">
        <v>1000000</v>
      </c>
      <c r="D10">
        <v>1028782</v>
      </c>
      <c r="E10">
        <f t="shared" si="4"/>
        <v>1008496.7535</v>
      </c>
      <c r="F10">
        <f t="shared" si="1"/>
        <v>20285.246500000008</v>
      </c>
      <c r="G10">
        <f t="shared" si="2"/>
        <v>9.8028226922710557E-3</v>
      </c>
      <c r="H10">
        <f t="shared" si="5"/>
        <v>115.36017044180309</v>
      </c>
    </row>
    <row r="12" spans="1:8" x14ac:dyDescent="0.25">
      <c r="A12" t="s">
        <v>9</v>
      </c>
      <c r="B12" t="s">
        <v>3</v>
      </c>
      <c r="C12">
        <v>1000</v>
      </c>
      <c r="D12">
        <v>3</v>
      </c>
      <c r="E12">
        <f>-0.00000000000004*C12^3+0.0000001*C12^2+0.001*C12+1.9708</f>
        <v>3.0707599999999999</v>
      </c>
      <c r="F12">
        <f t="shared" si="1"/>
        <v>7.0759999999999934E-2</v>
      </c>
      <c r="G12">
        <f t="shared" si="2"/>
        <v>1.0235866666666666E-2</v>
      </c>
      <c r="H12" s="1" t="s">
        <v>22</v>
      </c>
    </row>
    <row r="13" spans="1:8" x14ac:dyDescent="0.25">
      <c r="A13" t="s">
        <v>9</v>
      </c>
      <c r="B13" t="s">
        <v>3</v>
      </c>
      <c r="C13">
        <v>10000</v>
      </c>
      <c r="D13">
        <v>25</v>
      </c>
      <c r="E13">
        <f t="shared" ref="E13:E15" si="6">-0.00000000000004*C13^3+0.0000001*C13^2+0.001*C13+1.9708</f>
        <v>21.930800000000001</v>
      </c>
      <c r="F13">
        <f t="shared" si="1"/>
        <v>3.0691999999999986</v>
      </c>
      <c r="G13">
        <f t="shared" si="2"/>
        <v>8.7723200000000001E-3</v>
      </c>
      <c r="H13">
        <f>D13/D12</f>
        <v>8.3333333333333339</v>
      </c>
    </row>
    <row r="14" spans="1:8" x14ac:dyDescent="0.25">
      <c r="A14" t="s">
        <v>9</v>
      </c>
      <c r="B14" t="s">
        <v>3</v>
      </c>
      <c r="C14">
        <v>100000</v>
      </c>
      <c r="D14">
        <v>1413</v>
      </c>
      <c r="E14">
        <f t="shared" si="6"/>
        <v>1061.9708000000001</v>
      </c>
      <c r="F14">
        <f t="shared" si="1"/>
        <v>351.02919999999995</v>
      </c>
      <c r="G14">
        <f t="shared" si="2"/>
        <v>7.5157169143665959E-3</v>
      </c>
      <c r="H14">
        <f t="shared" ref="H14:H15" si="7">D14/D13</f>
        <v>56.52</v>
      </c>
    </row>
    <row r="15" spans="1:8" x14ac:dyDescent="0.25">
      <c r="A15" t="s">
        <v>9</v>
      </c>
      <c r="B15" t="s">
        <v>3</v>
      </c>
      <c r="C15">
        <v>1000000</v>
      </c>
      <c r="D15">
        <v>95330</v>
      </c>
      <c r="E15">
        <f t="shared" si="6"/>
        <v>61001.970800000003</v>
      </c>
      <c r="F15">
        <f t="shared" si="1"/>
        <v>34328.029199999997</v>
      </c>
      <c r="G15">
        <f t="shared" si="2"/>
        <v>6.3990318682471412E-3</v>
      </c>
      <c r="H15">
        <f t="shared" si="7"/>
        <v>67.466383581033256</v>
      </c>
    </row>
    <row r="17" spans="1:8" x14ac:dyDescent="0.25">
      <c r="A17" t="s">
        <v>10</v>
      </c>
      <c r="B17" t="s">
        <v>3</v>
      </c>
      <c r="C17">
        <v>1000</v>
      </c>
      <c r="D17">
        <v>1</v>
      </c>
      <c r="E17">
        <f>0.0000000000001*C17^2+0.0002*C17+5.2104</f>
        <v>5.4104001000000004</v>
      </c>
      <c r="F17">
        <f t="shared" si="1"/>
        <v>4.4104001000000004</v>
      </c>
      <c r="G17">
        <f t="shared" si="2"/>
        <v>5.4104001000000006E-2</v>
      </c>
      <c r="H17" s="1" t="s">
        <v>22</v>
      </c>
    </row>
    <row r="18" spans="1:8" x14ac:dyDescent="0.25">
      <c r="A18" t="s">
        <v>10</v>
      </c>
      <c r="B18" t="s">
        <v>3</v>
      </c>
      <c r="C18">
        <v>10000</v>
      </c>
      <c r="D18">
        <v>4</v>
      </c>
      <c r="E18">
        <f t="shared" ref="E18:E22" si="8">0.0000000000001*C18^2+0.0002*C18+5.2104</f>
        <v>7.2104099999999995</v>
      </c>
      <c r="F18">
        <f t="shared" si="1"/>
        <v>3.2104099999999995</v>
      </c>
      <c r="G18">
        <f t="shared" si="2"/>
        <v>1.8026024999999998E-2</v>
      </c>
      <c r="H18">
        <f>D18/D17</f>
        <v>4</v>
      </c>
    </row>
    <row r="19" spans="1:8" x14ac:dyDescent="0.25">
      <c r="A19" t="s">
        <v>10</v>
      </c>
      <c r="B19" t="s">
        <v>3</v>
      </c>
      <c r="C19">
        <v>100000</v>
      </c>
      <c r="D19">
        <v>24</v>
      </c>
      <c r="E19">
        <f t="shared" si="8"/>
        <v>25.211400000000001</v>
      </c>
      <c r="F19">
        <f t="shared" si="1"/>
        <v>1.2114000000000011</v>
      </c>
      <c r="G19">
        <f t="shared" si="2"/>
        <v>1.050475E-2</v>
      </c>
      <c r="H19">
        <f t="shared" ref="H19:H20" si="9">D19/D18</f>
        <v>6</v>
      </c>
    </row>
    <row r="20" spans="1:8" x14ac:dyDescent="0.25">
      <c r="A20" t="s">
        <v>10</v>
      </c>
      <c r="B20" t="s">
        <v>3</v>
      </c>
      <c r="C20">
        <v>1000000</v>
      </c>
      <c r="D20">
        <v>173</v>
      </c>
      <c r="E20">
        <f t="shared" si="8"/>
        <v>205.31039999999999</v>
      </c>
      <c r="F20">
        <f t="shared" si="1"/>
        <v>32.310399999999987</v>
      </c>
      <c r="G20">
        <f t="shared" si="2"/>
        <v>1.1867653179190751E-2</v>
      </c>
      <c r="H20">
        <f t="shared" si="9"/>
        <v>7.208333333333333</v>
      </c>
    </row>
    <row r="21" spans="1:8" x14ac:dyDescent="0.25">
      <c r="A21" t="s">
        <v>10</v>
      </c>
      <c r="B21" t="s">
        <v>3</v>
      </c>
      <c r="C21">
        <v>10000000</v>
      </c>
      <c r="D21">
        <v>1642</v>
      </c>
      <c r="E21">
        <f t="shared" si="8"/>
        <v>2015.2103999999999</v>
      </c>
      <c r="F21">
        <f t="shared" si="1"/>
        <v>373.21039999999994</v>
      </c>
      <c r="G21">
        <f t="shared" si="2"/>
        <v>1.2272901339829476E-2</v>
      </c>
      <c r="H21">
        <f>D21/D20</f>
        <v>9.4913294797687868</v>
      </c>
    </row>
    <row r="22" spans="1:8" x14ac:dyDescent="0.25">
      <c r="A22" t="s">
        <v>10</v>
      </c>
      <c r="B22" t="s">
        <v>3</v>
      </c>
      <c r="C22">
        <v>100000000</v>
      </c>
      <c r="D22">
        <v>17551</v>
      </c>
      <c r="E22">
        <f t="shared" si="8"/>
        <v>21005.2104</v>
      </c>
      <c r="F22">
        <f t="shared" si="1"/>
        <v>3454.2103999999999</v>
      </c>
      <c r="G22">
        <f t="shared" si="2"/>
        <v>1.1968098911742921E-2</v>
      </c>
      <c r="H22">
        <f>D22/D21</f>
        <v>10.688794153471376</v>
      </c>
    </row>
    <row r="24" spans="1:8" x14ac:dyDescent="0.25">
      <c r="A24" t="s">
        <v>11</v>
      </c>
      <c r="B24" t="s">
        <v>3</v>
      </c>
      <c r="C24">
        <v>1000</v>
      </c>
      <c r="D24">
        <v>1</v>
      </c>
      <c r="E24">
        <f>-0.0000000000000000001*C24^3 + 0.00000000001*C24^2 + 0.0002*C24+ 1.7306</f>
        <v>1.9306099998999999</v>
      </c>
      <c r="F24">
        <f t="shared" si="1"/>
        <v>0.93060999989999993</v>
      </c>
      <c r="G24">
        <f t="shared" si="2"/>
        <v>1.9306099999000001E-2</v>
      </c>
      <c r="H24" s="1" t="s">
        <v>22</v>
      </c>
    </row>
    <row r="25" spans="1:8" x14ac:dyDescent="0.25">
      <c r="A25" t="s">
        <v>11</v>
      </c>
      <c r="B25" t="s">
        <v>3</v>
      </c>
      <c r="C25">
        <v>10000</v>
      </c>
      <c r="D25">
        <v>3</v>
      </c>
      <c r="E25">
        <f t="shared" ref="E25:E29" si="10">-0.0000000000000000001*C25^3 + 0.00000000001*C25^2 + 0.0002*C25+ 1.7306</f>
        <v>3.7315999</v>
      </c>
      <c r="F25">
        <f t="shared" si="1"/>
        <v>0.73159989999999997</v>
      </c>
      <c r="G25">
        <f t="shared" si="2"/>
        <v>1.2438666333333332E-2</v>
      </c>
      <c r="H25">
        <f>D25/D24</f>
        <v>3</v>
      </c>
    </row>
    <row r="26" spans="1:8" x14ac:dyDescent="0.25">
      <c r="A26" t="s">
        <v>11</v>
      </c>
      <c r="B26" t="s">
        <v>3</v>
      </c>
      <c r="C26">
        <v>100000</v>
      </c>
      <c r="D26">
        <v>20</v>
      </c>
      <c r="E26">
        <f t="shared" si="10"/>
        <v>21.830500000000001</v>
      </c>
      <c r="F26">
        <f t="shared" si="1"/>
        <v>1.8305000000000007</v>
      </c>
      <c r="G26">
        <f t="shared" si="2"/>
        <v>1.0915250000000001E-2</v>
      </c>
      <c r="H26">
        <f t="shared" ref="H26:H29" si="11">D26/D25</f>
        <v>6.666666666666667</v>
      </c>
    </row>
    <row r="27" spans="1:8" x14ac:dyDescent="0.25">
      <c r="A27" t="s">
        <v>11</v>
      </c>
      <c r="B27" t="s">
        <v>3</v>
      </c>
      <c r="C27">
        <v>1000000</v>
      </c>
      <c r="D27">
        <v>182</v>
      </c>
      <c r="E27">
        <f t="shared" si="10"/>
        <v>211.63060000000002</v>
      </c>
      <c r="F27">
        <f t="shared" si="1"/>
        <v>29.630600000000015</v>
      </c>
      <c r="G27">
        <f t="shared" si="2"/>
        <v>1.1628054945054946E-2</v>
      </c>
      <c r="H27">
        <f t="shared" si="11"/>
        <v>9.1</v>
      </c>
    </row>
    <row r="28" spans="1:8" x14ac:dyDescent="0.25">
      <c r="A28" t="s">
        <v>11</v>
      </c>
      <c r="B28" t="s">
        <v>3</v>
      </c>
      <c r="C28">
        <v>10000000</v>
      </c>
      <c r="D28">
        <v>2934</v>
      </c>
      <c r="E28">
        <f t="shared" si="10"/>
        <v>2901.7305999999999</v>
      </c>
      <c r="F28">
        <f t="shared" si="1"/>
        <v>32.269400000000132</v>
      </c>
      <c r="G28">
        <f t="shared" si="2"/>
        <v>9.8900156782549421E-3</v>
      </c>
      <c r="H28">
        <f t="shared" si="11"/>
        <v>16.12087912087912</v>
      </c>
    </row>
    <row r="29" spans="1:8" x14ac:dyDescent="0.25">
      <c r="A29" t="s">
        <v>11</v>
      </c>
      <c r="B29" t="s">
        <v>3</v>
      </c>
      <c r="C29">
        <v>100000000</v>
      </c>
      <c r="D29">
        <v>45638</v>
      </c>
      <c r="E29">
        <f t="shared" si="10"/>
        <v>20001.730599999999</v>
      </c>
      <c r="F29">
        <f t="shared" si="1"/>
        <v>25636.269400000001</v>
      </c>
      <c r="G29">
        <f t="shared" si="2"/>
        <v>4.3826921863359481E-3</v>
      </c>
      <c r="H29">
        <f t="shared" si="11"/>
        <v>15.554873892297206</v>
      </c>
    </row>
    <row r="31" spans="1:8" x14ac:dyDescent="0.25">
      <c r="A31" t="s">
        <v>12</v>
      </c>
      <c r="B31" t="s">
        <v>3</v>
      </c>
      <c r="C31">
        <v>1000</v>
      </c>
      <c r="D31">
        <v>2</v>
      </c>
      <c r="E31">
        <f xml:space="preserve"> 0.0000000001*C31^2 + 0.0003*C31 + 1.7407</f>
        <v>2.0407999999999999</v>
      </c>
      <c r="F31">
        <f t="shared" si="1"/>
        <v>4.0799999999999947E-2</v>
      </c>
      <c r="G31">
        <f t="shared" si="2"/>
        <v>1.0204E-2</v>
      </c>
      <c r="H31" s="1" t="s">
        <v>22</v>
      </c>
    </row>
    <row r="32" spans="1:8" x14ac:dyDescent="0.25">
      <c r="A32" t="s">
        <v>12</v>
      </c>
      <c r="B32" t="s">
        <v>3</v>
      </c>
      <c r="C32">
        <v>10000</v>
      </c>
      <c r="D32">
        <v>5</v>
      </c>
      <c r="E32">
        <f t="shared" ref="E32:E34" si="12" xml:space="preserve"> 0.0000000001*C32^2 + 0.0003*C32 + 1.7407</f>
        <v>4.7506999999999993</v>
      </c>
      <c r="F32">
        <f t="shared" si="1"/>
        <v>0.24930000000000074</v>
      </c>
      <c r="G32">
        <f t="shared" si="2"/>
        <v>9.5013999999999984E-3</v>
      </c>
      <c r="H32">
        <f>D32/D31</f>
        <v>2.5</v>
      </c>
    </row>
    <row r="33" spans="1:8" x14ac:dyDescent="0.25">
      <c r="A33" t="s">
        <v>12</v>
      </c>
      <c r="B33" t="s">
        <v>3</v>
      </c>
      <c r="C33">
        <v>100000</v>
      </c>
      <c r="D33">
        <v>35</v>
      </c>
      <c r="E33">
        <f t="shared" si="12"/>
        <v>32.740699999999997</v>
      </c>
      <c r="F33">
        <f t="shared" si="1"/>
        <v>2.2593000000000032</v>
      </c>
      <c r="G33">
        <f t="shared" si="2"/>
        <v>9.3544857142857131E-3</v>
      </c>
      <c r="H33">
        <f t="shared" ref="H33:H34" si="13">D33/D32</f>
        <v>7</v>
      </c>
    </row>
    <row r="34" spans="1:8" x14ac:dyDescent="0.25">
      <c r="A34" t="s">
        <v>12</v>
      </c>
      <c r="B34" t="s">
        <v>3</v>
      </c>
      <c r="C34">
        <v>1000000</v>
      </c>
      <c r="D34">
        <v>467</v>
      </c>
      <c r="E34">
        <f t="shared" si="12"/>
        <v>401.7407</v>
      </c>
      <c r="F34">
        <f t="shared" si="1"/>
        <v>65.259299999999996</v>
      </c>
      <c r="G34">
        <f t="shared" si="2"/>
        <v>8.6025845824411144E-3</v>
      </c>
      <c r="H34">
        <f t="shared" si="13"/>
        <v>13.342857142857143</v>
      </c>
    </row>
    <row r="36" spans="1:8" x14ac:dyDescent="0.25">
      <c r="A36" t="s">
        <v>13</v>
      </c>
      <c r="B36" t="s">
        <v>3</v>
      </c>
      <c r="C36">
        <v>1000</v>
      </c>
      <c r="D36">
        <v>2</v>
      </c>
      <c r="E36">
        <f>-0.00000000008*C36^2 + 0.0002*C36 + 1.6813</f>
        <v>1.8812200000000001</v>
      </c>
      <c r="F36">
        <f t="shared" si="1"/>
        <v>0.11877999999999989</v>
      </c>
      <c r="G36">
        <f t="shared" si="2"/>
        <v>9.4061000000000006E-3</v>
      </c>
      <c r="H36" s="1" t="s">
        <v>22</v>
      </c>
    </row>
    <row r="37" spans="1:8" x14ac:dyDescent="0.25">
      <c r="A37" t="s">
        <v>13</v>
      </c>
      <c r="B37" t="s">
        <v>3</v>
      </c>
      <c r="C37">
        <v>10000</v>
      </c>
      <c r="D37">
        <v>4</v>
      </c>
      <c r="E37">
        <f t="shared" ref="E37:E39" si="14">-0.00000000008*C37^2 + 0.0002*C37 + 1.6813</f>
        <v>3.6733000000000002</v>
      </c>
      <c r="F37">
        <f t="shared" si="1"/>
        <v>0.32669999999999977</v>
      </c>
      <c r="G37">
        <f t="shared" si="2"/>
        <v>9.1832500000000004E-3</v>
      </c>
      <c r="H37">
        <f>D37/D36</f>
        <v>2</v>
      </c>
    </row>
    <row r="38" spans="1:8" x14ac:dyDescent="0.25">
      <c r="A38" t="s">
        <v>13</v>
      </c>
      <c r="B38" t="s">
        <v>3</v>
      </c>
      <c r="C38">
        <v>100000</v>
      </c>
      <c r="D38">
        <v>25</v>
      </c>
      <c r="E38">
        <f t="shared" si="14"/>
        <v>20.8813</v>
      </c>
      <c r="F38">
        <f t="shared" si="1"/>
        <v>4.1187000000000005</v>
      </c>
      <c r="G38">
        <f t="shared" si="2"/>
        <v>8.3525200000000004E-3</v>
      </c>
      <c r="H38">
        <f t="shared" ref="H38:H39" si="15">D38/D37</f>
        <v>6.25</v>
      </c>
    </row>
    <row r="39" spans="1:8" x14ac:dyDescent="0.25">
      <c r="A39" t="s">
        <v>13</v>
      </c>
      <c r="B39" t="s">
        <v>3</v>
      </c>
      <c r="C39">
        <v>1000000</v>
      </c>
      <c r="D39">
        <v>161</v>
      </c>
      <c r="E39">
        <f t="shared" si="14"/>
        <v>121.68129999999999</v>
      </c>
      <c r="F39">
        <f t="shared" si="1"/>
        <v>39.318700000000007</v>
      </c>
      <c r="G39">
        <f t="shared" si="2"/>
        <v>7.5578447204968932E-3</v>
      </c>
      <c r="H39">
        <f t="shared" si="15"/>
        <v>6.44</v>
      </c>
    </row>
    <row r="41" spans="1:8" x14ac:dyDescent="0.25">
      <c r="A41" t="s">
        <v>14</v>
      </c>
      <c r="B41" t="s">
        <v>3</v>
      </c>
      <c r="C41">
        <v>1000</v>
      </c>
      <c r="D41">
        <v>2</v>
      </c>
      <c r="E41">
        <f>-0.0000000001*C41^2+0.0003*C41+1.7587</f>
        <v>2.0585999999999998</v>
      </c>
      <c r="F41">
        <f t="shared" si="1"/>
        <v>5.8599999999999763E-2</v>
      </c>
      <c r="G41">
        <f t="shared" si="2"/>
        <v>1.0292999999999998E-2</v>
      </c>
      <c r="H41" s="1" t="s">
        <v>22</v>
      </c>
    </row>
    <row r="42" spans="1:8" x14ac:dyDescent="0.25">
      <c r="A42" t="s">
        <v>14</v>
      </c>
      <c r="B42" t="s">
        <v>3</v>
      </c>
      <c r="C42">
        <v>10000</v>
      </c>
      <c r="D42">
        <v>5</v>
      </c>
      <c r="E42">
        <f t="shared" ref="E42:E44" si="16">-0.0000000001*C42^2+0.0003*C42+1.7587</f>
        <v>4.7486999999999995</v>
      </c>
      <c r="F42">
        <f t="shared" si="1"/>
        <v>0.25130000000000052</v>
      </c>
      <c r="G42">
        <f t="shared" si="2"/>
        <v>9.4973999999999996E-3</v>
      </c>
      <c r="H42">
        <f>D42/D41</f>
        <v>2.5</v>
      </c>
    </row>
    <row r="43" spans="1:8" x14ac:dyDescent="0.25">
      <c r="A43" t="s">
        <v>14</v>
      </c>
      <c r="B43" t="s">
        <v>3</v>
      </c>
      <c r="C43">
        <v>100000</v>
      </c>
      <c r="D43">
        <v>32</v>
      </c>
      <c r="E43">
        <f t="shared" si="16"/>
        <v>30.758699999999997</v>
      </c>
      <c r="F43">
        <f t="shared" si="1"/>
        <v>1.2413000000000025</v>
      </c>
      <c r="G43">
        <f t="shared" si="2"/>
        <v>9.61209375E-3</v>
      </c>
      <c r="H43">
        <f t="shared" ref="H43:H44" si="17">D43/D42</f>
        <v>6.4</v>
      </c>
    </row>
    <row r="44" spans="1:8" x14ac:dyDescent="0.25">
      <c r="A44" t="s">
        <v>14</v>
      </c>
      <c r="B44" t="s">
        <v>3</v>
      </c>
      <c r="C44">
        <v>1000000</v>
      </c>
      <c r="D44">
        <v>172</v>
      </c>
      <c r="E44">
        <f t="shared" si="16"/>
        <v>201.7587</v>
      </c>
      <c r="F44">
        <f t="shared" si="1"/>
        <v>29.758700000000005</v>
      </c>
      <c r="G44">
        <f t="shared" si="2"/>
        <v>1.1730156976744186E-2</v>
      </c>
      <c r="H44">
        <f t="shared" si="17"/>
        <v>5.375</v>
      </c>
    </row>
    <row r="46" spans="1:8" x14ac:dyDescent="0.25">
      <c r="A46" t="s">
        <v>15</v>
      </c>
      <c r="B46" t="s">
        <v>3</v>
      </c>
      <c r="C46">
        <v>1000</v>
      </c>
      <c r="D46">
        <v>3</v>
      </c>
      <c r="E46">
        <f>-0.0000000003*C46^2+0.0005*C46+1.9293</f>
        <v>2.4289999999999998</v>
      </c>
      <c r="F46">
        <f t="shared" si="1"/>
        <v>0.57100000000000017</v>
      </c>
      <c r="G46">
        <f t="shared" si="2"/>
        <v>8.0966666666666669E-3</v>
      </c>
      <c r="H46" s="1" t="s">
        <v>22</v>
      </c>
    </row>
    <row r="47" spans="1:8" x14ac:dyDescent="0.25">
      <c r="A47" t="s">
        <v>15</v>
      </c>
      <c r="B47" t="s">
        <v>3</v>
      </c>
      <c r="C47">
        <v>10000</v>
      </c>
      <c r="D47">
        <v>6</v>
      </c>
      <c r="E47">
        <f t="shared" ref="E47:E49" si="18">-0.0000000003*C47^2+0.0005*C47+1.9293</f>
        <v>6.8993000000000002</v>
      </c>
      <c r="F47">
        <f t="shared" si="1"/>
        <v>0.89930000000000021</v>
      </c>
      <c r="G47">
        <f t="shared" si="2"/>
        <v>1.1498833333333333E-2</v>
      </c>
      <c r="H47">
        <f>D47/D46</f>
        <v>2</v>
      </c>
    </row>
    <row r="48" spans="1:8" x14ac:dyDescent="0.25">
      <c r="A48" t="s">
        <v>15</v>
      </c>
      <c r="B48" t="s">
        <v>3</v>
      </c>
      <c r="C48">
        <v>100000</v>
      </c>
      <c r="D48">
        <v>47</v>
      </c>
      <c r="E48">
        <f t="shared" si="18"/>
        <v>48.929299999999998</v>
      </c>
      <c r="F48">
        <f t="shared" si="1"/>
        <v>1.9292999999999978</v>
      </c>
      <c r="G48">
        <f t="shared" si="2"/>
        <v>1.0410489361702127E-2</v>
      </c>
      <c r="H48">
        <f t="shared" ref="H48:H49" si="19">D48/D47</f>
        <v>7.833333333333333</v>
      </c>
    </row>
    <row r="49" spans="1:8" x14ac:dyDescent="0.25">
      <c r="A49" t="s">
        <v>15</v>
      </c>
      <c r="B49" t="s">
        <v>3</v>
      </c>
      <c r="C49">
        <v>1000000</v>
      </c>
      <c r="D49">
        <v>221</v>
      </c>
      <c r="E49">
        <f t="shared" si="18"/>
        <v>201.92930000000001</v>
      </c>
      <c r="F49">
        <f t="shared" si="1"/>
        <v>19.070699999999988</v>
      </c>
      <c r="G49">
        <f t="shared" si="2"/>
        <v>9.1370723981900465E-3</v>
      </c>
      <c r="H49">
        <f t="shared" si="19"/>
        <v>4.7021276595744679</v>
      </c>
    </row>
    <row r="51" spans="1:8" x14ac:dyDescent="0.25">
      <c r="A51" t="s">
        <v>16</v>
      </c>
      <c r="B51" t="s">
        <v>3</v>
      </c>
      <c r="C51">
        <v>1000</v>
      </c>
      <c r="D51">
        <v>3</v>
      </c>
      <c r="E51">
        <f>-0.0000000003*C51^2+0.0005*C51+3.3631</f>
        <v>3.8628</v>
      </c>
      <c r="F51">
        <f t="shared" si="1"/>
        <v>0.86280000000000001</v>
      </c>
      <c r="G51">
        <f t="shared" si="2"/>
        <v>1.2876E-2</v>
      </c>
      <c r="H51" s="1" t="s">
        <v>22</v>
      </c>
    </row>
    <row r="52" spans="1:8" x14ac:dyDescent="0.25">
      <c r="A52" t="s">
        <v>16</v>
      </c>
      <c r="B52" t="s">
        <v>3</v>
      </c>
      <c r="C52">
        <v>10000</v>
      </c>
      <c r="D52">
        <v>9</v>
      </c>
      <c r="E52">
        <f t="shared" ref="E52:E54" si="20">-0.0000000003*C52^2+0.0005*C52+3.3631</f>
        <v>8.3331</v>
      </c>
      <c r="F52">
        <f t="shared" si="1"/>
        <v>0.66690000000000005</v>
      </c>
      <c r="G52">
        <f t="shared" si="2"/>
        <v>9.2589999999999999E-3</v>
      </c>
      <c r="H52">
        <f>D52/D51</f>
        <v>3</v>
      </c>
    </row>
    <row r="53" spans="1:8" x14ac:dyDescent="0.25">
      <c r="A53" t="s">
        <v>16</v>
      </c>
      <c r="B53" t="s">
        <v>3</v>
      </c>
      <c r="C53">
        <v>100000</v>
      </c>
      <c r="D53">
        <v>48</v>
      </c>
      <c r="E53">
        <f t="shared" si="20"/>
        <v>50.363100000000003</v>
      </c>
      <c r="F53">
        <f t="shared" si="1"/>
        <v>2.3631000000000029</v>
      </c>
      <c r="G53">
        <f t="shared" si="2"/>
        <v>1.04923125E-2</v>
      </c>
      <c r="H53">
        <f t="shared" ref="H53:H54" si="21">D53/D52</f>
        <v>5.333333333333333</v>
      </c>
    </row>
    <row r="54" spans="1:8" x14ac:dyDescent="0.25">
      <c r="A54" t="s">
        <v>16</v>
      </c>
      <c r="B54" t="s">
        <v>3</v>
      </c>
      <c r="C54">
        <v>1000000</v>
      </c>
      <c r="D54">
        <v>215</v>
      </c>
      <c r="E54">
        <f t="shared" si="20"/>
        <v>203.3631</v>
      </c>
      <c r="F54">
        <f t="shared" si="1"/>
        <v>11.636899999999997</v>
      </c>
      <c r="G54">
        <f t="shared" si="2"/>
        <v>9.4587488372093013E-3</v>
      </c>
      <c r="H54">
        <f t="shared" si="21"/>
        <v>4.479166666666667</v>
      </c>
    </row>
    <row r="56" spans="1:8" x14ac:dyDescent="0.25">
      <c r="A56" t="s">
        <v>1</v>
      </c>
      <c r="B56" t="s">
        <v>17</v>
      </c>
      <c r="C56">
        <v>1000</v>
      </c>
      <c r="D56">
        <v>0</v>
      </c>
      <c r="E56">
        <f>0.000005*C56+1.1406</f>
        <v>1.1456</v>
      </c>
      <c r="F56">
        <f t="shared" si="1"/>
        <v>1.1456</v>
      </c>
      <c r="G56" t="e">
        <f t="shared" si="2"/>
        <v>#DIV/0!</v>
      </c>
      <c r="H56" s="1" t="s">
        <v>22</v>
      </c>
    </row>
    <row r="57" spans="1:8" x14ac:dyDescent="0.25">
      <c r="A57" t="s">
        <v>1</v>
      </c>
      <c r="B57" t="s">
        <v>17</v>
      </c>
      <c r="C57">
        <v>10000</v>
      </c>
      <c r="D57">
        <v>1</v>
      </c>
      <c r="E57">
        <f t="shared" ref="E57:E59" si="22">0.000005*C57+1.1406</f>
        <v>1.1906000000000001</v>
      </c>
      <c r="F57">
        <f t="shared" si="1"/>
        <v>0.1906000000000001</v>
      </c>
      <c r="G57">
        <f t="shared" si="2"/>
        <v>1.1906000000000002E-2</v>
      </c>
      <c r="H57" t="e">
        <f>D57/D56</f>
        <v>#DIV/0!</v>
      </c>
    </row>
    <row r="58" spans="1:8" x14ac:dyDescent="0.25">
      <c r="A58" t="s">
        <v>1</v>
      </c>
      <c r="B58" t="s">
        <v>17</v>
      </c>
      <c r="C58">
        <v>100000</v>
      </c>
      <c r="D58">
        <v>3</v>
      </c>
      <c r="E58">
        <f t="shared" si="22"/>
        <v>1.6406000000000001</v>
      </c>
      <c r="F58">
        <f t="shared" si="1"/>
        <v>1.3593999999999999</v>
      </c>
      <c r="G58">
        <f t="shared" si="2"/>
        <v>5.4686666666666668E-3</v>
      </c>
      <c r="H58">
        <f t="shared" ref="H58:H59" si="23">D58/D57</f>
        <v>3</v>
      </c>
    </row>
    <row r="59" spans="1:8" x14ac:dyDescent="0.25">
      <c r="A59" t="s">
        <v>1</v>
      </c>
      <c r="B59" t="s">
        <v>17</v>
      </c>
      <c r="C59">
        <v>1000000</v>
      </c>
      <c r="D59">
        <v>6</v>
      </c>
      <c r="E59">
        <f t="shared" si="22"/>
        <v>6.1406000000000001</v>
      </c>
      <c r="F59">
        <f t="shared" si="1"/>
        <v>0.14060000000000006</v>
      </c>
      <c r="G59">
        <f t="shared" si="2"/>
        <v>1.0234333333333335E-2</v>
      </c>
      <c r="H59">
        <f t="shared" si="23"/>
        <v>2</v>
      </c>
    </row>
    <row r="61" spans="1:8" x14ac:dyDescent="0.25">
      <c r="A61" t="s">
        <v>8</v>
      </c>
      <c r="B61" t="s">
        <v>17</v>
      </c>
      <c r="C61">
        <v>1000</v>
      </c>
      <c r="D61">
        <v>6</v>
      </c>
      <c r="E61">
        <f>0.0000000000002*C61^3+0.0000006*C61^2+0.0076*C61-2.192</f>
        <v>6.0081999999999987</v>
      </c>
      <c r="F61">
        <f t="shared" si="1"/>
        <v>8.1999999999986528E-3</v>
      </c>
      <c r="G61">
        <f t="shared" si="2"/>
        <v>1.0013666666666666E-2</v>
      </c>
      <c r="H61" s="1" t="s">
        <v>22</v>
      </c>
    </row>
    <row r="62" spans="1:8" x14ac:dyDescent="0.25">
      <c r="A62" t="s">
        <v>8</v>
      </c>
      <c r="B62" t="s">
        <v>17</v>
      </c>
      <c r="C62">
        <v>10000</v>
      </c>
      <c r="D62">
        <v>137</v>
      </c>
      <c r="E62">
        <f t="shared" ref="E62:E64" si="24">0.0000000000002*C62^3+0.0000006*C62^2+0.0076*C62-2.192</f>
        <v>134.00799999999998</v>
      </c>
      <c r="F62">
        <f t="shared" si="1"/>
        <v>2.9920000000000186</v>
      </c>
      <c r="G62">
        <f t="shared" si="2"/>
        <v>9.7816058394160563E-3</v>
      </c>
      <c r="H62">
        <f>D62/D61</f>
        <v>22.833333333333332</v>
      </c>
    </row>
    <row r="63" spans="1:8" x14ac:dyDescent="0.25">
      <c r="A63" t="s">
        <v>8</v>
      </c>
      <c r="B63" t="s">
        <v>17</v>
      </c>
      <c r="C63">
        <v>100000</v>
      </c>
      <c r="D63">
        <v>7331</v>
      </c>
      <c r="E63">
        <f t="shared" si="24"/>
        <v>6957.808</v>
      </c>
      <c r="F63">
        <f t="shared" si="1"/>
        <v>373.19200000000001</v>
      </c>
      <c r="G63">
        <f t="shared" si="2"/>
        <v>9.4909398444959752E-3</v>
      </c>
      <c r="H63">
        <f t="shared" ref="H63:H64" si="25">D63/D62</f>
        <v>53.510948905109487</v>
      </c>
    </row>
    <row r="64" spans="1:8" x14ac:dyDescent="0.25">
      <c r="A64" t="s">
        <v>8</v>
      </c>
      <c r="B64" t="s">
        <v>17</v>
      </c>
      <c r="C64">
        <v>1000000</v>
      </c>
      <c r="D64">
        <v>881648</v>
      </c>
      <c r="E64">
        <f t="shared" si="24"/>
        <v>807597.80799999996</v>
      </c>
      <c r="F64">
        <f t="shared" si="1"/>
        <v>74050.192000000039</v>
      </c>
      <c r="G64">
        <f t="shared" si="2"/>
        <v>9.1600934613360434E-3</v>
      </c>
      <c r="H64">
        <f t="shared" si="25"/>
        <v>120.26299277042695</v>
      </c>
    </row>
    <row r="66" spans="1:8" x14ac:dyDescent="0.25">
      <c r="A66" t="s">
        <v>9</v>
      </c>
      <c r="B66" t="s">
        <v>17</v>
      </c>
      <c r="C66">
        <v>1000</v>
      </c>
      <c r="D66">
        <v>1</v>
      </c>
      <c r="E66">
        <f>0.000005*C66+1.1406</f>
        <v>1.1456</v>
      </c>
      <c r="F66">
        <f t="shared" si="1"/>
        <v>0.14559999999999995</v>
      </c>
      <c r="G66">
        <f t="shared" si="2"/>
        <v>1.1455999999999999E-2</v>
      </c>
      <c r="H66" s="1" t="s">
        <v>22</v>
      </c>
    </row>
    <row r="67" spans="1:8" x14ac:dyDescent="0.25">
      <c r="A67" t="s">
        <v>9</v>
      </c>
      <c r="B67" t="s">
        <v>17</v>
      </c>
      <c r="C67">
        <v>10000</v>
      </c>
      <c r="D67">
        <v>1</v>
      </c>
      <c r="E67">
        <f t="shared" ref="E67:E69" si="26">0.000005*C67+1.1406</f>
        <v>1.1906000000000001</v>
      </c>
      <c r="F67">
        <f t="shared" ref="F67:F130" si="27">ABS(D67-E67)</f>
        <v>0.1906000000000001</v>
      </c>
      <c r="G67">
        <f t="shared" ref="G67:G130" si="28">(E67/D67)/100</f>
        <v>1.1906000000000002E-2</v>
      </c>
      <c r="H67">
        <f>D67/D66</f>
        <v>1</v>
      </c>
    </row>
    <row r="68" spans="1:8" x14ac:dyDescent="0.25">
      <c r="A68" t="s">
        <v>9</v>
      </c>
      <c r="B68" t="s">
        <v>17</v>
      </c>
      <c r="C68">
        <v>100000</v>
      </c>
      <c r="D68">
        <v>2</v>
      </c>
      <c r="E68">
        <f t="shared" si="26"/>
        <v>1.6406000000000001</v>
      </c>
      <c r="F68">
        <f t="shared" si="27"/>
        <v>0.35939999999999994</v>
      </c>
      <c r="G68">
        <f t="shared" si="28"/>
        <v>8.2030000000000002E-3</v>
      </c>
      <c r="H68">
        <f t="shared" ref="H68:H69" si="29">D68/D67</f>
        <v>2</v>
      </c>
    </row>
    <row r="69" spans="1:8" x14ac:dyDescent="0.25">
      <c r="A69" t="s">
        <v>9</v>
      </c>
      <c r="B69" t="s">
        <v>17</v>
      </c>
      <c r="C69">
        <v>1000000</v>
      </c>
      <c r="D69">
        <v>6</v>
      </c>
      <c r="E69">
        <f t="shared" si="26"/>
        <v>6.1406000000000001</v>
      </c>
      <c r="F69">
        <f t="shared" si="27"/>
        <v>0.14060000000000006</v>
      </c>
      <c r="G69">
        <f t="shared" si="28"/>
        <v>1.0234333333333335E-2</v>
      </c>
      <c r="H69">
        <f t="shared" si="29"/>
        <v>3</v>
      </c>
    </row>
    <row r="71" spans="1:8" x14ac:dyDescent="0.25">
      <c r="A71" t="s">
        <v>10</v>
      </c>
      <c r="B71" t="s">
        <v>17</v>
      </c>
      <c r="C71">
        <v>1000</v>
      </c>
      <c r="D71">
        <v>1</v>
      </c>
      <c r="E71">
        <f>--0.00000000007*C71^2+0.0002*C71+0.8541</f>
        <v>1.0541700000000001</v>
      </c>
      <c r="F71">
        <f t="shared" si="27"/>
        <v>5.4170000000000051E-2</v>
      </c>
      <c r="G71">
        <f t="shared" si="28"/>
        <v>1.0541700000000001E-2</v>
      </c>
      <c r="H71" s="1" t="s">
        <v>22</v>
      </c>
    </row>
    <row r="72" spans="1:8" x14ac:dyDescent="0.25">
      <c r="A72" t="s">
        <v>10</v>
      </c>
      <c r="B72" t="s">
        <v>17</v>
      </c>
      <c r="C72">
        <v>10000</v>
      </c>
      <c r="D72">
        <v>3</v>
      </c>
      <c r="E72">
        <f t="shared" ref="E72:E74" si="30">--0.00000000007*C72^2+0.0002*C72+0.8541</f>
        <v>2.8611</v>
      </c>
      <c r="F72">
        <f t="shared" si="27"/>
        <v>0.13890000000000002</v>
      </c>
      <c r="G72">
        <f t="shared" si="28"/>
        <v>9.5370000000000003E-3</v>
      </c>
      <c r="H72">
        <f>D72/D71</f>
        <v>3</v>
      </c>
    </row>
    <row r="73" spans="1:8" x14ac:dyDescent="0.25">
      <c r="A73" t="s">
        <v>10</v>
      </c>
      <c r="B73" t="s">
        <v>17</v>
      </c>
      <c r="C73">
        <v>100000</v>
      </c>
      <c r="D73">
        <v>21</v>
      </c>
      <c r="E73">
        <f t="shared" si="30"/>
        <v>21.554099999999998</v>
      </c>
      <c r="F73">
        <f t="shared" si="27"/>
        <v>0.55409999999999826</v>
      </c>
      <c r="G73">
        <f t="shared" si="28"/>
        <v>1.0263857142857142E-2</v>
      </c>
      <c r="H73">
        <f t="shared" ref="H73:H74" si="31">D73/D72</f>
        <v>7</v>
      </c>
    </row>
    <row r="74" spans="1:8" x14ac:dyDescent="0.25">
      <c r="A74" t="s">
        <v>10</v>
      </c>
      <c r="B74" t="s">
        <v>17</v>
      </c>
      <c r="C74">
        <v>1000000</v>
      </c>
      <c r="D74">
        <v>141</v>
      </c>
      <c r="E74">
        <f t="shared" si="30"/>
        <v>270.85410000000002</v>
      </c>
      <c r="F74">
        <f t="shared" si="27"/>
        <v>129.85410000000002</v>
      </c>
      <c r="G74">
        <f t="shared" si="28"/>
        <v>1.9209510638297872E-2</v>
      </c>
      <c r="H74">
        <f t="shared" si="31"/>
        <v>6.7142857142857144</v>
      </c>
    </row>
    <row r="76" spans="1:8" x14ac:dyDescent="0.25">
      <c r="A76" t="s">
        <v>11</v>
      </c>
      <c r="B76" t="s">
        <v>17</v>
      </c>
      <c r="C76">
        <v>1000</v>
      </c>
      <c r="D76">
        <v>1</v>
      </c>
      <c r="E76">
        <f>0.0001*C76+2.5228</f>
        <v>2.6228000000000002</v>
      </c>
      <c r="F76">
        <f t="shared" si="27"/>
        <v>1.6228000000000002</v>
      </c>
      <c r="G76">
        <f t="shared" si="28"/>
        <v>2.6228000000000001E-2</v>
      </c>
      <c r="H76" s="1" t="s">
        <v>22</v>
      </c>
    </row>
    <row r="77" spans="1:8" x14ac:dyDescent="0.25">
      <c r="A77" t="s">
        <v>11</v>
      </c>
      <c r="B77" t="s">
        <v>17</v>
      </c>
      <c r="C77">
        <v>10000</v>
      </c>
      <c r="D77">
        <v>4</v>
      </c>
      <c r="E77">
        <f t="shared" ref="E77:E79" si="32">0.0001*C77+2.5228</f>
        <v>3.5228000000000002</v>
      </c>
      <c r="F77">
        <f t="shared" si="27"/>
        <v>0.47719999999999985</v>
      </c>
      <c r="G77">
        <f t="shared" si="28"/>
        <v>8.8070000000000006E-3</v>
      </c>
      <c r="H77">
        <f>D77/D76</f>
        <v>4</v>
      </c>
    </row>
    <row r="78" spans="1:8" x14ac:dyDescent="0.25">
      <c r="A78" t="s">
        <v>11</v>
      </c>
      <c r="B78" t="s">
        <v>17</v>
      </c>
      <c r="C78">
        <v>100000</v>
      </c>
      <c r="D78">
        <v>16</v>
      </c>
      <c r="E78">
        <f t="shared" si="32"/>
        <v>12.5228</v>
      </c>
      <c r="F78">
        <f t="shared" si="27"/>
        <v>3.4771999999999998</v>
      </c>
      <c r="G78">
        <f t="shared" si="28"/>
        <v>7.8267500000000004E-3</v>
      </c>
      <c r="H78">
        <f t="shared" ref="H78:H79" si="33">D78/D77</f>
        <v>4</v>
      </c>
    </row>
    <row r="79" spans="1:8" x14ac:dyDescent="0.25">
      <c r="A79" t="s">
        <v>11</v>
      </c>
      <c r="B79" t="s">
        <v>17</v>
      </c>
      <c r="C79">
        <v>1000000</v>
      </c>
      <c r="D79">
        <v>122</v>
      </c>
      <c r="E79">
        <f t="shared" si="32"/>
        <v>102.5228</v>
      </c>
      <c r="F79">
        <f t="shared" si="27"/>
        <v>19.477199999999996</v>
      </c>
      <c r="G79">
        <f t="shared" si="28"/>
        <v>8.4035081967213116E-3</v>
      </c>
      <c r="H79">
        <f t="shared" si="33"/>
        <v>7.625</v>
      </c>
    </row>
    <row r="81" spans="1:9" x14ac:dyDescent="0.25">
      <c r="A81" t="s">
        <v>12</v>
      </c>
      <c r="B81" t="s">
        <v>17</v>
      </c>
      <c r="C81">
        <v>1000</v>
      </c>
      <c r="D81">
        <v>7</v>
      </c>
      <c r="F81">
        <f t="shared" si="27"/>
        <v>7</v>
      </c>
      <c r="G81">
        <f t="shared" si="28"/>
        <v>0</v>
      </c>
      <c r="H81" s="1" t="s">
        <v>22</v>
      </c>
      <c r="I81" t="s">
        <v>23</v>
      </c>
    </row>
    <row r="82" spans="1:9" x14ac:dyDescent="0.25">
      <c r="A82" t="s">
        <v>12</v>
      </c>
      <c r="B82" t="s">
        <v>17</v>
      </c>
      <c r="C82">
        <v>10000</v>
      </c>
      <c r="D82">
        <v>343</v>
      </c>
      <c r="F82">
        <f t="shared" si="27"/>
        <v>343</v>
      </c>
      <c r="G82">
        <f t="shared" si="28"/>
        <v>0</v>
      </c>
      <c r="H82">
        <f>D82/D81</f>
        <v>49</v>
      </c>
    </row>
    <row r="83" spans="1:9" x14ac:dyDescent="0.25">
      <c r="A83" t="s">
        <v>12</v>
      </c>
      <c r="B83" t="s">
        <v>17</v>
      </c>
      <c r="C83">
        <v>100000</v>
      </c>
      <c r="D83" t="s">
        <v>18</v>
      </c>
      <c r="F83" t="e">
        <f t="shared" si="27"/>
        <v>#VALUE!</v>
      </c>
      <c r="G83" t="e">
        <f t="shared" si="28"/>
        <v>#VALUE!</v>
      </c>
      <c r="H83" t="e">
        <f t="shared" ref="H83:H84" si="34">D83/D82</f>
        <v>#VALUE!</v>
      </c>
    </row>
    <row r="84" spans="1:9" x14ac:dyDescent="0.25">
      <c r="A84" t="s">
        <v>12</v>
      </c>
      <c r="B84" t="s">
        <v>17</v>
      </c>
      <c r="C84">
        <v>1000000</v>
      </c>
      <c r="D84" t="s">
        <v>18</v>
      </c>
      <c r="F84" t="e">
        <f t="shared" si="27"/>
        <v>#VALUE!</v>
      </c>
      <c r="G84" t="e">
        <f t="shared" si="28"/>
        <v>#VALUE!</v>
      </c>
      <c r="H84" t="e">
        <f t="shared" si="34"/>
        <v>#VALUE!</v>
      </c>
    </row>
    <row r="86" spans="1:9" x14ac:dyDescent="0.25">
      <c r="A86" t="s">
        <v>13</v>
      </c>
      <c r="B86" t="s">
        <v>17</v>
      </c>
      <c r="C86">
        <v>1000</v>
      </c>
      <c r="D86">
        <v>2</v>
      </c>
      <c r="E86">
        <f>0.0001*C86+4.3013</f>
        <v>4.4013</v>
      </c>
      <c r="F86">
        <f t="shared" si="27"/>
        <v>2.4013</v>
      </c>
      <c r="G86">
        <f t="shared" si="28"/>
        <v>2.2006499999999998E-2</v>
      </c>
      <c r="H86" s="1" t="s">
        <v>22</v>
      </c>
    </row>
    <row r="87" spans="1:9" x14ac:dyDescent="0.25">
      <c r="A87" t="s">
        <v>13</v>
      </c>
      <c r="B87" t="s">
        <v>17</v>
      </c>
      <c r="C87">
        <v>10000</v>
      </c>
      <c r="D87">
        <v>4</v>
      </c>
      <c r="E87">
        <f t="shared" ref="E87:E89" si="35">0.0001*C87+4.3013</f>
        <v>5.3013000000000003</v>
      </c>
      <c r="F87">
        <f t="shared" si="27"/>
        <v>1.3013000000000003</v>
      </c>
      <c r="G87">
        <f t="shared" si="28"/>
        <v>1.3253250000000001E-2</v>
      </c>
      <c r="H87">
        <f>D87/D86</f>
        <v>2</v>
      </c>
    </row>
    <row r="88" spans="1:9" x14ac:dyDescent="0.25">
      <c r="A88" t="s">
        <v>13</v>
      </c>
      <c r="B88" t="s">
        <v>17</v>
      </c>
      <c r="C88">
        <v>100000</v>
      </c>
      <c r="D88">
        <v>22</v>
      </c>
      <c r="E88">
        <f t="shared" si="35"/>
        <v>14.301300000000001</v>
      </c>
      <c r="F88">
        <f t="shared" si="27"/>
        <v>7.6986999999999988</v>
      </c>
      <c r="G88">
        <f t="shared" si="28"/>
        <v>6.5005909090909099E-3</v>
      </c>
      <c r="H88">
        <f t="shared" ref="H88:H89" si="36">D88/D87</f>
        <v>5.5</v>
      </c>
    </row>
    <row r="89" spans="1:9" x14ac:dyDescent="0.25">
      <c r="A89" t="s">
        <v>13</v>
      </c>
      <c r="B89" t="s">
        <v>17</v>
      </c>
      <c r="C89">
        <v>1000000</v>
      </c>
      <c r="D89">
        <v>136</v>
      </c>
      <c r="E89">
        <f t="shared" si="35"/>
        <v>104.3013</v>
      </c>
      <c r="F89">
        <f t="shared" si="27"/>
        <v>31.698700000000002</v>
      </c>
      <c r="G89">
        <f t="shared" si="28"/>
        <v>7.6692132352941178E-3</v>
      </c>
      <c r="H89">
        <f t="shared" si="36"/>
        <v>6.1818181818181817</v>
      </c>
    </row>
    <row r="91" spans="1:9" x14ac:dyDescent="0.25">
      <c r="A91" t="s">
        <v>14</v>
      </c>
      <c r="B91" t="s">
        <v>17</v>
      </c>
      <c r="C91">
        <v>1000</v>
      </c>
      <c r="D91">
        <v>2</v>
      </c>
      <c r="E91">
        <f>0.0001*C91+2.1633</f>
        <v>2.2633000000000001</v>
      </c>
      <c r="F91">
        <f t="shared" si="27"/>
        <v>0.26330000000000009</v>
      </c>
      <c r="G91">
        <f t="shared" si="28"/>
        <v>1.13165E-2</v>
      </c>
      <c r="H91" s="1" t="s">
        <v>22</v>
      </c>
    </row>
    <row r="92" spans="1:9" x14ac:dyDescent="0.25">
      <c r="A92" t="s">
        <v>14</v>
      </c>
      <c r="B92" t="s">
        <v>17</v>
      </c>
      <c r="C92">
        <v>10000</v>
      </c>
      <c r="D92">
        <v>4</v>
      </c>
      <c r="E92">
        <f t="shared" ref="E92:E94" si="37">0.0001*C92+2.1633</f>
        <v>3.1633</v>
      </c>
      <c r="F92">
        <f t="shared" si="27"/>
        <v>0.8367</v>
      </c>
      <c r="G92">
        <f t="shared" si="28"/>
        <v>7.9082500000000003E-3</v>
      </c>
      <c r="H92">
        <f>D92/D91</f>
        <v>2</v>
      </c>
    </row>
    <row r="93" spans="1:9" x14ac:dyDescent="0.25">
      <c r="A93" t="s">
        <v>14</v>
      </c>
      <c r="B93" t="s">
        <v>17</v>
      </c>
      <c r="C93">
        <v>100000</v>
      </c>
      <c r="D93">
        <v>16</v>
      </c>
      <c r="E93">
        <f t="shared" si="37"/>
        <v>12.1633</v>
      </c>
      <c r="F93">
        <f t="shared" si="27"/>
        <v>3.8367000000000004</v>
      </c>
      <c r="G93">
        <f t="shared" si="28"/>
        <v>7.6020624999999994E-3</v>
      </c>
      <c r="H93">
        <f t="shared" ref="H93:H94" si="38">D93/D92</f>
        <v>4</v>
      </c>
    </row>
    <row r="94" spans="1:9" x14ac:dyDescent="0.25">
      <c r="A94" t="s">
        <v>14</v>
      </c>
      <c r="B94" t="s">
        <v>17</v>
      </c>
      <c r="C94">
        <v>1000000</v>
      </c>
      <c r="D94">
        <v>142</v>
      </c>
      <c r="E94">
        <f t="shared" si="37"/>
        <v>102.16330000000001</v>
      </c>
      <c r="F94">
        <f t="shared" si="27"/>
        <v>39.836699999999993</v>
      </c>
      <c r="G94">
        <f t="shared" si="28"/>
        <v>7.1945985915492956E-3</v>
      </c>
      <c r="H94">
        <f t="shared" si="38"/>
        <v>8.875</v>
      </c>
    </row>
    <row r="96" spans="1:9" x14ac:dyDescent="0.25">
      <c r="A96" t="s">
        <v>15</v>
      </c>
      <c r="B96" t="s">
        <v>17</v>
      </c>
      <c r="C96">
        <v>1000</v>
      </c>
      <c r="D96">
        <v>2</v>
      </c>
      <c r="E96">
        <f>0.0001*C96+9.2796</f>
        <v>9.3795999999999999</v>
      </c>
      <c r="F96">
        <f t="shared" si="27"/>
        <v>7.3795999999999999</v>
      </c>
      <c r="G96">
        <f t="shared" si="28"/>
        <v>4.6898000000000002E-2</v>
      </c>
      <c r="H96" s="1" t="s">
        <v>22</v>
      </c>
    </row>
    <row r="97" spans="1:8" x14ac:dyDescent="0.25">
      <c r="A97" t="s">
        <v>15</v>
      </c>
      <c r="B97" t="s">
        <v>17</v>
      </c>
      <c r="C97">
        <v>10000</v>
      </c>
      <c r="D97">
        <v>6</v>
      </c>
      <c r="E97">
        <f t="shared" ref="E97:E99" si="39">0.0001*C97+9.2796</f>
        <v>10.2796</v>
      </c>
      <c r="F97">
        <f t="shared" si="27"/>
        <v>4.2796000000000003</v>
      </c>
      <c r="G97">
        <f t="shared" si="28"/>
        <v>1.7132666666666668E-2</v>
      </c>
      <c r="H97">
        <f>D97/D96</f>
        <v>3</v>
      </c>
    </row>
    <row r="98" spans="1:8" x14ac:dyDescent="0.25">
      <c r="A98" t="s">
        <v>15</v>
      </c>
      <c r="B98" t="s">
        <v>17</v>
      </c>
      <c r="C98">
        <v>100000</v>
      </c>
      <c r="D98">
        <v>37</v>
      </c>
      <c r="E98">
        <f t="shared" si="39"/>
        <v>19.279600000000002</v>
      </c>
      <c r="F98">
        <f t="shared" si="27"/>
        <v>17.720399999999998</v>
      </c>
      <c r="G98">
        <f t="shared" si="28"/>
        <v>5.2107027027027027E-3</v>
      </c>
      <c r="H98">
        <f t="shared" ref="H98:H99" si="40">D98/D97</f>
        <v>6.166666666666667</v>
      </c>
    </row>
    <row r="99" spans="1:8" x14ac:dyDescent="0.25">
      <c r="A99" t="s">
        <v>15</v>
      </c>
      <c r="B99" t="s">
        <v>17</v>
      </c>
      <c r="C99">
        <v>1000000</v>
      </c>
      <c r="D99">
        <v>151</v>
      </c>
      <c r="E99">
        <f t="shared" si="39"/>
        <v>109.2796</v>
      </c>
      <c r="F99">
        <f t="shared" si="27"/>
        <v>41.720399999999998</v>
      </c>
      <c r="G99">
        <f t="shared" si="28"/>
        <v>7.2370596026490068E-3</v>
      </c>
      <c r="H99">
        <f t="shared" si="40"/>
        <v>4.0810810810810807</v>
      </c>
    </row>
    <row r="101" spans="1:8" x14ac:dyDescent="0.25">
      <c r="A101" t="s">
        <v>16</v>
      </c>
      <c r="B101" t="s">
        <v>17</v>
      </c>
      <c r="C101">
        <v>1000</v>
      </c>
      <c r="D101">
        <v>2</v>
      </c>
      <c r="E101">
        <f>0.0002*C101+4.3013</f>
        <v>4.5013000000000005</v>
      </c>
      <c r="F101">
        <f t="shared" si="27"/>
        <v>2.5013000000000005</v>
      </c>
      <c r="G101">
        <f t="shared" si="28"/>
        <v>2.2506500000000002E-2</v>
      </c>
      <c r="H101" s="1" t="s">
        <v>22</v>
      </c>
    </row>
    <row r="102" spans="1:8" x14ac:dyDescent="0.25">
      <c r="A102" t="s">
        <v>16</v>
      </c>
      <c r="B102" t="s">
        <v>17</v>
      </c>
      <c r="C102">
        <v>10000</v>
      </c>
      <c r="D102">
        <v>7</v>
      </c>
      <c r="E102">
        <f t="shared" ref="E102:E104" si="41">0.0002*C102+4.3013</f>
        <v>6.3013000000000003</v>
      </c>
      <c r="F102">
        <f t="shared" si="27"/>
        <v>0.69869999999999965</v>
      </c>
      <c r="G102">
        <f t="shared" si="28"/>
        <v>9.001857142857143E-3</v>
      </c>
      <c r="H102">
        <f>D102/D101</f>
        <v>3.5</v>
      </c>
    </row>
    <row r="103" spans="1:8" x14ac:dyDescent="0.25">
      <c r="A103" t="s">
        <v>16</v>
      </c>
      <c r="B103" t="s">
        <v>17</v>
      </c>
      <c r="C103">
        <v>100000</v>
      </c>
      <c r="D103">
        <v>35</v>
      </c>
      <c r="E103">
        <f t="shared" si="41"/>
        <v>24.301300000000001</v>
      </c>
      <c r="F103">
        <f t="shared" si="27"/>
        <v>10.698699999999999</v>
      </c>
      <c r="G103">
        <f t="shared" si="28"/>
        <v>6.9432285714285712E-3</v>
      </c>
      <c r="H103">
        <f t="shared" ref="H103:H104" si="42">D103/D102</f>
        <v>5</v>
      </c>
    </row>
    <row r="104" spans="1:8" x14ac:dyDescent="0.25">
      <c r="A104" t="s">
        <v>16</v>
      </c>
      <c r="B104" t="s">
        <v>17</v>
      </c>
      <c r="C104">
        <v>1000000</v>
      </c>
      <c r="D104">
        <v>168</v>
      </c>
      <c r="E104">
        <f t="shared" si="41"/>
        <v>204.3013</v>
      </c>
      <c r="F104">
        <f t="shared" si="27"/>
        <v>36.301299999999998</v>
      </c>
      <c r="G104">
        <f t="shared" si="28"/>
        <v>1.2160791666666665E-2</v>
      </c>
      <c r="H104">
        <f t="shared" si="42"/>
        <v>4.8</v>
      </c>
    </row>
    <row r="106" spans="1:8" x14ac:dyDescent="0.25">
      <c r="A106" t="s">
        <v>1</v>
      </c>
      <c r="B106" t="s">
        <v>19</v>
      </c>
      <c r="C106">
        <v>1000</v>
      </c>
      <c r="D106">
        <v>6</v>
      </c>
      <c r="E106">
        <f>0.0000000000002*C106^3 + 0.0000009*C106^2 + 0.0025*C106 + 2.5518</f>
        <v>5.952</v>
      </c>
      <c r="F106">
        <f t="shared" si="27"/>
        <v>4.8000000000000043E-2</v>
      </c>
      <c r="G106">
        <f t="shared" si="28"/>
        <v>9.92E-3</v>
      </c>
      <c r="H106" s="1" t="s">
        <v>22</v>
      </c>
    </row>
    <row r="107" spans="1:8" x14ac:dyDescent="0.25">
      <c r="A107" t="s">
        <v>1</v>
      </c>
      <c r="B107" t="s">
        <v>19</v>
      </c>
      <c r="C107">
        <v>10000</v>
      </c>
      <c r="D107">
        <v>121</v>
      </c>
      <c r="E107">
        <f t="shared" ref="E107:E109" si="43">0.0000000000002*C107^3 + 0.0000009*C107^2 + 0.0025*C107 + 2.5518</f>
        <v>117.7518</v>
      </c>
      <c r="F107">
        <f t="shared" si="27"/>
        <v>3.2481999999999971</v>
      </c>
      <c r="G107">
        <f t="shared" si="28"/>
        <v>9.7315537190082648E-3</v>
      </c>
      <c r="H107">
        <f>D107/D106</f>
        <v>20.166666666666668</v>
      </c>
    </row>
    <row r="108" spans="1:8" x14ac:dyDescent="0.25">
      <c r="A108" t="s">
        <v>1</v>
      </c>
      <c r="B108" t="s">
        <v>19</v>
      </c>
      <c r="C108">
        <v>100000</v>
      </c>
      <c r="D108">
        <v>9797</v>
      </c>
      <c r="E108">
        <f t="shared" si="43"/>
        <v>9452.5517999999993</v>
      </c>
      <c r="F108">
        <f t="shared" si="27"/>
        <v>344.44820000000072</v>
      </c>
      <c r="G108">
        <f t="shared" si="28"/>
        <v>9.6484146167194022E-3</v>
      </c>
      <c r="H108">
        <f t="shared" ref="H108:H109" si="44">D108/D107</f>
        <v>80.966942148760324</v>
      </c>
    </row>
    <row r="109" spans="1:8" x14ac:dyDescent="0.25">
      <c r="A109" t="s">
        <v>1</v>
      </c>
      <c r="B109" t="s">
        <v>19</v>
      </c>
      <c r="C109">
        <v>1000000</v>
      </c>
      <c r="D109">
        <v>1172384</v>
      </c>
      <c r="E109">
        <f t="shared" si="43"/>
        <v>1102502.5518</v>
      </c>
      <c r="F109">
        <f t="shared" si="27"/>
        <v>69881.448199999984</v>
      </c>
      <c r="G109">
        <f t="shared" si="28"/>
        <v>9.4039372065807796E-3</v>
      </c>
      <c r="H109">
        <f t="shared" si="44"/>
        <v>119.66765336327447</v>
      </c>
    </row>
    <row r="111" spans="1:8" x14ac:dyDescent="0.25">
      <c r="A111" t="s">
        <v>8</v>
      </c>
      <c r="B111" t="s">
        <v>19</v>
      </c>
      <c r="C111">
        <v>1000</v>
      </c>
      <c r="D111">
        <v>6</v>
      </c>
      <c r="E111">
        <f xml:space="preserve"> -0.0000000000003*C111^3 + 0.000001*C111^2 + 0.0016*C111 + 2.8918</f>
        <v>5.4915000000000003</v>
      </c>
      <c r="F111">
        <f t="shared" si="27"/>
        <v>0.50849999999999973</v>
      </c>
      <c r="G111">
        <f t="shared" si="28"/>
        <v>9.1525000000000009E-3</v>
      </c>
      <c r="H111" s="1" t="s">
        <v>22</v>
      </c>
    </row>
    <row r="112" spans="1:8" x14ac:dyDescent="0.25">
      <c r="A112" t="s">
        <v>8</v>
      </c>
      <c r="B112" t="s">
        <v>19</v>
      </c>
      <c r="C112">
        <v>10000</v>
      </c>
      <c r="D112">
        <v>167</v>
      </c>
      <c r="E112">
        <f t="shared" ref="E112:E114" si="45" xml:space="preserve"> -0.0000000000003*C112^3 + 0.000001*C112^2 + 0.0016*C112 + 2.8918</f>
        <v>118.59180000000001</v>
      </c>
      <c r="F112">
        <f t="shared" si="27"/>
        <v>48.408199999999994</v>
      </c>
      <c r="G112">
        <f t="shared" si="28"/>
        <v>7.1013053892215574E-3</v>
      </c>
      <c r="H112">
        <f>D112/D111</f>
        <v>27.833333333333332</v>
      </c>
    </row>
    <row r="113" spans="1:8" x14ac:dyDescent="0.25">
      <c r="A113" t="s">
        <v>8</v>
      </c>
      <c r="B113" t="s">
        <v>19</v>
      </c>
      <c r="C113">
        <v>100000</v>
      </c>
      <c r="D113">
        <v>14641</v>
      </c>
      <c r="E113">
        <f t="shared" si="45"/>
        <v>9862.8917999999994</v>
      </c>
      <c r="F113">
        <f t="shared" si="27"/>
        <v>4778.1082000000006</v>
      </c>
      <c r="G113">
        <f t="shared" si="28"/>
        <v>6.7364878082098213E-3</v>
      </c>
      <c r="H113">
        <f t="shared" ref="H113:H114" si="46">D113/D112</f>
        <v>87.670658682634738</v>
      </c>
    </row>
    <row r="114" spans="1:8" x14ac:dyDescent="0.25">
      <c r="A114" t="s">
        <v>8</v>
      </c>
      <c r="B114" t="s">
        <v>19</v>
      </c>
      <c r="C114">
        <v>1000000</v>
      </c>
      <c r="D114">
        <v>1140581</v>
      </c>
      <c r="E114">
        <f t="shared" si="45"/>
        <v>701602.89179999998</v>
      </c>
      <c r="F114">
        <f t="shared" si="27"/>
        <v>438978.10820000002</v>
      </c>
      <c r="G114">
        <f t="shared" si="28"/>
        <v>6.1512763389886382E-3</v>
      </c>
      <c r="H114">
        <f t="shared" si="46"/>
        <v>77.90321699337477</v>
      </c>
    </row>
    <row r="116" spans="1:8" x14ac:dyDescent="0.25">
      <c r="A116" t="s">
        <v>9</v>
      </c>
      <c r="B116" t="s">
        <v>19</v>
      </c>
      <c r="C116">
        <v>1000</v>
      </c>
      <c r="D116">
        <v>5</v>
      </c>
      <c r="E116">
        <f xml:space="preserve"> 0.0000000000003*C116^3 + 0.0000003*C116^2 + 0.0014*C116 + 3.3293</f>
        <v>5.0296000000000003</v>
      </c>
      <c r="F116">
        <f t="shared" si="27"/>
        <v>2.9600000000000293E-2</v>
      </c>
      <c r="G116">
        <f t="shared" si="28"/>
        <v>1.0059200000000001E-2</v>
      </c>
      <c r="H116" s="1" t="s">
        <v>22</v>
      </c>
    </row>
    <row r="117" spans="1:8" x14ac:dyDescent="0.25">
      <c r="A117" t="s">
        <v>9</v>
      </c>
      <c r="B117" t="s">
        <v>19</v>
      </c>
      <c r="C117">
        <v>10000</v>
      </c>
      <c r="D117">
        <v>44</v>
      </c>
      <c r="E117">
        <f t="shared" ref="E117:E119" si="47" xml:space="preserve"> 0.0000000000003*C117^3 + 0.0000003*C117^2 + 0.0014*C117 + 3.3293</f>
        <v>47.629300000000001</v>
      </c>
      <c r="F117">
        <f t="shared" si="27"/>
        <v>3.6293000000000006</v>
      </c>
      <c r="G117">
        <f t="shared" si="28"/>
        <v>1.0824840909090909E-2</v>
      </c>
      <c r="H117">
        <f>D117/D116</f>
        <v>8.8000000000000007</v>
      </c>
    </row>
    <row r="118" spans="1:8" x14ac:dyDescent="0.25">
      <c r="A118" t="s">
        <v>9</v>
      </c>
      <c r="B118" t="s">
        <v>19</v>
      </c>
      <c r="C118">
        <v>100000</v>
      </c>
      <c r="D118">
        <v>3115</v>
      </c>
      <c r="E118">
        <f t="shared" si="47"/>
        <v>3443.3292999999999</v>
      </c>
      <c r="F118">
        <f t="shared" si="27"/>
        <v>328.32929999999988</v>
      </c>
      <c r="G118">
        <f t="shared" si="28"/>
        <v>1.1054026645264847E-2</v>
      </c>
      <c r="H118">
        <f t="shared" ref="H118:H119" si="48">D118/D117</f>
        <v>70.795454545454547</v>
      </c>
    </row>
    <row r="119" spans="1:8" x14ac:dyDescent="0.25">
      <c r="A119" t="s">
        <v>9</v>
      </c>
      <c r="B119" t="s">
        <v>19</v>
      </c>
      <c r="C119">
        <v>1000000</v>
      </c>
      <c r="D119">
        <v>610281</v>
      </c>
      <c r="E119">
        <f t="shared" si="47"/>
        <v>601403.32929999998</v>
      </c>
      <c r="F119">
        <f t="shared" si="27"/>
        <v>8877.670700000017</v>
      </c>
      <c r="G119">
        <f t="shared" si="28"/>
        <v>9.854531425687511E-3</v>
      </c>
      <c r="H119">
        <f t="shared" si="48"/>
        <v>195.91685393258427</v>
      </c>
    </row>
    <row r="121" spans="1:8" x14ac:dyDescent="0.25">
      <c r="A121" t="s">
        <v>10</v>
      </c>
      <c r="B121" t="s">
        <v>19</v>
      </c>
      <c r="C121">
        <v>1000</v>
      </c>
      <c r="D121">
        <v>1</v>
      </c>
      <c r="E121">
        <f>0.0002*C121+4.4972</f>
        <v>4.6972000000000005</v>
      </c>
      <c r="F121">
        <f t="shared" si="27"/>
        <v>3.6972000000000005</v>
      </c>
      <c r="G121">
        <f t="shared" si="28"/>
        <v>4.6972000000000007E-2</v>
      </c>
      <c r="H121" s="1" t="s">
        <v>22</v>
      </c>
    </row>
    <row r="122" spans="1:8" x14ac:dyDescent="0.25">
      <c r="A122" t="s">
        <v>10</v>
      </c>
      <c r="B122" t="s">
        <v>19</v>
      </c>
      <c r="C122">
        <v>10000</v>
      </c>
      <c r="D122">
        <v>5</v>
      </c>
      <c r="E122">
        <f t="shared" ref="E122:E124" si="49">0.0002*C122+4.4972</f>
        <v>6.4972000000000003</v>
      </c>
      <c r="F122">
        <f t="shared" si="27"/>
        <v>1.4972000000000003</v>
      </c>
      <c r="G122">
        <f t="shared" si="28"/>
        <v>1.2994400000000001E-2</v>
      </c>
      <c r="H122">
        <f>D122/D121</f>
        <v>5</v>
      </c>
    </row>
    <row r="123" spans="1:8" x14ac:dyDescent="0.25">
      <c r="A123" t="s">
        <v>10</v>
      </c>
      <c r="B123" t="s">
        <v>19</v>
      </c>
      <c r="C123">
        <v>100000</v>
      </c>
      <c r="D123">
        <v>27</v>
      </c>
      <c r="E123">
        <f t="shared" si="49"/>
        <v>24.497199999999999</v>
      </c>
      <c r="F123">
        <f t="shared" si="27"/>
        <v>2.5028000000000006</v>
      </c>
      <c r="G123">
        <f t="shared" si="28"/>
        <v>9.0730370370370374E-3</v>
      </c>
      <c r="H123">
        <f t="shared" ref="H123:H124" si="50">D123/D122</f>
        <v>5.4</v>
      </c>
    </row>
    <row r="124" spans="1:8" x14ac:dyDescent="0.25">
      <c r="A124" t="s">
        <v>10</v>
      </c>
      <c r="B124" t="s">
        <v>19</v>
      </c>
      <c r="C124">
        <v>1000000</v>
      </c>
      <c r="D124">
        <v>175</v>
      </c>
      <c r="E124">
        <f t="shared" si="49"/>
        <v>204.49719999999999</v>
      </c>
      <c r="F124">
        <f t="shared" si="27"/>
        <v>29.497199999999992</v>
      </c>
      <c r="G124">
        <f t="shared" si="28"/>
        <v>1.1685554285714286E-2</v>
      </c>
      <c r="H124">
        <f t="shared" si="50"/>
        <v>6.4814814814814818</v>
      </c>
    </row>
    <row r="126" spans="1:8" x14ac:dyDescent="0.25">
      <c r="A126" t="s">
        <v>11</v>
      </c>
      <c r="B126" t="s">
        <v>19</v>
      </c>
      <c r="C126">
        <v>1000</v>
      </c>
      <c r="D126">
        <v>2</v>
      </c>
      <c r="E126">
        <f>0.0002*C126+1.4768</f>
        <v>1.6767999999999998</v>
      </c>
      <c r="F126">
        <f t="shared" si="27"/>
        <v>0.32320000000000015</v>
      </c>
      <c r="G126">
        <f t="shared" si="28"/>
        <v>8.3839999999999991E-3</v>
      </c>
      <c r="H126" s="1" t="s">
        <v>22</v>
      </c>
    </row>
    <row r="127" spans="1:8" x14ac:dyDescent="0.25">
      <c r="A127" t="s">
        <v>11</v>
      </c>
      <c r="B127" t="s">
        <v>19</v>
      </c>
      <c r="C127">
        <v>10000</v>
      </c>
      <c r="D127">
        <v>4</v>
      </c>
      <c r="E127">
        <f t="shared" ref="E127:E129" si="51">0.0002*C127+1.4768</f>
        <v>3.4767999999999999</v>
      </c>
      <c r="F127">
        <f t="shared" si="27"/>
        <v>0.52320000000000011</v>
      </c>
      <c r="G127">
        <f t="shared" si="28"/>
        <v>8.6920000000000001E-3</v>
      </c>
      <c r="H127">
        <f>D127/D126</f>
        <v>2</v>
      </c>
    </row>
    <row r="128" spans="1:8" x14ac:dyDescent="0.25">
      <c r="A128" t="s">
        <v>11</v>
      </c>
      <c r="B128" t="s">
        <v>19</v>
      </c>
      <c r="C128">
        <v>100000</v>
      </c>
      <c r="D128">
        <v>17</v>
      </c>
      <c r="E128">
        <f t="shared" si="51"/>
        <v>21.476800000000001</v>
      </c>
      <c r="F128">
        <f t="shared" si="27"/>
        <v>4.4768000000000008</v>
      </c>
      <c r="G128">
        <f t="shared" si="28"/>
        <v>1.2633411764705883E-2</v>
      </c>
      <c r="H128">
        <f t="shared" ref="H128:H129" si="52">D128/D127</f>
        <v>4.25</v>
      </c>
    </row>
    <row r="129" spans="1:9" x14ac:dyDescent="0.25">
      <c r="A129" t="s">
        <v>11</v>
      </c>
      <c r="B129" t="s">
        <v>19</v>
      </c>
      <c r="C129">
        <v>1000000</v>
      </c>
      <c r="D129">
        <v>170</v>
      </c>
      <c r="E129">
        <f t="shared" si="51"/>
        <v>201.4768</v>
      </c>
      <c r="F129">
        <f t="shared" si="27"/>
        <v>31.476799999999997</v>
      </c>
      <c r="G129">
        <f t="shared" si="28"/>
        <v>1.1851576470588234E-2</v>
      </c>
      <c r="H129">
        <f t="shared" si="52"/>
        <v>10</v>
      </c>
    </row>
    <row r="131" spans="1:9" x14ac:dyDescent="0.25">
      <c r="A131" t="s">
        <v>12</v>
      </c>
      <c r="B131" t="s">
        <v>19</v>
      </c>
      <c r="C131">
        <v>1000</v>
      </c>
      <c r="D131">
        <v>6</v>
      </c>
      <c r="F131">
        <f t="shared" ref="F131:F154" si="53">ABS(D131-E131)</f>
        <v>6</v>
      </c>
      <c r="G131">
        <f t="shared" ref="G131:G154" si="54">(E131/D131)/100</f>
        <v>0</v>
      </c>
      <c r="H131" s="1" t="s">
        <v>22</v>
      </c>
      <c r="I131" t="s">
        <v>23</v>
      </c>
    </row>
    <row r="132" spans="1:9" x14ac:dyDescent="0.25">
      <c r="A132" t="s">
        <v>12</v>
      </c>
      <c r="B132" t="s">
        <v>19</v>
      </c>
      <c r="C132">
        <v>10000</v>
      </c>
      <c r="D132">
        <v>138</v>
      </c>
      <c r="F132">
        <f t="shared" si="53"/>
        <v>138</v>
      </c>
      <c r="G132">
        <f t="shared" si="54"/>
        <v>0</v>
      </c>
      <c r="H132">
        <f>D132/D131</f>
        <v>23</v>
      </c>
    </row>
    <row r="133" spans="1:9" x14ac:dyDescent="0.25">
      <c r="A133" t="s">
        <v>12</v>
      </c>
      <c r="B133" t="s">
        <v>19</v>
      </c>
      <c r="C133">
        <v>100000</v>
      </c>
      <c r="D133" t="s">
        <v>18</v>
      </c>
      <c r="F133" t="e">
        <f t="shared" si="53"/>
        <v>#VALUE!</v>
      </c>
      <c r="G133" t="e">
        <f t="shared" si="54"/>
        <v>#VALUE!</v>
      </c>
      <c r="H133" t="e">
        <f t="shared" ref="H133:H134" si="55">D133/D132</f>
        <v>#VALUE!</v>
      </c>
    </row>
    <row r="134" spans="1:9" x14ac:dyDescent="0.25">
      <c r="A134" t="s">
        <v>12</v>
      </c>
      <c r="B134" t="s">
        <v>19</v>
      </c>
      <c r="C134">
        <v>1000000</v>
      </c>
      <c r="D134" t="s">
        <v>18</v>
      </c>
      <c r="F134" t="e">
        <f t="shared" si="53"/>
        <v>#VALUE!</v>
      </c>
      <c r="G134" t="e">
        <f t="shared" si="54"/>
        <v>#VALUE!</v>
      </c>
      <c r="H134" t="e">
        <f t="shared" si="55"/>
        <v>#VALUE!</v>
      </c>
    </row>
    <row r="136" spans="1:9" x14ac:dyDescent="0.25">
      <c r="A136" t="s">
        <v>13</v>
      </c>
      <c r="B136" t="s">
        <v>19</v>
      </c>
      <c r="C136">
        <v>1000</v>
      </c>
      <c r="D136">
        <v>2</v>
      </c>
      <c r="E136">
        <f>0.0002*C136+6.2465</f>
        <v>6.4465000000000003</v>
      </c>
      <c r="F136">
        <f t="shared" si="53"/>
        <v>4.4465000000000003</v>
      </c>
      <c r="G136">
        <f t="shared" si="54"/>
        <v>3.2232500000000004E-2</v>
      </c>
      <c r="H136" s="1" t="s">
        <v>22</v>
      </c>
    </row>
    <row r="137" spans="1:9" x14ac:dyDescent="0.25">
      <c r="A137" t="s">
        <v>13</v>
      </c>
      <c r="B137" t="s">
        <v>19</v>
      </c>
      <c r="C137">
        <v>10000</v>
      </c>
      <c r="D137">
        <v>4</v>
      </c>
      <c r="E137">
        <f t="shared" ref="E137:E139" si="56">0.0002*C137+6.2465</f>
        <v>8.2465000000000011</v>
      </c>
      <c r="F137">
        <f t="shared" si="53"/>
        <v>4.2465000000000011</v>
      </c>
      <c r="G137">
        <f t="shared" si="54"/>
        <v>2.0616250000000003E-2</v>
      </c>
      <c r="H137">
        <f>D137/D136</f>
        <v>2</v>
      </c>
    </row>
    <row r="138" spans="1:9" x14ac:dyDescent="0.25">
      <c r="A138" t="s">
        <v>13</v>
      </c>
      <c r="B138" t="s">
        <v>19</v>
      </c>
      <c r="C138">
        <v>100000</v>
      </c>
      <c r="D138">
        <v>32</v>
      </c>
      <c r="E138">
        <f t="shared" si="56"/>
        <v>26.246500000000001</v>
      </c>
      <c r="F138">
        <f t="shared" si="53"/>
        <v>5.7534999999999989</v>
      </c>
      <c r="G138">
        <f t="shared" si="54"/>
        <v>8.2020312500000001E-3</v>
      </c>
      <c r="H138">
        <f t="shared" ref="H138:H139" si="57">D138/D137</f>
        <v>8</v>
      </c>
    </row>
    <row r="139" spans="1:9" x14ac:dyDescent="0.25">
      <c r="A139" t="s">
        <v>13</v>
      </c>
      <c r="B139" t="s">
        <v>19</v>
      </c>
      <c r="C139">
        <v>1000000</v>
      </c>
      <c r="D139">
        <v>171</v>
      </c>
      <c r="E139">
        <f t="shared" si="56"/>
        <v>206.2465</v>
      </c>
      <c r="F139">
        <f t="shared" si="53"/>
        <v>35.246499999999997</v>
      </c>
      <c r="G139">
        <f t="shared" si="54"/>
        <v>1.2061198830409356E-2</v>
      </c>
      <c r="H139">
        <f t="shared" si="57"/>
        <v>5.34375</v>
      </c>
    </row>
    <row r="141" spans="1:9" x14ac:dyDescent="0.25">
      <c r="A141" t="s">
        <v>14</v>
      </c>
      <c r="B141" t="s">
        <v>19</v>
      </c>
      <c r="C141">
        <v>1000</v>
      </c>
      <c r="D141">
        <v>2</v>
      </c>
      <c r="E141">
        <f>0.0002*C141+9.7577</f>
        <v>9.9576999999999991</v>
      </c>
      <c r="F141">
        <f t="shared" si="53"/>
        <v>7.9576999999999991</v>
      </c>
      <c r="G141">
        <f t="shared" si="54"/>
        <v>4.9788499999999992E-2</v>
      </c>
      <c r="H141" s="1" t="s">
        <v>22</v>
      </c>
    </row>
    <row r="142" spans="1:9" x14ac:dyDescent="0.25">
      <c r="A142" t="s">
        <v>14</v>
      </c>
      <c r="B142" t="s">
        <v>19</v>
      </c>
      <c r="C142">
        <v>10000</v>
      </c>
      <c r="D142">
        <v>4</v>
      </c>
      <c r="E142">
        <f t="shared" ref="E142:E144" si="58">0.0002*C142+9.7577</f>
        <v>11.7577</v>
      </c>
      <c r="F142">
        <f t="shared" si="53"/>
        <v>7.7576999999999998</v>
      </c>
      <c r="G142">
        <f t="shared" si="54"/>
        <v>2.939425E-2</v>
      </c>
      <c r="H142">
        <f>D142/D141</f>
        <v>2</v>
      </c>
    </row>
    <row r="143" spans="1:9" x14ac:dyDescent="0.25">
      <c r="A143" t="s">
        <v>14</v>
      </c>
      <c r="B143" t="s">
        <v>19</v>
      </c>
      <c r="C143">
        <v>100000</v>
      </c>
      <c r="D143">
        <v>47</v>
      </c>
      <c r="E143">
        <f t="shared" si="58"/>
        <v>29.7577</v>
      </c>
      <c r="F143">
        <f t="shared" si="53"/>
        <v>17.2423</v>
      </c>
      <c r="G143">
        <f t="shared" si="54"/>
        <v>6.331425531914894E-3</v>
      </c>
      <c r="H143">
        <f t="shared" ref="H143:H144" si="59">D143/D142</f>
        <v>11.75</v>
      </c>
    </row>
    <row r="144" spans="1:9" x14ac:dyDescent="0.25">
      <c r="A144" t="s">
        <v>14</v>
      </c>
      <c r="B144" t="s">
        <v>19</v>
      </c>
      <c r="C144">
        <v>1000000</v>
      </c>
      <c r="D144">
        <v>207</v>
      </c>
      <c r="E144">
        <f t="shared" si="58"/>
        <v>209.7577</v>
      </c>
      <c r="F144">
        <f t="shared" si="53"/>
        <v>2.7576999999999998</v>
      </c>
      <c r="G144">
        <f t="shared" si="54"/>
        <v>1.0133222222222222E-2</v>
      </c>
      <c r="H144">
        <f t="shared" si="59"/>
        <v>4.4042553191489358</v>
      </c>
    </row>
    <row r="146" spans="1:8" x14ac:dyDescent="0.25">
      <c r="A146" t="s">
        <v>15</v>
      </c>
      <c r="B146" t="s">
        <v>19</v>
      </c>
      <c r="C146">
        <v>1000</v>
      </c>
      <c r="D146">
        <v>2</v>
      </c>
      <c r="E146">
        <f>0.0002*C146+7.5831</f>
        <v>7.7831000000000001</v>
      </c>
      <c r="F146">
        <f t="shared" si="53"/>
        <v>5.7831000000000001</v>
      </c>
      <c r="G146">
        <f t="shared" si="54"/>
        <v>3.8915499999999999E-2</v>
      </c>
      <c r="H146" s="1" t="s">
        <v>22</v>
      </c>
    </row>
    <row r="147" spans="1:8" x14ac:dyDescent="0.25">
      <c r="A147" t="s">
        <v>15</v>
      </c>
      <c r="B147" t="s">
        <v>19</v>
      </c>
      <c r="C147">
        <v>10000</v>
      </c>
      <c r="D147">
        <v>6</v>
      </c>
      <c r="E147">
        <f t="shared" ref="E147:E149" si="60">0.0002*C147+7.5831</f>
        <v>9.5831</v>
      </c>
      <c r="F147">
        <f t="shared" si="53"/>
        <v>3.5831</v>
      </c>
      <c r="G147">
        <f t="shared" si="54"/>
        <v>1.5971833333333334E-2</v>
      </c>
      <c r="H147">
        <f>D147/D146</f>
        <v>3</v>
      </c>
    </row>
    <row r="148" spans="1:8" x14ac:dyDescent="0.25">
      <c r="A148" t="s">
        <v>15</v>
      </c>
      <c r="B148" t="s">
        <v>19</v>
      </c>
      <c r="C148">
        <v>100000</v>
      </c>
      <c r="D148">
        <v>39</v>
      </c>
      <c r="E148">
        <f t="shared" si="60"/>
        <v>27.583100000000002</v>
      </c>
      <c r="F148">
        <f t="shared" si="53"/>
        <v>11.416899999999998</v>
      </c>
      <c r="G148">
        <f t="shared" si="54"/>
        <v>7.0725897435897443E-3</v>
      </c>
      <c r="H148">
        <f t="shared" ref="H148:H149" si="61">D148/D147</f>
        <v>6.5</v>
      </c>
    </row>
    <row r="149" spans="1:8" x14ac:dyDescent="0.25">
      <c r="A149" t="s">
        <v>15</v>
      </c>
      <c r="B149" t="s">
        <v>19</v>
      </c>
      <c r="C149">
        <v>1000000</v>
      </c>
      <c r="D149">
        <v>216</v>
      </c>
      <c r="E149">
        <f t="shared" si="60"/>
        <v>207.5831</v>
      </c>
      <c r="F149">
        <f t="shared" si="53"/>
        <v>8.4168999999999983</v>
      </c>
      <c r="G149">
        <f t="shared" si="54"/>
        <v>9.6103287037037025E-3</v>
      </c>
      <c r="H149">
        <f t="shared" si="61"/>
        <v>5.5384615384615383</v>
      </c>
    </row>
    <row r="151" spans="1:8" x14ac:dyDescent="0.25">
      <c r="A151" t="s">
        <v>16</v>
      </c>
      <c r="B151" t="s">
        <v>19</v>
      </c>
      <c r="C151">
        <v>1000</v>
      </c>
      <c r="D151">
        <v>2</v>
      </c>
      <c r="E151">
        <f>0.0002*C151+10.149</f>
        <v>10.348999999999998</v>
      </c>
      <c r="F151">
        <f t="shared" si="53"/>
        <v>8.3489999999999984</v>
      </c>
      <c r="G151">
        <f t="shared" si="54"/>
        <v>5.1744999999999992E-2</v>
      </c>
      <c r="H151" s="1" t="s">
        <v>22</v>
      </c>
    </row>
    <row r="152" spans="1:8" x14ac:dyDescent="0.25">
      <c r="A152" t="s">
        <v>16</v>
      </c>
      <c r="B152" t="s">
        <v>19</v>
      </c>
      <c r="C152">
        <v>10000</v>
      </c>
      <c r="D152">
        <v>8</v>
      </c>
      <c r="E152">
        <f t="shared" ref="E152:E154" si="62">0.0002*C152+10.149</f>
        <v>12.148999999999999</v>
      </c>
      <c r="F152">
        <f t="shared" si="53"/>
        <v>4.1489999999999991</v>
      </c>
      <c r="G152">
        <f t="shared" si="54"/>
        <v>1.5186249999999998E-2</v>
      </c>
      <c r="H152">
        <f>D152/D151</f>
        <v>4</v>
      </c>
    </row>
    <row r="153" spans="1:8" x14ac:dyDescent="0.25">
      <c r="A153" t="s">
        <v>16</v>
      </c>
      <c r="B153" t="s">
        <v>19</v>
      </c>
      <c r="C153">
        <v>100000</v>
      </c>
      <c r="D153">
        <v>44</v>
      </c>
      <c r="E153">
        <f t="shared" si="62"/>
        <v>30.149000000000001</v>
      </c>
      <c r="F153">
        <f t="shared" si="53"/>
        <v>13.850999999999999</v>
      </c>
      <c r="G153">
        <f t="shared" si="54"/>
        <v>6.8520454545454544E-3</v>
      </c>
      <c r="H153">
        <f t="shared" ref="H153:H154" si="63">D153/D152</f>
        <v>5.5</v>
      </c>
    </row>
    <row r="154" spans="1:8" x14ac:dyDescent="0.25">
      <c r="A154" t="s">
        <v>16</v>
      </c>
      <c r="B154" t="s">
        <v>19</v>
      </c>
      <c r="C154">
        <v>1000000</v>
      </c>
      <c r="D154">
        <v>209</v>
      </c>
      <c r="E154">
        <f t="shared" si="62"/>
        <v>210.149</v>
      </c>
      <c r="F154">
        <f t="shared" si="53"/>
        <v>1.1490000000000009</v>
      </c>
      <c r="G154">
        <f t="shared" si="54"/>
        <v>1.0054976076555025E-2</v>
      </c>
      <c r="H154">
        <f t="shared" si="63"/>
        <v>4.75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Genov</dc:creator>
  <cp:lastModifiedBy>Stanimir Genov</cp:lastModifiedBy>
  <dcterms:created xsi:type="dcterms:W3CDTF">2018-10-12T14:49:54Z</dcterms:created>
  <dcterms:modified xsi:type="dcterms:W3CDTF">2018-10-14T17:08:50Z</dcterms:modified>
</cp:coreProperties>
</file>