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06E7E836-ECE7-40BE-A25F-3142B51E342D}" xr6:coauthVersionLast="45" xr6:coauthVersionMax="45" xr10:uidLastSave="{00000000-0000-0000-0000-000000000000}"/>
  <bookViews>
    <workbookView xWindow="-28920" yWindow="1785" windowWidth="29040" windowHeight="15840" activeTab="1" xr2:uid="{CE7047C9-98BD-4DA7-B8A4-C691A62982A5}"/>
  </bookViews>
  <sheets>
    <sheet name="Data" sheetId="3" r:id="rId1"/>
    <sheet name="Results" sheetId="2" r:id="rId2"/>
    <sheet name="Data for standard deviation" sheetId="4" r:id="rId3"/>
  </sheets>
  <definedNames>
    <definedName name="ExterneDaten_1" localSheetId="0" hidden="1">Data!$A$1:$I$94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2" l="1"/>
  <c r="F1" i="4" l="1"/>
  <c r="E1" i="4"/>
  <c r="D1" i="4"/>
  <c r="C1" i="4"/>
  <c r="B1" i="4"/>
  <c r="A1" i="4"/>
  <c r="L2" i="2"/>
  <c r="B3" i="2"/>
  <c r="B2" i="2"/>
  <c r="B1" i="2"/>
  <c r="B4" i="2" l="1"/>
  <c r="D1" i="2" s="1"/>
  <c r="D5" i="2" l="1"/>
  <c r="D3" i="2"/>
  <c r="D2" i="2"/>
  <c r="D6" i="2" s="1"/>
  <c r="R1" i="2"/>
  <c r="L1" i="2"/>
  <c r="N1" i="2"/>
  <c r="H2" i="2"/>
  <c r="N2" i="2"/>
  <c r="H1" i="2"/>
  <c r="D7" i="2" l="1"/>
  <c r="A4" i="4"/>
  <c r="A8" i="4"/>
  <c r="A12" i="4"/>
  <c r="A16" i="4"/>
  <c r="A20" i="4"/>
  <c r="A24" i="4"/>
  <c r="A28" i="4"/>
  <c r="A32" i="4"/>
  <c r="A5" i="4"/>
  <c r="A10" i="4"/>
  <c r="A15" i="4"/>
  <c r="A21" i="4"/>
  <c r="A26" i="4"/>
  <c r="A31" i="4"/>
  <c r="A36" i="4"/>
  <c r="A40" i="4"/>
  <c r="A44" i="4"/>
  <c r="A48" i="4"/>
  <c r="A52" i="4"/>
  <c r="A56" i="4"/>
  <c r="A60" i="4"/>
  <c r="A64" i="4"/>
  <c r="A68" i="4"/>
  <c r="A72" i="4"/>
  <c r="A76" i="4"/>
  <c r="A80" i="4"/>
  <c r="A84" i="4"/>
  <c r="A88" i="4"/>
  <c r="A92" i="4"/>
  <c r="A6" i="4"/>
  <c r="A11" i="4"/>
  <c r="A17" i="4"/>
  <c r="A22" i="4"/>
  <c r="A27" i="4"/>
  <c r="A33" i="4"/>
  <c r="A37" i="4"/>
  <c r="A41" i="4"/>
  <c r="A45" i="4"/>
  <c r="A49" i="4"/>
  <c r="A53" i="4"/>
  <c r="A57" i="4"/>
  <c r="A61" i="4"/>
  <c r="A65" i="4"/>
  <c r="A69" i="4"/>
  <c r="A73" i="4"/>
  <c r="A77" i="4"/>
  <c r="A81" i="4"/>
  <c r="A85" i="4"/>
  <c r="A89" i="4"/>
  <c r="A93" i="4"/>
  <c r="A7" i="4"/>
  <c r="A13" i="4"/>
  <c r="A18" i="4"/>
  <c r="A23" i="4"/>
  <c r="A29" i="4"/>
  <c r="A34" i="4"/>
  <c r="A38" i="4"/>
  <c r="A42" i="4"/>
  <c r="A46" i="4"/>
  <c r="A50" i="4"/>
  <c r="A54" i="4"/>
  <c r="A58" i="4"/>
  <c r="A62" i="4"/>
  <c r="A66" i="4"/>
  <c r="A70" i="4"/>
  <c r="A74" i="4"/>
  <c r="A78" i="4"/>
  <c r="A82" i="4"/>
  <c r="A86" i="4"/>
  <c r="A90" i="4"/>
  <c r="A94" i="4"/>
  <c r="A3" i="4"/>
  <c r="A9" i="4"/>
  <c r="A14" i="4"/>
  <c r="A19" i="4"/>
  <c r="A25" i="4"/>
  <c r="A30" i="4"/>
  <c r="A35" i="4"/>
  <c r="A39" i="4"/>
  <c r="A43" i="4"/>
  <c r="A47" i="4"/>
  <c r="A51" i="4"/>
  <c r="A55" i="4"/>
  <c r="A59" i="4"/>
  <c r="A63" i="4"/>
  <c r="A67" i="4"/>
  <c r="A71" i="4"/>
  <c r="A75" i="4"/>
  <c r="A79" i="4"/>
  <c r="A83" i="4"/>
  <c r="A87" i="4"/>
  <c r="A91" i="4"/>
  <c r="A2" i="4"/>
  <c r="C3" i="4"/>
  <c r="C7" i="4"/>
  <c r="C11" i="4"/>
  <c r="C15" i="4"/>
  <c r="C19" i="4"/>
  <c r="C23" i="4"/>
  <c r="C27" i="4"/>
  <c r="C31" i="4"/>
  <c r="C35" i="4"/>
  <c r="C39" i="4"/>
  <c r="C43" i="4"/>
  <c r="C47" i="4"/>
  <c r="C51" i="4"/>
  <c r="C55" i="4"/>
  <c r="C8" i="4"/>
  <c r="C13" i="4"/>
  <c r="C18" i="4"/>
  <c r="C24" i="4"/>
  <c r="C29" i="4"/>
  <c r="C34" i="4"/>
  <c r="C40" i="4"/>
  <c r="C45" i="4"/>
  <c r="C50" i="4"/>
  <c r="C56" i="4"/>
  <c r="C60" i="4"/>
  <c r="C64" i="4"/>
  <c r="C68" i="4"/>
  <c r="C72" i="4"/>
  <c r="C76" i="4"/>
  <c r="C80" i="4"/>
  <c r="C84" i="4"/>
  <c r="C88" i="4"/>
  <c r="C92" i="4"/>
  <c r="C5" i="4"/>
  <c r="C12" i="4"/>
  <c r="C20" i="4"/>
  <c r="C26" i="4"/>
  <c r="C33" i="4"/>
  <c r="C41" i="4"/>
  <c r="C48" i="4"/>
  <c r="C54" i="4"/>
  <c r="C61" i="4"/>
  <c r="C66" i="4"/>
  <c r="C71" i="4"/>
  <c r="C77" i="4"/>
  <c r="C82" i="4"/>
  <c r="C87" i="4"/>
  <c r="C93" i="4"/>
  <c r="C6" i="4"/>
  <c r="C14" i="4"/>
  <c r="C21" i="4"/>
  <c r="C28" i="4"/>
  <c r="C36" i="4"/>
  <c r="C42" i="4"/>
  <c r="C49" i="4"/>
  <c r="C57" i="4"/>
  <c r="C62" i="4"/>
  <c r="C67" i="4"/>
  <c r="C73" i="4"/>
  <c r="C78" i="4"/>
  <c r="C83" i="4"/>
  <c r="C89" i="4"/>
  <c r="C94" i="4"/>
  <c r="C9" i="4"/>
  <c r="C16" i="4"/>
  <c r="C22" i="4"/>
  <c r="C30" i="4"/>
  <c r="C37" i="4"/>
  <c r="C44" i="4"/>
  <c r="C52" i="4"/>
  <c r="C58" i="4"/>
  <c r="C63" i="4"/>
  <c r="C69" i="4"/>
  <c r="C74" i="4"/>
  <c r="C79" i="4"/>
  <c r="C85" i="4"/>
  <c r="C90" i="4"/>
  <c r="C2" i="4"/>
  <c r="C4" i="4"/>
  <c r="C10" i="4"/>
  <c r="C17" i="4"/>
  <c r="C25" i="4"/>
  <c r="C32" i="4"/>
  <c r="C38" i="4"/>
  <c r="C46" i="4"/>
  <c r="C53" i="4"/>
  <c r="C59" i="4"/>
  <c r="C65" i="4"/>
  <c r="C70" i="4"/>
  <c r="C75" i="4"/>
  <c r="C81" i="4"/>
  <c r="C86" i="4"/>
  <c r="C91" i="4"/>
  <c r="E5" i="4"/>
  <c r="E9" i="4"/>
  <c r="E13" i="4"/>
  <c r="E17" i="4"/>
  <c r="E21" i="4"/>
  <c r="E25" i="4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3" i="4"/>
  <c r="E7" i="4"/>
  <c r="E11" i="4"/>
  <c r="E15" i="4"/>
  <c r="E19" i="4"/>
  <c r="E23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2" i="4"/>
  <c r="E10" i="4"/>
  <c r="E18" i="4"/>
  <c r="E26" i="4"/>
  <c r="E34" i="4"/>
  <c r="E42" i="4"/>
  <c r="E50" i="4"/>
  <c r="E58" i="4"/>
  <c r="E66" i="4"/>
  <c r="E74" i="4"/>
  <c r="E82" i="4"/>
  <c r="E90" i="4"/>
  <c r="E6" i="4"/>
  <c r="E14" i="4"/>
  <c r="E22" i="4"/>
  <c r="E30" i="4"/>
  <c r="E38" i="4"/>
  <c r="E46" i="4"/>
  <c r="E54" i="4"/>
  <c r="E62" i="4"/>
  <c r="E70" i="4"/>
  <c r="E78" i="4"/>
  <c r="E86" i="4"/>
  <c r="E94" i="4"/>
  <c r="E16" i="4"/>
  <c r="E32" i="4"/>
  <c r="E48" i="4"/>
  <c r="E64" i="4"/>
  <c r="E80" i="4"/>
  <c r="E4" i="4"/>
  <c r="E20" i="4"/>
  <c r="E36" i="4"/>
  <c r="E52" i="4"/>
  <c r="E68" i="4"/>
  <c r="E84" i="4"/>
  <c r="E8" i="4"/>
  <c r="E24" i="4"/>
  <c r="E40" i="4"/>
  <c r="E56" i="4"/>
  <c r="E72" i="4"/>
  <c r="E88" i="4"/>
  <c r="E12" i="4"/>
  <c r="E28" i="4"/>
  <c r="E44" i="4"/>
  <c r="E60" i="4"/>
  <c r="E76" i="4"/>
  <c r="E92" i="4"/>
  <c r="F2" i="4"/>
  <c r="F6" i="4"/>
  <c r="F10" i="4"/>
  <c r="F14" i="4"/>
  <c r="F18" i="4"/>
  <c r="F22" i="4"/>
  <c r="F26" i="4"/>
  <c r="F30" i="4"/>
  <c r="F34" i="4"/>
  <c r="F38" i="4"/>
  <c r="F42" i="4"/>
  <c r="F46" i="4"/>
  <c r="F50" i="4"/>
  <c r="F54" i="4"/>
  <c r="F58" i="4"/>
  <c r="F62" i="4"/>
  <c r="F66" i="4"/>
  <c r="F70" i="4"/>
  <c r="F74" i="4"/>
  <c r="F78" i="4"/>
  <c r="F82" i="4"/>
  <c r="F86" i="4"/>
  <c r="F90" i="4"/>
  <c r="F94" i="4"/>
  <c r="F3" i="4"/>
  <c r="F7" i="4"/>
  <c r="F11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4" i="4"/>
  <c r="F8" i="4"/>
  <c r="F12" i="4"/>
  <c r="F16" i="4"/>
  <c r="F20" i="4"/>
  <c r="F24" i="4"/>
  <c r="F28" i="4"/>
  <c r="F32" i="4"/>
  <c r="F36" i="4"/>
  <c r="F40" i="4"/>
  <c r="F44" i="4"/>
  <c r="F48" i="4"/>
  <c r="F52" i="4"/>
  <c r="F56" i="4"/>
  <c r="F60" i="4"/>
  <c r="F64" i="4"/>
  <c r="F68" i="4"/>
  <c r="F72" i="4"/>
  <c r="F76" i="4"/>
  <c r="F80" i="4"/>
  <c r="F84" i="4"/>
  <c r="F88" i="4"/>
  <c r="F92" i="4"/>
  <c r="F17" i="4"/>
  <c r="F33" i="4"/>
  <c r="F49" i="4"/>
  <c r="F65" i="4"/>
  <c r="F81" i="4"/>
  <c r="F9" i="4"/>
  <c r="F25" i="4"/>
  <c r="F41" i="4"/>
  <c r="F57" i="4"/>
  <c r="F73" i="4"/>
  <c r="F89" i="4"/>
  <c r="F5" i="4"/>
  <c r="F37" i="4"/>
  <c r="F69" i="4"/>
  <c r="F13" i="4"/>
  <c r="F45" i="4"/>
  <c r="F77" i="4"/>
  <c r="F21" i="4"/>
  <c r="F53" i="4"/>
  <c r="F85" i="4"/>
  <c r="F29" i="4"/>
  <c r="F61" i="4"/>
  <c r="F93" i="4"/>
  <c r="B6" i="4"/>
  <c r="B10" i="4"/>
  <c r="B14" i="4"/>
  <c r="B18" i="4"/>
  <c r="B22" i="4"/>
  <c r="B26" i="4"/>
  <c r="B30" i="4"/>
  <c r="B34" i="4"/>
  <c r="B38" i="4"/>
  <c r="B42" i="4"/>
  <c r="B46" i="4"/>
  <c r="B50" i="4"/>
  <c r="B54" i="4"/>
  <c r="B58" i="4"/>
  <c r="B62" i="4"/>
  <c r="B66" i="4"/>
  <c r="B70" i="4"/>
  <c r="B74" i="4"/>
  <c r="B78" i="4"/>
  <c r="B82" i="4"/>
  <c r="B86" i="4"/>
  <c r="B90" i="4"/>
  <c r="B94" i="4"/>
  <c r="B3" i="4"/>
  <c r="B8" i="4"/>
  <c r="B13" i="4"/>
  <c r="B19" i="4"/>
  <c r="B24" i="4"/>
  <c r="B29" i="4"/>
  <c r="B35" i="4"/>
  <c r="B40" i="4"/>
  <c r="B45" i="4"/>
  <c r="B51" i="4"/>
  <c r="B56" i="4"/>
  <c r="B61" i="4"/>
  <c r="B67" i="4"/>
  <c r="B72" i="4"/>
  <c r="B77" i="4"/>
  <c r="B83" i="4"/>
  <c r="B88" i="4"/>
  <c r="B93" i="4"/>
  <c r="B4" i="4"/>
  <c r="B9" i="4"/>
  <c r="B15" i="4"/>
  <c r="B20" i="4"/>
  <c r="B25" i="4"/>
  <c r="B31" i="4"/>
  <c r="B36" i="4"/>
  <c r="B41" i="4"/>
  <c r="B47" i="4"/>
  <c r="B52" i="4"/>
  <c r="B57" i="4"/>
  <c r="B63" i="4"/>
  <c r="B68" i="4"/>
  <c r="B73" i="4"/>
  <c r="B79" i="4"/>
  <c r="B84" i="4"/>
  <c r="B89" i="4"/>
  <c r="B2" i="4"/>
  <c r="B5" i="4"/>
  <c r="B11" i="4"/>
  <c r="B16" i="4"/>
  <c r="B21" i="4"/>
  <c r="B27" i="4"/>
  <c r="B32" i="4"/>
  <c r="B37" i="4"/>
  <c r="B43" i="4"/>
  <c r="B48" i="4"/>
  <c r="B53" i="4"/>
  <c r="B59" i="4"/>
  <c r="B64" i="4"/>
  <c r="B69" i="4"/>
  <c r="B75" i="4"/>
  <c r="B80" i="4"/>
  <c r="B85" i="4"/>
  <c r="B91" i="4"/>
  <c r="B7" i="4"/>
  <c r="B12" i="4"/>
  <c r="B17" i="4"/>
  <c r="B23" i="4"/>
  <c r="B28" i="4"/>
  <c r="B33" i="4"/>
  <c r="B39" i="4"/>
  <c r="B44" i="4"/>
  <c r="B49" i="4"/>
  <c r="B55" i="4"/>
  <c r="B60" i="4"/>
  <c r="B65" i="4"/>
  <c r="B71" i="4"/>
  <c r="B76" i="4"/>
  <c r="B81" i="4"/>
  <c r="B87" i="4"/>
  <c r="B92" i="4"/>
  <c r="D4" i="4"/>
  <c r="D8" i="4"/>
  <c r="D12" i="4"/>
  <c r="D16" i="4"/>
  <c r="D20" i="4"/>
  <c r="D24" i="4"/>
  <c r="D28" i="4"/>
  <c r="D32" i="4"/>
  <c r="D36" i="4"/>
  <c r="D40" i="4"/>
  <c r="D44" i="4"/>
  <c r="D48" i="4"/>
  <c r="D52" i="4"/>
  <c r="D56" i="4"/>
  <c r="D60" i="4"/>
  <c r="D64" i="4"/>
  <c r="D68" i="4"/>
  <c r="D72" i="4"/>
  <c r="D76" i="4"/>
  <c r="D80" i="4"/>
  <c r="D84" i="4"/>
  <c r="D88" i="4"/>
  <c r="D92" i="4"/>
  <c r="D7" i="4"/>
  <c r="D13" i="4"/>
  <c r="D18" i="4"/>
  <c r="D23" i="4"/>
  <c r="D29" i="4"/>
  <c r="D34" i="4"/>
  <c r="D39" i="4"/>
  <c r="D45" i="4"/>
  <c r="D50" i="4"/>
  <c r="D55" i="4"/>
  <c r="D61" i="4"/>
  <c r="D66" i="4"/>
  <c r="D71" i="4"/>
  <c r="D77" i="4"/>
  <c r="D82" i="4"/>
  <c r="D87" i="4"/>
  <c r="D5" i="4"/>
  <c r="D10" i="4"/>
  <c r="D15" i="4"/>
  <c r="D21" i="4"/>
  <c r="D26" i="4"/>
  <c r="D31" i="4"/>
  <c r="D37" i="4"/>
  <c r="D42" i="4"/>
  <c r="D47" i="4"/>
  <c r="D53" i="4"/>
  <c r="D58" i="4"/>
  <c r="D63" i="4"/>
  <c r="D69" i="4"/>
  <c r="D74" i="4"/>
  <c r="D79" i="4"/>
  <c r="D85" i="4"/>
  <c r="D90" i="4"/>
  <c r="D2" i="4"/>
  <c r="D9" i="4"/>
  <c r="D19" i="4"/>
  <c r="D30" i="4"/>
  <c r="D41" i="4"/>
  <c r="D51" i="4"/>
  <c r="D62" i="4"/>
  <c r="D73" i="4"/>
  <c r="D83" i="4"/>
  <c r="D93" i="4"/>
  <c r="D11" i="4"/>
  <c r="D22" i="4"/>
  <c r="D33" i="4"/>
  <c r="D43" i="4"/>
  <c r="D54" i="4"/>
  <c r="D65" i="4"/>
  <c r="D75" i="4"/>
  <c r="D86" i="4"/>
  <c r="D94" i="4"/>
  <c r="D3" i="4"/>
  <c r="D14" i="4"/>
  <c r="D25" i="4"/>
  <c r="D35" i="4"/>
  <c r="D46" i="4"/>
  <c r="D57" i="4"/>
  <c r="D67" i="4"/>
  <c r="D78" i="4"/>
  <c r="D89" i="4"/>
  <c r="D6" i="4"/>
  <c r="D17" i="4"/>
  <c r="D27" i="4"/>
  <c r="D38" i="4"/>
  <c r="D49" i="4"/>
  <c r="D59" i="4"/>
  <c r="D70" i="4"/>
  <c r="D81" i="4"/>
  <c r="D91" i="4"/>
  <c r="J3" i="2" l="1"/>
  <c r="H5" i="2" s="1"/>
  <c r="H6" i="2" s="1"/>
  <c r="H7" i="2" s="1"/>
  <c r="R3" i="2"/>
  <c r="R5" i="2" s="1"/>
  <c r="J4" i="2"/>
  <c r="J5" i="2" s="1"/>
  <c r="J6" i="2" s="1"/>
  <c r="J7" i="2" s="1"/>
  <c r="L3" i="2"/>
  <c r="L5" i="2" s="1"/>
  <c r="L6" i="2" s="1"/>
  <c r="L7" i="2" s="1"/>
  <c r="P3" i="2"/>
  <c r="N5" i="2" s="1"/>
  <c r="N6" i="2" s="1"/>
  <c r="N7" i="2" s="1"/>
  <c r="P4" i="2"/>
  <c r="P5" i="2" s="1"/>
  <c r="P6" i="2" s="1"/>
  <c r="P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6A5DC6-B262-4A7C-AD36-84E63A17F1A6}" keepAlive="1" interval="2" name="Abfrage - output" description="Verbindung mit der Abfrage 'output' in der Arbeitsmappe." type="5" refreshedVersion="6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<sst xmlns="http://schemas.openxmlformats.org/spreadsheetml/2006/main" count="248" uniqueCount="157">
  <si>
    <t>ID</t>
  </si>
  <si>
    <t>STATE</t>
  </si>
  <si>
    <t>Blank position</t>
  </si>
  <si>
    <t>Top row</t>
  </si>
  <si>
    <t>Bottom row</t>
  </si>
  <si>
    <t>Manhattan</t>
  </si>
  <si>
    <t>First column</t>
  </si>
  <si>
    <t>Last column</t>
  </si>
  <si>
    <t>Neighbours</t>
  </si>
  <si>
    <t>14, 13, 15, 7, 11, 0, 12, 5, 6, 2, 9, 1, 4, 8, 10, 3</t>
  </si>
  <si>
    <t>middle</t>
  </si>
  <si>
    <t>13, 5, 4, 10, 9, 12, 8, 14, 2, 3, 7, 1, 0, 15, 11, 6</t>
  </si>
  <si>
    <t>corner</t>
  </si>
  <si>
    <t>14, 7, 8, 2, 13, 11, 10, 4, 9, 12, 5, 15, 3, 6, 0, 1</t>
  </si>
  <si>
    <t>edge</t>
  </si>
  <si>
    <t>5, 12, 10, 0, 15, 11, 13, 7, 8, 2, 14, 1, 3, 4, 9, 6</t>
  </si>
  <si>
    <t>4, 7, 14, 13, 10, 3, 9, 12, 11, 5, 0, 15, 1, 2, 6, 8</t>
  </si>
  <si>
    <t>14, 7, 1, 9, 12, 3, 6, 15, 8, 0, 2, 5, 10, 11, 4, 13</t>
  </si>
  <si>
    <t>2, 11, 15, 5, 13, 4, 6, 7, 12, 8, 0, 10, 9, 3, 14, 1</t>
  </si>
  <si>
    <t>0, 12, 15, 3, 8, 11, 4, 2, 6, 13, 9, 5, 14, 1, 10, 7</t>
  </si>
  <si>
    <t>3, 14, 9, 11, 5, 4, 8, 2, 13, 12, 6, 7, 10, 1, 15, 0</t>
  </si>
  <si>
    <t>13, 11, 8, 0, 15, 7, 10, 9, 4, 3, 6, 14, 5, 12, 2, 1</t>
  </si>
  <si>
    <t>5, 9, 13, 14, 6, 3, 7, 0, 10, 8, 4, 12, 15, 2, 11, 1</t>
  </si>
  <si>
    <t>14, 1, 9, 6, 4, 8, 3, 0, 7, 2, 5, 12, 10, 11, 13, 15</t>
  </si>
  <si>
    <t>3, 6, 5, 2, 0, 4, 15, 14, 10, 1, 13, 12, 9, 8, 11, 7</t>
  </si>
  <si>
    <t>13, 11, 4, 12, 1, 8, 9, 15, 6, 5, 0, 14, 7, 3, 10, 2</t>
  </si>
  <si>
    <t>1, 3, 2, 5, 10, 9, 15, 6, 8, 14, 13, 0, 12, 4, 7, 11</t>
  </si>
  <si>
    <t>6, 15, 14, 12, 1, 4, 9, 10, 11, 7, 2, 13, 8, 3, 5, 0</t>
  </si>
  <si>
    <t>7, 11, 8, 3, 14, 4, 6, 15, 5, 1, 13, 9, 0, 12, 2, 10</t>
  </si>
  <si>
    <t>6, 12, 11, 3, 13, 7, 9, 15, 2, 14, 8, 10, 4, 1, 5, 0</t>
  </si>
  <si>
    <t>12, 8, 14, 6, 11, 4, 0, 7, 5, 1, 10, 15, 3, 13, 9, 2</t>
  </si>
  <si>
    <t>10, 9, 3, 11, 0, 6, 2, 14, 13, 5, 4, 7, 8, 15, 1, 12</t>
  </si>
  <si>
    <t>7, 3, 14, 13, 4, 1, 10, 8, 5, 12, 9, 11, 2, 15, 6, 0</t>
  </si>
  <si>
    <t>11, 4, 2, 7, 1, 10, 14, 15, 6, 0, 9, 8, 3, 13, 5, 12</t>
  </si>
  <si>
    <t>5, 7, 3, 12, 15, 13, 14, 8, 0, 10, 9, 6, 1, 4, 2, 11</t>
  </si>
  <si>
    <t>14, 1, 0, 15, 2, 6, 8, 3, 9, 12, 10, 13, 4, 7, 5, 11</t>
  </si>
  <si>
    <t>13, 14, 6, 12, 4, 5, 1, 0, 9, 3, 10, 2, 15, 11, 8, 7</t>
  </si>
  <si>
    <t>9, 1, 8, 2, 15, 0, 4, 14, 3, 10, 7, 5, 11, 13, 6, 12</t>
  </si>
  <si>
    <t>12, 15, 2, 6, 1, 14, 7, 4, 5, 3, 8, 11, 10, 0, 13, 9</t>
  </si>
  <si>
    <t>12, 8, 13, 0, 1, 5, 15, 4, 6, 3, 2, 11, 9, 7, 14, 10</t>
  </si>
  <si>
    <t>14, 10, 9, 0, 13, 6, 5, 4, 2, 12, 7, 8, 1, 3, 11, 15</t>
  </si>
  <si>
    <t>14, 3, 5, 15, 11, 6, 13, 9, 4, 10, 2, 12, 0, 1, 7, 8</t>
  </si>
  <si>
    <t>6, 11, 7, 8, 13, 2, 5, 4, 1, 10, 9, 15, 14, 12, 3, 0</t>
  </si>
  <si>
    <t>1, 6, 12, 14, 3, 2, 15, 8, 4, 5, 13, 9, 0, 7, 11, 10</t>
  </si>
  <si>
    <t>12, 6, 15, 4, 7, 0, 3, 1, 13, 9, 8, 11, 2, 14, 5, 10</t>
  </si>
  <si>
    <t>8, 1, 7, 12, 11, 0, 10, 5, 9, 15, 6, 13, 14, 2, 3, 4</t>
  </si>
  <si>
    <t>15, 0, 8, 2, 7, 6, 3, 12, 13, 11, 4, 10, 9, 5, 1, 14</t>
  </si>
  <si>
    <t>0, 9, 4, 10, 1, 14, 15, 3, 12, 6, 5, 7, 11, 13, 8, 2</t>
  </si>
  <si>
    <t>11, 5, 1, 14, 4, 12, 10, 0, 2, 7, 13, 3, 9, 15, 6, 8</t>
  </si>
  <si>
    <t>8, 13, 10, 9, 11, 3, 15, 6, 1, 0, 2, 14, 12, 5, 4, 7</t>
  </si>
  <si>
    <t>4, 5, 7, 2, 14, 12, 6, 13, 9, 3, 11, 0, 8, 1, 15, 10</t>
  </si>
  <si>
    <t>11, 15, 14, 13, 1, 9, 10, 4, 3, 6, 2, 12, 7, 5, 0, 8</t>
  </si>
  <si>
    <t>12, 3, 9, 6, 8, 0, 5, 14, 2, 4, 11, 7, 10, 1, 15, 13</t>
  </si>
  <si>
    <t>3, 14, 9, 7, 12, 15, 5, 4, 1, 8, 2, 6, 11, 10, 0, 13</t>
  </si>
  <si>
    <t>8, 4, 6, 1, 14, 12, 2, 15, 13, 10, 9, 5, 3, 7, 11, 0</t>
  </si>
  <si>
    <t>6, 10, 1, 14, 15, 8, 3, 5, 0, 13, 2, 7, 4, 9, 11, 12</t>
  </si>
  <si>
    <t>8, 11, 4, 6, 3, 12, 10, 9, 7, 1, 15, 13, 2, 0, 5, 14</t>
  </si>
  <si>
    <t>12, 5, 13, 0, 2, 10, 9, 11, 7, 8, 4, 3, 14, 6, 15, 1</t>
  </si>
  <si>
    <t>10, 2, 8, 4, 15, 13, 1, 14, 11, 0, 3, 6, 9, 7, 5, 12</t>
  </si>
  <si>
    <t>10, 8, 6, 12, 3, 7, 2, 11, 1, 14, 4, 0, 15, 13, 9, 5</t>
  </si>
  <si>
    <t>14, 9, 12, 13, 15, 4, 8, 10, 2, 1, 7, 0, 3, 11, 5, 6</t>
  </si>
  <si>
    <t>12, 11, 8, 15, 10, 2, 13, 0, 5, 4, 7, 3, 6, 9, 14, 1</t>
  </si>
  <si>
    <t>13, 8, 3, 7, 9, 1, 14, 0, 15, 5, 4, 10, 12, 2, 6, 11</t>
  </si>
  <si>
    <t>3, 15, 2, 5, 11, 6, 4, 7, 12, 9, 1, 0, 13, 14, 10, 8</t>
  </si>
  <si>
    <t>5, 11, 6, 9, 4, 2, 13, 12, 8, 7, 15, 10, 1, 0, 3, 14</t>
  </si>
  <si>
    <t>5, 15, 1, 8, 4, 11, 6, 14, 10, 0, 3, 9, 7, 12, 2, 13</t>
  </si>
  <si>
    <t>15, 14, 6, 7, 12, 10, 1, 11, 0, 8, 4, 9, 2, 5, 13, 3</t>
  </si>
  <si>
    <t>6, 13, 3, 2, 11, 9, 5, 10, 1, 7, 12, 14, 8, 4, 0, 15</t>
  </si>
  <si>
    <t>4, 6, 12, 13, 14, 2, 9, 15, 11, 8, 3, 5, 7, 10, 1, 0</t>
  </si>
  <si>
    <t>8, 10, 9, 11, 14, 1, 7, 15, 13, 4, 5, 12, 6, 2, 0, 3</t>
  </si>
  <si>
    <t>5, 2, 6, 14, 7, 8, 3, 0, 11, 12, 13, 15, 4, 10, 9, 1</t>
  </si>
  <si>
    <t>7, 8, 3, 2, 10, 12, 4, 6, 11, 13, 5, 15, 0, 1, 9, 14</t>
  </si>
  <si>
    <t>11, 6, 14, 12, 0, 5, 1, 15, 3, 8, 10, 13, 9, 7, 4, 2</t>
  </si>
  <si>
    <t>7, 1, 2, 4, 8, 3, 6, 11, 10, 15, 5, 9, 14, 12, 13, 0</t>
  </si>
  <si>
    <t>7, 3, 1, 13, 12, 10, 5, 2, 14, 8, 6, 11, 15, 0, 4, 9</t>
  </si>
  <si>
    <t>6, 5, 4, 15, 1, 14, 0, 9, 2, 13, 8, 10, 11, 12, 7, 3</t>
  </si>
  <si>
    <t>15, 1, 3, 12, 4, 0, 6, 5, 2, 8, 14, 9, 13, 10, 7, 11</t>
  </si>
  <si>
    <t>5, 7, 11, 0, 12, 1, 9, 10, 15, 6, 2, 3, 8, 4, 13, 14</t>
  </si>
  <si>
    <t>12, 15, 11, 10, 4, 5, 14, 0, 13, 7, 1, 2, 9, 8, 3, 6</t>
  </si>
  <si>
    <t>6, 14, 10, 0, 15, 8, 7, 5, 3, 4, 2, 1, 12, 9, 11, 13</t>
  </si>
  <si>
    <t>14, 13, 4, 11, 15, 0, 8, 9, 2, 7, 6, 1, 10, 12, 3, 5</t>
  </si>
  <si>
    <t>14, 4, 0, 10, 6, 5, 1, 3, 9, 2, 13, 15, 12, 7, 8, 11</t>
  </si>
  <si>
    <t>15, 10, 8, 3, 1, 6, 9, 5, 0, 14, 13, 11, 7, 2, 12, 4</t>
  </si>
  <si>
    <t>0, 13, 2, 4, 12, 14, 6, 9, 15, 1, 10, 3, 11, 5, 8, 7</t>
  </si>
  <si>
    <t>3, 14, 13, 6, 4, 15, 0, 8, 5, 12, 10, 9, 2, 7, 1, 11</t>
  </si>
  <si>
    <t>11, 1, 9, 0, 13, 5, 4, 7, 14, 12, 2, 3, 8, 6, 10, 15</t>
  </si>
  <si>
    <t>11, 15, 3, 8, 13, 12, 0, 5, 10, 1, 4, 6, 14, 9, 7, 2</t>
  </si>
  <si>
    <t>13, 6, 9, 12, 15, 11, 3, 5, 4, 8, 1, 10, 0, 14, 2, 7</t>
  </si>
  <si>
    <t>12, 3, 1, 0, 4, 5, 9, 10, 6, 11, 15, 2, 14, 7, 13, 8</t>
  </si>
  <si>
    <t>15, 0, 10, 7, 12, 8, 14, 1, 5, 9, 6, 3, 13, 11, 4, 2</t>
  </si>
  <si>
    <t>4, 7, 13, 10, 1, 2, 9, 6, 0, 12, 14, 5, 3, 8, 11, 15</t>
  </si>
  <si>
    <t>0, 6, 5, 10, 11, 12, 9, 2, 1, 7, 4, 3, 14, 8, 13, 15</t>
  </si>
  <si>
    <t>0, 5, 11, 10, 9, 13, 2, 1, 8, 6, 14, 12, 4, 7, 3, 15</t>
  </si>
  <si>
    <t>15, 2, 12, 11, 14, 13, 9, 5, 1, 3, 8, 7, 0, 10, 6, 4</t>
  </si>
  <si>
    <t>11, 1, 7, 4, 0, 13, 3, 8, 10, 9, 14, 15, 6, 5, 2, 12</t>
  </si>
  <si>
    <t>5, 4, 7, 1, 11, 12, 14, 15, 10, 13, 8, 6, 2, 9, 3, 0</t>
  </si>
  <si>
    <t>9, 7, 5, 2, 14, 15, 12, 10, 0, 3, 6, 1, 11, 8, 13, 4</t>
  </si>
  <si>
    <t>3, 2, 7, 9, 0, 15, 12, 4, 6, 11, 5, 14, 8, 13, 10, 1</t>
  </si>
  <si>
    <t>12, 13, 14, 6, 0, 9, 1, 2, 3, 8, 4, 7, 5, 10, 11, 15</t>
  </si>
  <si>
    <t>5, 7, 11, 8, 14, 12, 9, 13, 10, 3, 0, 15, 6, 1, 4, 2</t>
  </si>
  <si>
    <t>4, 3, 6, 13, 7, 15, 8, 9, 10, 5, 1, 11, 2, 12, 0, 14</t>
  </si>
  <si>
    <t>1, 7, 15, 14, 2, 6, 4, 9, 12, 11, 13, 3, 0, 8, 5, 10</t>
  </si>
  <si>
    <t>9, 14, 5, 7, 15, 0, 1, 2, 8, 4, 13, 6, 10, 12, 11, 3</t>
  </si>
  <si>
    <t>5, 11, 3, 12, 0, 2, 1, 9, 8, 10, 14, 15, 7, 4, 13, 6</t>
  </si>
  <si>
    <t>11, 0, 4, 8, 6, 10, 5, 13, 12, 7, 14, 3, 1, 2, 9, 15</t>
  </si>
  <si>
    <t>count middle</t>
  </si>
  <si>
    <t>count corner</t>
  </si>
  <si>
    <t>count edge</t>
  </si>
  <si>
    <t>total inputs</t>
  </si>
  <si>
    <t>ratio middle</t>
  </si>
  <si>
    <t>ratio corner</t>
  </si>
  <si>
    <t>ratio edge</t>
  </si>
  <si>
    <t>ev ratio middle</t>
  </si>
  <si>
    <t>ev ratio corner</t>
  </si>
  <si>
    <t>ev ratio edge</t>
  </si>
  <si>
    <t>top row avg</t>
  </si>
  <si>
    <t>bot row avg</t>
  </si>
  <si>
    <t>ev top row avg</t>
  </si>
  <si>
    <t>ev bot row avg</t>
  </si>
  <si>
    <t>manhattan avg</t>
  </si>
  <si>
    <t>ev manhattan avg</t>
  </si>
  <si>
    <t>first column avg</t>
  </si>
  <si>
    <t>last column avg</t>
  </si>
  <si>
    <t>ev first column avg</t>
  </si>
  <si>
    <t>ev last column avg</t>
  </si>
  <si>
    <t>Differences avg</t>
  </si>
  <si>
    <t>ev Differences avg</t>
  </si>
  <si>
    <t xml:space="preserve">stddev top row </t>
  </si>
  <si>
    <t>T value top row</t>
  </si>
  <si>
    <t>p value top row onesided</t>
  </si>
  <si>
    <t>p value top row twosided</t>
  </si>
  <si>
    <t>T value bot row</t>
  </si>
  <si>
    <t>p value bot row onesided</t>
  </si>
  <si>
    <t>p value bot row twosided</t>
  </si>
  <si>
    <t>T value manhattan</t>
  </si>
  <si>
    <t>p value manhattan onesided</t>
  </si>
  <si>
    <t>p value manhattan twosided</t>
  </si>
  <si>
    <t>T value first column</t>
  </si>
  <si>
    <t>p value first column onesided</t>
  </si>
  <si>
    <t>T value last column</t>
  </si>
  <si>
    <t>p value last column onesided</t>
  </si>
  <si>
    <t>T value differences</t>
  </si>
  <si>
    <t>stddev bot row</t>
  </si>
  <si>
    <t>stddev manhattan</t>
  </si>
  <si>
    <t>stddev first colum</t>
  </si>
  <si>
    <t>stddev last column</t>
  </si>
  <si>
    <t>stddev differences</t>
  </si>
  <si>
    <t>T value middle</t>
  </si>
  <si>
    <t>T value corner</t>
  </si>
  <si>
    <t>T value edge</t>
  </si>
  <si>
    <t>p value edge onesided</t>
  </si>
  <si>
    <t>p value corner onesided</t>
  </si>
  <si>
    <t>p value differences twosided</t>
  </si>
  <si>
    <t>1.28911674231499⋅10−81.28911674231499⋅10−8</t>
  </si>
  <si>
    <t>p value middle</t>
  </si>
  <si>
    <t>6.45531845456565⋅10−11</t>
  </si>
  <si>
    <t>p value last column twosided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</si>
</sst>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" fillId="2" borderId="0" xfId="1"/>
    <xf numFmtId="164" fontId="1" fillId="2" borderId="0" xfId="1" applyNumberFormat="1"/>
  </cellXfs>
  <cellStyles count="2">
    <cellStyle name="Gut" xfId="1" builtinId="26"/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1A77A9E3-0491-4DB7-A221-178A2D972F4B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STATE" tableColumnId="2"/>
      <queryTableField id="3" name="Blank position" tableColumnId="3"/>
      <queryTableField id="4" name="Top row" tableColumnId="4"/>
      <queryTableField id="5" name="Bottom row" tableColumnId="5"/>
      <queryTableField id="6" name="Manhattan" tableColumnId="6"/>
      <queryTableField id="7" name="First column" tableColumnId="7"/>
      <queryTableField id="8" name="Last column" tableColumnId="8"/>
      <queryTableField id="9" name="Neighbour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F49CBA-76F3-472D-8737-ED6FB030D3DB}" name="output" displayName="output" ref="A1:I94" tableType="queryTable" totalsRowShown="0">
  <autoFilter ref="A1:I94" xr:uid="{7D3F7258-F870-41D4-A7E6-C58FD14A0F3C}"/>
  <tableColumns count="9">
    <tableColumn id="1" xr3:uid="{F1559B55-E736-4DFC-8FF2-03C2CEE98E2E}" uniqueName="1" name="ID" queryTableFieldId="1"/>
    <tableColumn id="2" xr3:uid="{AE75BD87-C82D-49D1-8794-BCC6DB451B48}" uniqueName="2" name="STATE" queryTableFieldId="2" dataDxfId="1"/>
    <tableColumn id="3" xr3:uid="{2AF54190-EDFD-44EB-9484-7903BC0DE712}" uniqueName="3" name="Blank position" queryTableFieldId="3" dataDxfId="0"/>
    <tableColumn id="4" xr3:uid="{0DB59F0D-1679-4135-8E52-BEFE2DEE2376}" uniqueName="4" name="Top row" queryTableFieldId="4"/>
    <tableColumn id="5" xr3:uid="{A550E5F8-A7F0-4C9A-BB4B-D5CADA443E45}" uniqueName="5" name="Bottom row" queryTableFieldId="5"/>
    <tableColumn id="6" xr3:uid="{3BAD6619-4184-490B-B7ED-DBE9FF96982B}" uniqueName="6" name="Manhattan" queryTableFieldId="6"/>
    <tableColumn id="7" xr3:uid="{9EEFF2DC-6D65-4C63-B3EB-4FCE5B5C0E53}" uniqueName="7" name="First column" queryTableFieldId="7"/>
    <tableColumn id="8" xr3:uid="{2FBDB3FE-21CF-4850-96CC-8121C24E041F}" uniqueName="8" name="Last column" queryTableFieldId="8"/>
    <tableColumn id="9" xr3:uid="{75958D8C-DDBA-47A4-90D2-393BD0911B77}" uniqueName="9" name="Neighbours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3762-0F73-42A6-A3A0-68DB09D24F00}">
  <dimension ref="A1:I94"/>
  <sheetViews>
    <sheetView workbookViewId="0">
      <selection activeCell="B1" sqref="B1"/>
    </sheetView>
  </sheetViews>
  <sheetFormatPr baseColWidth="10" defaultRowHeight="15" x14ac:dyDescent="0.25"/>
  <cols>
    <col min="1" max="1" width="5.140625" bestFit="1" customWidth="1"/>
    <col min="2" max="2" width="38.7109375" bestFit="1" customWidth="1"/>
    <col min="3" max="3" width="15.85546875" bestFit="1" customWidth="1"/>
    <col min="4" max="4" width="10.42578125" bestFit="1" customWidth="1"/>
    <col min="5" max="5" width="13.7109375" bestFit="1" customWidth="1"/>
    <col min="6" max="6" width="13" bestFit="1" customWidth="1"/>
    <col min="7" max="7" width="14.140625" bestFit="1" customWidth="1"/>
    <col min="8" max="8" width="13.7109375" bestFit="1" customWidth="1"/>
    <col min="9" max="9" width="13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1" t="s">
        <v>9</v>
      </c>
      <c r="C2" s="1" t="s">
        <v>10</v>
      </c>
      <c r="D2">
        <v>12.25</v>
      </c>
      <c r="E2">
        <v>6.25</v>
      </c>
      <c r="F2">
        <v>2.75</v>
      </c>
      <c r="G2">
        <v>1.75</v>
      </c>
      <c r="H2">
        <v>2</v>
      </c>
      <c r="I2">
        <v>4.958333333333333</v>
      </c>
    </row>
    <row r="3" spans="1:9" x14ac:dyDescent="0.25">
      <c r="A3">
        <v>2</v>
      </c>
      <c r="B3" s="1" t="s">
        <v>11</v>
      </c>
      <c r="C3" s="1" t="s">
        <v>12</v>
      </c>
      <c r="D3">
        <v>8</v>
      </c>
      <c r="E3">
        <v>8</v>
      </c>
      <c r="F3">
        <v>2.875</v>
      </c>
      <c r="G3">
        <v>1</v>
      </c>
      <c r="H3">
        <v>1.75</v>
      </c>
      <c r="I3">
        <v>5.625</v>
      </c>
    </row>
    <row r="4" spans="1:9" x14ac:dyDescent="0.25">
      <c r="A4">
        <v>3</v>
      </c>
      <c r="B4" s="1" t="s">
        <v>13</v>
      </c>
      <c r="C4" s="1" t="s">
        <v>14</v>
      </c>
      <c r="D4">
        <v>7.75</v>
      </c>
      <c r="E4">
        <v>2.5</v>
      </c>
      <c r="F4">
        <v>3</v>
      </c>
      <c r="G4">
        <v>1.75</v>
      </c>
      <c r="H4">
        <v>1.5</v>
      </c>
      <c r="I4">
        <v>4.75</v>
      </c>
    </row>
    <row r="5" spans="1:9" x14ac:dyDescent="0.25">
      <c r="A5">
        <v>4</v>
      </c>
      <c r="B5" s="1" t="s">
        <v>15</v>
      </c>
      <c r="C5" s="1" t="s">
        <v>12</v>
      </c>
      <c r="D5">
        <v>6.75</v>
      </c>
      <c r="E5">
        <v>5.5</v>
      </c>
      <c r="F5">
        <v>2.75</v>
      </c>
      <c r="G5">
        <v>1.75</v>
      </c>
      <c r="H5">
        <v>1.5</v>
      </c>
      <c r="I5">
        <v>5.5</v>
      </c>
    </row>
    <row r="6" spans="1:9" x14ac:dyDescent="0.25">
      <c r="A6">
        <v>5</v>
      </c>
      <c r="B6" s="1" t="s">
        <v>16</v>
      </c>
      <c r="C6" s="1" t="s">
        <v>10</v>
      </c>
      <c r="D6">
        <v>9.5</v>
      </c>
      <c r="E6">
        <v>4.25</v>
      </c>
      <c r="F6">
        <v>3</v>
      </c>
      <c r="G6">
        <v>1.5</v>
      </c>
      <c r="H6">
        <v>1</v>
      </c>
      <c r="I6">
        <v>4.875</v>
      </c>
    </row>
    <row r="7" spans="1:9" x14ac:dyDescent="0.25">
      <c r="A7">
        <v>6</v>
      </c>
      <c r="B7" s="1" t="s">
        <v>17</v>
      </c>
      <c r="C7" s="1" t="s">
        <v>10</v>
      </c>
      <c r="D7">
        <v>7.75</v>
      </c>
      <c r="E7">
        <v>9.5</v>
      </c>
      <c r="F7">
        <v>2.5</v>
      </c>
      <c r="G7">
        <v>1</v>
      </c>
      <c r="H7">
        <v>1.5</v>
      </c>
      <c r="I7">
        <v>5.541666666666667</v>
      </c>
    </row>
    <row r="8" spans="1:9" x14ac:dyDescent="0.25">
      <c r="A8">
        <v>7</v>
      </c>
      <c r="B8" s="1" t="s">
        <v>18</v>
      </c>
      <c r="C8" s="1" t="s">
        <v>10</v>
      </c>
      <c r="D8">
        <v>8.25</v>
      </c>
      <c r="E8">
        <v>6.75</v>
      </c>
      <c r="F8">
        <v>2.25</v>
      </c>
      <c r="G8">
        <v>1</v>
      </c>
      <c r="H8">
        <v>1.75</v>
      </c>
      <c r="I8">
        <v>6.708333333333333</v>
      </c>
    </row>
    <row r="9" spans="1:9" x14ac:dyDescent="0.25">
      <c r="A9">
        <v>8</v>
      </c>
      <c r="B9" s="1" t="s">
        <v>19</v>
      </c>
      <c r="C9" s="1" t="s">
        <v>12</v>
      </c>
      <c r="D9">
        <v>7.5</v>
      </c>
      <c r="E9">
        <v>8</v>
      </c>
      <c r="F9">
        <v>2</v>
      </c>
      <c r="G9">
        <v>1</v>
      </c>
      <c r="H9">
        <v>2.25</v>
      </c>
      <c r="I9">
        <v>5.625</v>
      </c>
    </row>
    <row r="10" spans="1:9" x14ac:dyDescent="0.25">
      <c r="A10">
        <v>9</v>
      </c>
      <c r="B10" s="1" t="s">
        <v>20</v>
      </c>
      <c r="C10" s="1" t="s">
        <v>12</v>
      </c>
      <c r="D10">
        <v>9.25</v>
      </c>
      <c r="E10">
        <v>6.5</v>
      </c>
      <c r="F10">
        <v>2.375</v>
      </c>
      <c r="G10">
        <v>1.75</v>
      </c>
      <c r="H10">
        <v>2</v>
      </c>
      <c r="I10">
        <v>6.25</v>
      </c>
    </row>
    <row r="11" spans="1:9" x14ac:dyDescent="0.25">
      <c r="A11">
        <v>10</v>
      </c>
      <c r="B11" s="1" t="s">
        <v>21</v>
      </c>
      <c r="C11" s="1" t="s">
        <v>12</v>
      </c>
      <c r="D11">
        <v>8</v>
      </c>
      <c r="E11">
        <v>5</v>
      </c>
      <c r="F11">
        <v>2.875</v>
      </c>
      <c r="G11">
        <v>1.25</v>
      </c>
      <c r="H11">
        <v>1</v>
      </c>
      <c r="I11">
        <v>5.125</v>
      </c>
    </row>
    <row r="12" spans="1:9" x14ac:dyDescent="0.25">
      <c r="A12">
        <v>11</v>
      </c>
      <c r="B12" s="1" t="s">
        <v>22</v>
      </c>
      <c r="C12" s="1" t="s">
        <v>10</v>
      </c>
      <c r="D12">
        <v>10.25</v>
      </c>
      <c r="E12">
        <v>7.25</v>
      </c>
      <c r="F12">
        <v>2.875</v>
      </c>
      <c r="G12">
        <v>2</v>
      </c>
      <c r="H12">
        <v>0.75</v>
      </c>
      <c r="I12">
        <v>6.208333333333333</v>
      </c>
    </row>
    <row r="13" spans="1:9" x14ac:dyDescent="0.25">
      <c r="A13">
        <v>12</v>
      </c>
      <c r="B13" s="1" t="s">
        <v>23</v>
      </c>
      <c r="C13" s="1" t="s">
        <v>10</v>
      </c>
      <c r="D13">
        <v>7.5</v>
      </c>
      <c r="E13">
        <v>12.25</v>
      </c>
      <c r="F13">
        <v>2.375</v>
      </c>
      <c r="G13">
        <v>1.75</v>
      </c>
      <c r="H13">
        <v>1.25</v>
      </c>
      <c r="I13">
        <v>5.458333333333333</v>
      </c>
    </row>
    <row r="14" spans="1:9" x14ac:dyDescent="0.25">
      <c r="A14">
        <v>13</v>
      </c>
      <c r="B14" s="1" t="s">
        <v>24</v>
      </c>
      <c r="C14" s="1" t="s">
        <v>10</v>
      </c>
      <c r="D14">
        <v>4</v>
      </c>
      <c r="E14">
        <v>8.75</v>
      </c>
      <c r="F14">
        <v>2.125</v>
      </c>
      <c r="G14">
        <v>1.5</v>
      </c>
      <c r="H14">
        <v>1.75</v>
      </c>
      <c r="I14">
        <v>4.666666666666667</v>
      </c>
    </row>
    <row r="15" spans="1:9" x14ac:dyDescent="0.25">
      <c r="A15">
        <v>15</v>
      </c>
      <c r="B15" s="1" t="s">
        <v>25</v>
      </c>
      <c r="C15" s="1" t="s">
        <v>10</v>
      </c>
      <c r="D15">
        <v>10</v>
      </c>
      <c r="E15">
        <v>5.5</v>
      </c>
      <c r="F15">
        <v>3.125</v>
      </c>
      <c r="G15">
        <v>1.75</v>
      </c>
      <c r="H15">
        <v>1.75</v>
      </c>
      <c r="I15">
        <v>5.666666666666667</v>
      </c>
    </row>
    <row r="16" spans="1:9" x14ac:dyDescent="0.25">
      <c r="A16">
        <v>16</v>
      </c>
      <c r="B16" s="1" t="s">
        <v>26</v>
      </c>
      <c r="C16" s="1" t="s">
        <v>10</v>
      </c>
      <c r="D16">
        <v>2.75</v>
      </c>
      <c r="E16">
        <v>8.5</v>
      </c>
      <c r="F16">
        <v>1.875</v>
      </c>
      <c r="G16">
        <v>0.75</v>
      </c>
      <c r="H16">
        <v>1.5</v>
      </c>
      <c r="I16">
        <v>5.5</v>
      </c>
    </row>
    <row r="17" spans="1:9" x14ac:dyDescent="0.25">
      <c r="A17">
        <v>18</v>
      </c>
      <c r="B17" s="1" t="s">
        <v>27</v>
      </c>
      <c r="C17" s="1" t="s">
        <v>12</v>
      </c>
      <c r="D17">
        <v>11.75</v>
      </c>
      <c r="E17">
        <v>4</v>
      </c>
      <c r="F17">
        <v>3.125</v>
      </c>
      <c r="G17">
        <v>1.5</v>
      </c>
      <c r="H17">
        <v>0.75</v>
      </c>
      <c r="I17">
        <v>5.083333333333333</v>
      </c>
    </row>
    <row r="18" spans="1:9" x14ac:dyDescent="0.25">
      <c r="A18">
        <v>19</v>
      </c>
      <c r="B18" s="1" t="s">
        <v>28</v>
      </c>
      <c r="C18" s="1" t="s">
        <v>12</v>
      </c>
      <c r="D18">
        <v>7.25</v>
      </c>
      <c r="E18">
        <v>6</v>
      </c>
      <c r="F18">
        <v>2.25</v>
      </c>
      <c r="G18">
        <v>1.5</v>
      </c>
      <c r="H18">
        <v>2.25</v>
      </c>
      <c r="I18">
        <v>6.833333333333333</v>
      </c>
    </row>
    <row r="19" spans="1:9" x14ac:dyDescent="0.25">
      <c r="A19">
        <v>20</v>
      </c>
      <c r="B19" s="1" t="s">
        <v>29</v>
      </c>
      <c r="C19" s="1" t="s">
        <v>12</v>
      </c>
      <c r="D19">
        <v>8</v>
      </c>
      <c r="E19">
        <v>2.5</v>
      </c>
      <c r="F19">
        <v>2.625</v>
      </c>
      <c r="G19">
        <v>1.25</v>
      </c>
      <c r="H19">
        <v>2</v>
      </c>
      <c r="I19">
        <v>5.791666666666667</v>
      </c>
    </row>
    <row r="20" spans="1:9" x14ac:dyDescent="0.25">
      <c r="A20">
        <v>21</v>
      </c>
      <c r="B20" s="1" t="s">
        <v>30</v>
      </c>
      <c r="C20" s="1" t="s">
        <v>10</v>
      </c>
      <c r="D20">
        <v>10</v>
      </c>
      <c r="E20">
        <v>6.75</v>
      </c>
      <c r="F20">
        <v>2.25</v>
      </c>
      <c r="G20">
        <v>1.75</v>
      </c>
      <c r="H20">
        <v>2.5</v>
      </c>
      <c r="I20">
        <v>6.25</v>
      </c>
    </row>
    <row r="21" spans="1:9" x14ac:dyDescent="0.25">
      <c r="A21">
        <v>23</v>
      </c>
      <c r="B21" s="1" t="s">
        <v>31</v>
      </c>
      <c r="C21" s="1" t="s">
        <v>10</v>
      </c>
      <c r="D21">
        <v>8.25</v>
      </c>
      <c r="E21">
        <v>9</v>
      </c>
      <c r="F21">
        <v>2</v>
      </c>
      <c r="G21">
        <v>0.75</v>
      </c>
      <c r="H21">
        <v>2</v>
      </c>
      <c r="I21">
        <v>6</v>
      </c>
    </row>
    <row r="22" spans="1:9" x14ac:dyDescent="0.25">
      <c r="A22">
        <v>24</v>
      </c>
      <c r="B22" s="1" t="s">
        <v>32</v>
      </c>
      <c r="C22" s="1" t="s">
        <v>12</v>
      </c>
      <c r="D22">
        <v>9.25</v>
      </c>
      <c r="E22">
        <v>5.75</v>
      </c>
      <c r="F22">
        <v>2.5</v>
      </c>
      <c r="G22">
        <v>1.5</v>
      </c>
      <c r="H22">
        <v>1</v>
      </c>
      <c r="I22">
        <v>5</v>
      </c>
    </row>
    <row r="23" spans="1:9" x14ac:dyDescent="0.25">
      <c r="A23">
        <v>25</v>
      </c>
      <c r="B23" s="1" t="s">
        <v>33</v>
      </c>
      <c r="C23" s="1" t="s">
        <v>10</v>
      </c>
      <c r="D23">
        <v>6</v>
      </c>
      <c r="E23">
        <v>8.25</v>
      </c>
      <c r="F23">
        <v>2.375</v>
      </c>
      <c r="G23">
        <v>2.25</v>
      </c>
      <c r="H23">
        <v>1.5</v>
      </c>
      <c r="I23">
        <v>6.5</v>
      </c>
    </row>
    <row r="24" spans="1:9" x14ac:dyDescent="0.25">
      <c r="A24">
        <v>26</v>
      </c>
      <c r="B24" s="1" t="s">
        <v>34</v>
      </c>
      <c r="C24" s="1" t="s">
        <v>10</v>
      </c>
      <c r="D24">
        <v>6.75</v>
      </c>
      <c r="E24">
        <v>4.5</v>
      </c>
      <c r="F24">
        <v>2.625</v>
      </c>
      <c r="G24">
        <v>1.25</v>
      </c>
      <c r="H24">
        <v>1.25</v>
      </c>
      <c r="I24">
        <v>5.291666666666667</v>
      </c>
    </row>
    <row r="25" spans="1:9" x14ac:dyDescent="0.25">
      <c r="A25">
        <v>27</v>
      </c>
      <c r="B25" s="1" t="s">
        <v>35</v>
      </c>
      <c r="C25" s="1" t="s">
        <v>14</v>
      </c>
      <c r="D25">
        <v>7.5</v>
      </c>
      <c r="E25">
        <v>6.75</v>
      </c>
      <c r="F25">
        <v>2.125</v>
      </c>
      <c r="G25">
        <v>1.25</v>
      </c>
      <c r="H25">
        <v>2.5</v>
      </c>
      <c r="I25">
        <v>5.75</v>
      </c>
    </row>
    <row r="26" spans="1:9" x14ac:dyDescent="0.25">
      <c r="A26">
        <v>28</v>
      </c>
      <c r="B26" s="1" t="s">
        <v>36</v>
      </c>
      <c r="C26" s="1" t="s">
        <v>10</v>
      </c>
      <c r="D26">
        <v>11.25</v>
      </c>
      <c r="E26">
        <v>10.25</v>
      </c>
      <c r="F26">
        <v>2.5</v>
      </c>
      <c r="G26">
        <v>1.25</v>
      </c>
      <c r="H26">
        <v>1.25</v>
      </c>
      <c r="I26">
        <v>5.166666666666667</v>
      </c>
    </row>
    <row r="27" spans="1:9" x14ac:dyDescent="0.25">
      <c r="A27">
        <v>29</v>
      </c>
      <c r="B27" s="1" t="s">
        <v>37</v>
      </c>
      <c r="C27" s="1" t="s">
        <v>10</v>
      </c>
      <c r="D27">
        <v>5</v>
      </c>
      <c r="E27">
        <v>10.5</v>
      </c>
      <c r="F27">
        <v>2.5</v>
      </c>
      <c r="G27">
        <v>2.5</v>
      </c>
      <c r="H27">
        <v>1.25</v>
      </c>
      <c r="I27">
        <v>6.375</v>
      </c>
    </row>
    <row r="28" spans="1:9" x14ac:dyDescent="0.25">
      <c r="A28">
        <v>30</v>
      </c>
      <c r="B28" s="1" t="s">
        <v>38</v>
      </c>
      <c r="C28" s="1" t="s">
        <v>14</v>
      </c>
      <c r="D28">
        <v>8.75</v>
      </c>
      <c r="E28">
        <v>8</v>
      </c>
      <c r="F28">
        <v>2.375</v>
      </c>
      <c r="G28">
        <v>1</v>
      </c>
      <c r="H28">
        <v>1.5</v>
      </c>
      <c r="I28">
        <v>5.708333333333333</v>
      </c>
    </row>
    <row r="29" spans="1:9" x14ac:dyDescent="0.25">
      <c r="A29">
        <v>31</v>
      </c>
      <c r="B29" s="1" t="s">
        <v>39</v>
      </c>
      <c r="C29" s="1" t="s">
        <v>12</v>
      </c>
      <c r="D29">
        <v>8.25</v>
      </c>
      <c r="E29">
        <v>10</v>
      </c>
      <c r="F29">
        <v>2.375</v>
      </c>
      <c r="G29">
        <v>1</v>
      </c>
      <c r="H29">
        <v>1.25</v>
      </c>
      <c r="I29">
        <v>5.833333333333333</v>
      </c>
    </row>
    <row r="30" spans="1:9" x14ac:dyDescent="0.25">
      <c r="A30">
        <v>32</v>
      </c>
      <c r="B30" s="1" t="s">
        <v>40</v>
      </c>
      <c r="C30" s="1" t="s">
        <v>12</v>
      </c>
      <c r="D30">
        <v>8.25</v>
      </c>
      <c r="E30">
        <v>7.5</v>
      </c>
      <c r="F30">
        <v>2.75</v>
      </c>
      <c r="G30">
        <v>1.5</v>
      </c>
      <c r="H30">
        <v>0.75</v>
      </c>
      <c r="I30">
        <v>4.583333333333333</v>
      </c>
    </row>
    <row r="31" spans="1:9" x14ac:dyDescent="0.25">
      <c r="A31">
        <v>33</v>
      </c>
      <c r="B31" s="1" t="s">
        <v>41</v>
      </c>
      <c r="C31" s="1" t="s">
        <v>12</v>
      </c>
      <c r="D31">
        <v>9.25</v>
      </c>
      <c r="E31">
        <v>4</v>
      </c>
      <c r="F31">
        <v>2.75</v>
      </c>
      <c r="G31">
        <v>1.25</v>
      </c>
      <c r="H31">
        <v>1</v>
      </c>
      <c r="I31">
        <v>5.75</v>
      </c>
    </row>
    <row r="32" spans="1:9" x14ac:dyDescent="0.25">
      <c r="A32">
        <v>34</v>
      </c>
      <c r="B32" s="1" t="s">
        <v>42</v>
      </c>
      <c r="C32" s="1" t="s">
        <v>12</v>
      </c>
      <c r="D32">
        <v>8</v>
      </c>
      <c r="E32">
        <v>7.25</v>
      </c>
      <c r="F32">
        <v>2.625</v>
      </c>
      <c r="G32">
        <v>1.5</v>
      </c>
      <c r="H32">
        <v>0.75</v>
      </c>
      <c r="I32">
        <v>6.166666666666667</v>
      </c>
    </row>
    <row r="33" spans="1:9" x14ac:dyDescent="0.25">
      <c r="A33">
        <v>35</v>
      </c>
      <c r="B33" s="1" t="s">
        <v>43</v>
      </c>
      <c r="C33" s="1" t="s">
        <v>12</v>
      </c>
      <c r="D33">
        <v>8.25</v>
      </c>
      <c r="E33">
        <v>7</v>
      </c>
      <c r="F33">
        <v>2.625</v>
      </c>
      <c r="G33">
        <v>1</v>
      </c>
      <c r="H33">
        <v>1.25</v>
      </c>
      <c r="I33">
        <v>3.75</v>
      </c>
    </row>
    <row r="34" spans="1:9" x14ac:dyDescent="0.25">
      <c r="A34">
        <v>36</v>
      </c>
      <c r="B34" s="1" t="s">
        <v>44</v>
      </c>
      <c r="C34" s="1" t="s">
        <v>10</v>
      </c>
      <c r="D34">
        <v>9.25</v>
      </c>
      <c r="E34">
        <v>7.75</v>
      </c>
      <c r="F34">
        <v>2.375</v>
      </c>
      <c r="G34">
        <v>1.5</v>
      </c>
      <c r="H34">
        <v>1.5</v>
      </c>
      <c r="I34">
        <v>6.166666666666667</v>
      </c>
    </row>
    <row r="35" spans="1:9" x14ac:dyDescent="0.25">
      <c r="A35">
        <v>37</v>
      </c>
      <c r="B35" s="1" t="s">
        <v>45</v>
      </c>
      <c r="C35" s="1" t="s">
        <v>10</v>
      </c>
      <c r="D35">
        <v>7</v>
      </c>
      <c r="E35">
        <v>5.75</v>
      </c>
      <c r="F35">
        <v>2.625</v>
      </c>
      <c r="G35">
        <v>1.5</v>
      </c>
      <c r="H35">
        <v>0.5</v>
      </c>
      <c r="I35">
        <v>6.375</v>
      </c>
    </row>
    <row r="36" spans="1:9" x14ac:dyDescent="0.25">
      <c r="A36">
        <v>38</v>
      </c>
      <c r="B36" s="1" t="s">
        <v>46</v>
      </c>
      <c r="C36" s="1" t="s">
        <v>14</v>
      </c>
      <c r="D36">
        <v>6.25</v>
      </c>
      <c r="E36">
        <v>7.25</v>
      </c>
      <c r="F36">
        <v>2.5</v>
      </c>
      <c r="G36">
        <v>2</v>
      </c>
      <c r="H36">
        <v>1.5</v>
      </c>
      <c r="I36">
        <v>5.75</v>
      </c>
    </row>
    <row r="37" spans="1:9" x14ac:dyDescent="0.25">
      <c r="A37">
        <v>39</v>
      </c>
      <c r="B37" s="1" t="s">
        <v>47</v>
      </c>
      <c r="C37" s="1" t="s">
        <v>12</v>
      </c>
      <c r="D37">
        <v>5.75</v>
      </c>
      <c r="E37">
        <v>8.5</v>
      </c>
      <c r="F37">
        <v>2.125</v>
      </c>
      <c r="G37">
        <v>1</v>
      </c>
      <c r="H37">
        <v>2.5</v>
      </c>
      <c r="I37">
        <v>5.875</v>
      </c>
    </row>
    <row r="38" spans="1:9" x14ac:dyDescent="0.25">
      <c r="A38">
        <v>40</v>
      </c>
      <c r="B38" s="1" t="s">
        <v>48</v>
      </c>
      <c r="C38" s="1" t="s">
        <v>10</v>
      </c>
      <c r="D38">
        <v>7.75</v>
      </c>
      <c r="E38">
        <v>9.5</v>
      </c>
      <c r="F38">
        <v>2.5</v>
      </c>
      <c r="G38">
        <v>1.5</v>
      </c>
      <c r="H38">
        <v>1.25</v>
      </c>
      <c r="I38">
        <v>6.583333333333333</v>
      </c>
    </row>
    <row r="39" spans="1:9" x14ac:dyDescent="0.25">
      <c r="A39">
        <v>41</v>
      </c>
      <c r="B39" s="1" t="s">
        <v>49</v>
      </c>
      <c r="C39" s="1" t="s">
        <v>10</v>
      </c>
      <c r="D39">
        <v>10</v>
      </c>
      <c r="E39">
        <v>7</v>
      </c>
      <c r="F39">
        <v>2.5</v>
      </c>
      <c r="G39">
        <v>1</v>
      </c>
      <c r="H39">
        <v>2</v>
      </c>
      <c r="I39">
        <v>6</v>
      </c>
    </row>
    <row r="40" spans="1:9" x14ac:dyDescent="0.25">
      <c r="A40">
        <v>42</v>
      </c>
      <c r="B40" s="1" t="s">
        <v>50</v>
      </c>
      <c r="C40" s="1" t="s">
        <v>10</v>
      </c>
      <c r="D40">
        <v>4.5</v>
      </c>
      <c r="E40">
        <v>8.5</v>
      </c>
      <c r="F40">
        <v>2.125</v>
      </c>
      <c r="G40">
        <v>0.75</v>
      </c>
      <c r="H40">
        <v>1.25</v>
      </c>
      <c r="I40">
        <v>6.333333333333333</v>
      </c>
    </row>
    <row r="41" spans="1:9" x14ac:dyDescent="0.25">
      <c r="A41">
        <v>43</v>
      </c>
      <c r="B41" s="1" t="s">
        <v>51</v>
      </c>
      <c r="C41" s="1" t="s">
        <v>14</v>
      </c>
      <c r="D41">
        <v>13.25</v>
      </c>
      <c r="E41">
        <v>5</v>
      </c>
      <c r="F41">
        <v>3.375</v>
      </c>
      <c r="G41">
        <v>2.5</v>
      </c>
      <c r="H41">
        <v>0.25</v>
      </c>
      <c r="I41">
        <v>4.75</v>
      </c>
    </row>
    <row r="42" spans="1:9" x14ac:dyDescent="0.25">
      <c r="A42">
        <v>44</v>
      </c>
      <c r="B42" s="1" t="s">
        <v>52</v>
      </c>
      <c r="C42" s="1" t="s">
        <v>10</v>
      </c>
      <c r="D42">
        <v>7.5</v>
      </c>
      <c r="E42">
        <v>9.75</v>
      </c>
      <c r="F42">
        <v>2.125</v>
      </c>
      <c r="G42">
        <v>1</v>
      </c>
      <c r="H42">
        <v>2</v>
      </c>
      <c r="I42">
        <v>5.875</v>
      </c>
    </row>
    <row r="43" spans="1:9" x14ac:dyDescent="0.25">
      <c r="A43">
        <v>45</v>
      </c>
      <c r="B43" s="1" t="s">
        <v>53</v>
      </c>
      <c r="C43" s="1" t="s">
        <v>14</v>
      </c>
      <c r="D43">
        <v>8.25</v>
      </c>
      <c r="E43">
        <v>8.5</v>
      </c>
      <c r="F43">
        <v>2.625</v>
      </c>
      <c r="G43">
        <v>1.75</v>
      </c>
      <c r="H43">
        <v>1.5</v>
      </c>
      <c r="I43">
        <v>5.583333333333333</v>
      </c>
    </row>
    <row r="44" spans="1:9" x14ac:dyDescent="0.25">
      <c r="A44">
        <v>46</v>
      </c>
      <c r="B44" s="1" t="s">
        <v>54</v>
      </c>
      <c r="C44" s="1" t="s">
        <v>12</v>
      </c>
      <c r="D44">
        <v>4.75</v>
      </c>
      <c r="E44">
        <v>5.25</v>
      </c>
      <c r="F44">
        <v>2.625</v>
      </c>
      <c r="G44">
        <v>1.5</v>
      </c>
      <c r="H44">
        <v>1.25</v>
      </c>
      <c r="I44">
        <v>5.625</v>
      </c>
    </row>
    <row r="45" spans="1:9" x14ac:dyDescent="0.25">
      <c r="A45">
        <v>47</v>
      </c>
      <c r="B45" s="1" t="s">
        <v>55</v>
      </c>
      <c r="C45" s="1" t="s">
        <v>10</v>
      </c>
      <c r="D45">
        <v>7.75</v>
      </c>
      <c r="E45">
        <v>9</v>
      </c>
      <c r="F45">
        <v>2.25</v>
      </c>
      <c r="G45">
        <v>1.25</v>
      </c>
      <c r="H45">
        <v>1.5</v>
      </c>
      <c r="I45">
        <v>6</v>
      </c>
    </row>
    <row r="46" spans="1:9" x14ac:dyDescent="0.25">
      <c r="A46">
        <v>48</v>
      </c>
      <c r="B46" s="1" t="s">
        <v>56</v>
      </c>
      <c r="C46" s="1" t="s">
        <v>14</v>
      </c>
      <c r="D46">
        <v>7.25</v>
      </c>
      <c r="E46">
        <v>5.25</v>
      </c>
      <c r="F46">
        <v>2.875</v>
      </c>
      <c r="G46">
        <v>2</v>
      </c>
      <c r="H46">
        <v>1.5</v>
      </c>
      <c r="I46">
        <v>4.916666666666667</v>
      </c>
    </row>
    <row r="47" spans="1:9" x14ac:dyDescent="0.25">
      <c r="A47">
        <v>50</v>
      </c>
      <c r="B47" s="1" t="s">
        <v>57</v>
      </c>
      <c r="C47" s="1" t="s">
        <v>12</v>
      </c>
      <c r="D47">
        <v>7.5</v>
      </c>
      <c r="E47">
        <v>9</v>
      </c>
      <c r="F47">
        <v>2.5</v>
      </c>
      <c r="G47">
        <v>1.75</v>
      </c>
      <c r="H47">
        <v>1.75</v>
      </c>
      <c r="I47">
        <v>6.166666666666667</v>
      </c>
    </row>
    <row r="48" spans="1:9" x14ac:dyDescent="0.25">
      <c r="A48">
        <v>51</v>
      </c>
      <c r="B48" s="1" t="s">
        <v>58</v>
      </c>
      <c r="C48" s="1" t="s">
        <v>10</v>
      </c>
      <c r="D48">
        <v>6</v>
      </c>
      <c r="E48">
        <v>8.25</v>
      </c>
      <c r="F48">
        <v>3</v>
      </c>
      <c r="G48">
        <v>2.25</v>
      </c>
      <c r="H48">
        <v>1</v>
      </c>
      <c r="I48">
        <v>6.25</v>
      </c>
    </row>
    <row r="49" spans="1:9" x14ac:dyDescent="0.25">
      <c r="A49">
        <v>52</v>
      </c>
      <c r="B49" s="1" t="s">
        <v>59</v>
      </c>
      <c r="C49" s="1" t="s">
        <v>10</v>
      </c>
      <c r="D49">
        <v>9</v>
      </c>
      <c r="E49">
        <v>10.5</v>
      </c>
      <c r="F49">
        <v>2.75</v>
      </c>
      <c r="G49">
        <v>2.25</v>
      </c>
      <c r="H49">
        <v>1</v>
      </c>
      <c r="I49">
        <v>5.208333333333333</v>
      </c>
    </row>
    <row r="50" spans="1:9" x14ac:dyDescent="0.25">
      <c r="A50">
        <v>53</v>
      </c>
      <c r="B50" s="1" t="s">
        <v>60</v>
      </c>
      <c r="C50" s="1" t="s">
        <v>10</v>
      </c>
      <c r="D50">
        <v>12</v>
      </c>
      <c r="E50">
        <v>6.25</v>
      </c>
      <c r="F50">
        <v>3.5</v>
      </c>
      <c r="G50">
        <v>2.5</v>
      </c>
      <c r="H50">
        <v>1.25</v>
      </c>
      <c r="I50">
        <v>4.75</v>
      </c>
    </row>
    <row r="51" spans="1:9" x14ac:dyDescent="0.25">
      <c r="A51">
        <v>54</v>
      </c>
      <c r="B51" s="1" t="s">
        <v>61</v>
      </c>
      <c r="C51" s="1" t="s">
        <v>10</v>
      </c>
      <c r="D51">
        <v>11.5</v>
      </c>
      <c r="E51">
        <v>7.5</v>
      </c>
      <c r="F51">
        <v>2.75</v>
      </c>
      <c r="G51">
        <v>1.25</v>
      </c>
      <c r="H51">
        <v>1.75</v>
      </c>
      <c r="I51">
        <v>5.583333333333333</v>
      </c>
    </row>
    <row r="52" spans="1:9" x14ac:dyDescent="0.25">
      <c r="A52">
        <v>55</v>
      </c>
      <c r="B52" s="1" t="s">
        <v>62</v>
      </c>
      <c r="C52" s="1" t="s">
        <v>10</v>
      </c>
      <c r="D52">
        <v>7.75</v>
      </c>
      <c r="E52">
        <v>7.75</v>
      </c>
      <c r="F52">
        <v>2.125</v>
      </c>
      <c r="G52">
        <v>1.25</v>
      </c>
      <c r="H52">
        <v>2</v>
      </c>
      <c r="I52">
        <v>6.375</v>
      </c>
    </row>
    <row r="53" spans="1:9" x14ac:dyDescent="0.25">
      <c r="A53">
        <v>56</v>
      </c>
      <c r="B53" s="1" t="s">
        <v>63</v>
      </c>
      <c r="C53" s="1" t="s">
        <v>10</v>
      </c>
      <c r="D53">
        <v>6.25</v>
      </c>
      <c r="E53">
        <v>11.25</v>
      </c>
      <c r="F53">
        <v>2.125</v>
      </c>
      <c r="G53">
        <v>1.75</v>
      </c>
      <c r="H53">
        <v>1</v>
      </c>
      <c r="I53">
        <v>4.791666666666667</v>
      </c>
    </row>
    <row r="54" spans="1:9" x14ac:dyDescent="0.25">
      <c r="A54">
        <v>57</v>
      </c>
      <c r="B54" s="1" t="s">
        <v>64</v>
      </c>
      <c r="C54" s="1" t="s">
        <v>14</v>
      </c>
      <c r="D54">
        <v>7.75</v>
      </c>
      <c r="E54">
        <v>4.5</v>
      </c>
      <c r="F54">
        <v>2.5</v>
      </c>
      <c r="G54">
        <v>0.5</v>
      </c>
      <c r="H54">
        <v>1.25</v>
      </c>
      <c r="I54">
        <v>5</v>
      </c>
    </row>
    <row r="55" spans="1:9" x14ac:dyDescent="0.25">
      <c r="A55">
        <v>58</v>
      </c>
      <c r="B55" s="1" t="s">
        <v>65</v>
      </c>
      <c r="C55" s="1" t="s">
        <v>10</v>
      </c>
      <c r="D55">
        <v>7.25</v>
      </c>
      <c r="E55">
        <v>8.5</v>
      </c>
      <c r="F55">
        <v>2.5</v>
      </c>
      <c r="G55">
        <v>1.5</v>
      </c>
      <c r="H55">
        <v>1</v>
      </c>
      <c r="I55">
        <v>6.541666666666667</v>
      </c>
    </row>
    <row r="56" spans="1:9" x14ac:dyDescent="0.25">
      <c r="A56">
        <v>59</v>
      </c>
      <c r="B56" s="1" t="s">
        <v>66</v>
      </c>
      <c r="C56" s="1" t="s">
        <v>10</v>
      </c>
      <c r="D56">
        <v>10.5</v>
      </c>
      <c r="E56">
        <v>5.75</v>
      </c>
      <c r="F56">
        <v>2.375</v>
      </c>
      <c r="G56">
        <v>1.25</v>
      </c>
      <c r="H56">
        <v>2.5</v>
      </c>
      <c r="I56">
        <v>5.166666666666667</v>
      </c>
    </row>
    <row r="57" spans="1:9" x14ac:dyDescent="0.25">
      <c r="A57">
        <v>61</v>
      </c>
      <c r="B57" s="1" t="s">
        <v>67</v>
      </c>
      <c r="C57" s="1" t="s">
        <v>14</v>
      </c>
      <c r="D57">
        <v>6</v>
      </c>
      <c r="E57">
        <v>6.75</v>
      </c>
      <c r="F57">
        <v>2.25</v>
      </c>
      <c r="G57">
        <v>1.5</v>
      </c>
      <c r="H57">
        <v>2.25</v>
      </c>
      <c r="I57">
        <v>5.416666666666667</v>
      </c>
    </row>
    <row r="58" spans="1:9" x14ac:dyDescent="0.25">
      <c r="A58">
        <v>62</v>
      </c>
      <c r="B58" s="1" t="s">
        <v>68</v>
      </c>
      <c r="C58" s="1" t="s">
        <v>12</v>
      </c>
      <c r="D58">
        <v>8.75</v>
      </c>
      <c r="E58">
        <v>4.5</v>
      </c>
      <c r="F58">
        <v>3.125</v>
      </c>
      <c r="G58">
        <v>2</v>
      </c>
      <c r="H58">
        <v>1.25</v>
      </c>
      <c r="I58">
        <v>4.75</v>
      </c>
    </row>
    <row r="59" spans="1:9" x14ac:dyDescent="0.25">
      <c r="A59">
        <v>63</v>
      </c>
      <c r="B59" s="1" t="s">
        <v>69</v>
      </c>
      <c r="C59" s="1" t="s">
        <v>14</v>
      </c>
      <c r="D59">
        <v>9.5</v>
      </c>
      <c r="E59">
        <v>2.75</v>
      </c>
      <c r="F59">
        <v>2.75</v>
      </c>
      <c r="G59">
        <v>1.25</v>
      </c>
      <c r="H59">
        <v>2.25</v>
      </c>
      <c r="I59">
        <v>4.625</v>
      </c>
    </row>
    <row r="60" spans="1:9" x14ac:dyDescent="0.25">
      <c r="A60">
        <v>64</v>
      </c>
      <c r="B60" s="1" t="s">
        <v>70</v>
      </c>
      <c r="C60" s="1" t="s">
        <v>10</v>
      </c>
      <c r="D60">
        <v>6.75</v>
      </c>
      <c r="E60">
        <v>6</v>
      </c>
      <c r="F60">
        <v>2.375</v>
      </c>
      <c r="G60">
        <v>1.75</v>
      </c>
      <c r="H60">
        <v>1.5</v>
      </c>
      <c r="I60">
        <v>5.333333333333333</v>
      </c>
    </row>
    <row r="61" spans="1:9" x14ac:dyDescent="0.25">
      <c r="A61">
        <v>65</v>
      </c>
      <c r="B61" s="1" t="s">
        <v>71</v>
      </c>
      <c r="C61" s="1" t="s">
        <v>12</v>
      </c>
      <c r="D61">
        <v>5</v>
      </c>
      <c r="E61">
        <v>6</v>
      </c>
      <c r="F61">
        <v>2.125</v>
      </c>
      <c r="G61">
        <v>2</v>
      </c>
      <c r="H61">
        <v>2.25</v>
      </c>
      <c r="I61">
        <v>4.375</v>
      </c>
    </row>
    <row r="62" spans="1:9" x14ac:dyDescent="0.25">
      <c r="A62">
        <v>66</v>
      </c>
      <c r="B62" s="1" t="s">
        <v>72</v>
      </c>
      <c r="C62" s="1" t="s">
        <v>10</v>
      </c>
      <c r="D62">
        <v>10.75</v>
      </c>
      <c r="E62">
        <v>5.5</v>
      </c>
      <c r="F62">
        <v>2.75</v>
      </c>
      <c r="G62">
        <v>1.75</v>
      </c>
      <c r="H62">
        <v>1.5</v>
      </c>
      <c r="I62">
        <v>5.166666666666667</v>
      </c>
    </row>
    <row r="63" spans="1:9" x14ac:dyDescent="0.25">
      <c r="A63">
        <v>67</v>
      </c>
      <c r="B63" s="1" t="s">
        <v>73</v>
      </c>
      <c r="C63" s="1" t="s">
        <v>12</v>
      </c>
      <c r="D63">
        <v>3.5</v>
      </c>
      <c r="E63">
        <v>9.75</v>
      </c>
      <c r="F63">
        <v>2</v>
      </c>
      <c r="G63">
        <v>1.75</v>
      </c>
      <c r="H63">
        <v>1</v>
      </c>
      <c r="I63">
        <v>4.666666666666667</v>
      </c>
    </row>
    <row r="64" spans="1:9" x14ac:dyDescent="0.25">
      <c r="A64">
        <v>68</v>
      </c>
      <c r="B64" s="1" t="s">
        <v>74</v>
      </c>
      <c r="C64" s="1" t="s">
        <v>14</v>
      </c>
      <c r="D64">
        <v>6</v>
      </c>
      <c r="E64">
        <v>7</v>
      </c>
      <c r="F64">
        <v>2.375</v>
      </c>
      <c r="G64">
        <v>2</v>
      </c>
      <c r="H64">
        <v>1.75</v>
      </c>
      <c r="I64">
        <v>4.958333333333333</v>
      </c>
    </row>
    <row r="65" spans="1:9" x14ac:dyDescent="0.25">
      <c r="A65">
        <v>69</v>
      </c>
      <c r="B65" s="1" t="s">
        <v>75</v>
      </c>
      <c r="C65" s="1" t="s">
        <v>10</v>
      </c>
      <c r="D65">
        <v>7.5</v>
      </c>
      <c r="E65">
        <v>8.25</v>
      </c>
      <c r="F65">
        <v>2.5</v>
      </c>
      <c r="G65">
        <v>2</v>
      </c>
      <c r="H65">
        <v>2.25</v>
      </c>
      <c r="I65">
        <v>5.416666666666667</v>
      </c>
    </row>
    <row r="66" spans="1:9" x14ac:dyDescent="0.25">
      <c r="A66">
        <v>70</v>
      </c>
      <c r="B66" s="1" t="s">
        <v>76</v>
      </c>
      <c r="C66" s="1" t="s">
        <v>10</v>
      </c>
      <c r="D66">
        <v>7.75</v>
      </c>
      <c r="E66">
        <v>10.25</v>
      </c>
      <c r="F66">
        <v>2</v>
      </c>
      <c r="G66">
        <v>1.5</v>
      </c>
      <c r="H66">
        <v>1.25</v>
      </c>
      <c r="I66">
        <v>5.375</v>
      </c>
    </row>
    <row r="67" spans="1:9" x14ac:dyDescent="0.25">
      <c r="A67">
        <v>71</v>
      </c>
      <c r="B67" s="1" t="s">
        <v>77</v>
      </c>
      <c r="C67" s="1" t="s">
        <v>12</v>
      </c>
      <c r="D67">
        <v>5.75</v>
      </c>
      <c r="E67">
        <v>9.75</v>
      </c>
      <c r="F67">
        <v>2.125</v>
      </c>
      <c r="G67">
        <v>1</v>
      </c>
      <c r="H67">
        <v>1.75</v>
      </c>
      <c r="I67">
        <v>5.958333333333333</v>
      </c>
    </row>
    <row r="68" spans="1:9" x14ac:dyDescent="0.25">
      <c r="A68">
        <v>72</v>
      </c>
      <c r="B68" s="1" t="s">
        <v>78</v>
      </c>
      <c r="C68" s="1" t="s">
        <v>10</v>
      </c>
      <c r="D68">
        <v>12</v>
      </c>
      <c r="E68">
        <v>6.5</v>
      </c>
      <c r="F68">
        <v>2.625</v>
      </c>
      <c r="G68">
        <v>0.5</v>
      </c>
      <c r="H68">
        <v>1.5</v>
      </c>
      <c r="I68">
        <v>5.083333333333333</v>
      </c>
    </row>
    <row r="69" spans="1:9" x14ac:dyDescent="0.25">
      <c r="A69">
        <v>73</v>
      </c>
      <c r="B69" s="1" t="s">
        <v>79</v>
      </c>
      <c r="C69" s="1" t="s">
        <v>12</v>
      </c>
      <c r="D69">
        <v>7.5</v>
      </c>
      <c r="E69">
        <v>11.25</v>
      </c>
      <c r="F69">
        <v>2.5</v>
      </c>
      <c r="G69">
        <v>2</v>
      </c>
      <c r="H69">
        <v>0.75</v>
      </c>
      <c r="I69">
        <v>5.25</v>
      </c>
    </row>
    <row r="70" spans="1:9" x14ac:dyDescent="0.25">
      <c r="A70">
        <v>74</v>
      </c>
      <c r="B70" s="1" t="s">
        <v>80</v>
      </c>
      <c r="C70" s="1" t="s">
        <v>10</v>
      </c>
      <c r="D70">
        <v>10.5</v>
      </c>
      <c r="E70">
        <v>7.5</v>
      </c>
      <c r="F70">
        <v>3.125</v>
      </c>
      <c r="G70">
        <v>2.25</v>
      </c>
      <c r="H70">
        <v>1.5</v>
      </c>
      <c r="I70">
        <v>5.625</v>
      </c>
    </row>
    <row r="71" spans="1:9" x14ac:dyDescent="0.25">
      <c r="A71">
        <v>75</v>
      </c>
      <c r="B71" s="1" t="s">
        <v>81</v>
      </c>
      <c r="C71" s="1" t="s">
        <v>14</v>
      </c>
      <c r="D71">
        <v>7</v>
      </c>
      <c r="E71">
        <v>9.5</v>
      </c>
      <c r="F71">
        <v>2</v>
      </c>
      <c r="G71">
        <v>1.25</v>
      </c>
      <c r="H71">
        <v>2.75</v>
      </c>
      <c r="I71">
        <v>5.166666666666667</v>
      </c>
    </row>
    <row r="72" spans="1:9" x14ac:dyDescent="0.25">
      <c r="A72">
        <v>76</v>
      </c>
      <c r="B72" s="1" t="s">
        <v>82</v>
      </c>
      <c r="C72" s="1" t="s">
        <v>10</v>
      </c>
      <c r="D72">
        <v>9</v>
      </c>
      <c r="E72">
        <v>6.25</v>
      </c>
      <c r="F72">
        <v>2.625</v>
      </c>
      <c r="G72">
        <v>1.75</v>
      </c>
      <c r="H72">
        <v>1.75</v>
      </c>
      <c r="I72">
        <v>5.458333333333333</v>
      </c>
    </row>
    <row r="73" spans="1:9" x14ac:dyDescent="0.25">
      <c r="A73">
        <v>77</v>
      </c>
      <c r="B73" s="1" t="s">
        <v>83</v>
      </c>
      <c r="C73" s="1" t="s">
        <v>12</v>
      </c>
      <c r="D73">
        <v>4.75</v>
      </c>
      <c r="E73">
        <v>7.75</v>
      </c>
      <c r="F73">
        <v>2.125</v>
      </c>
      <c r="G73">
        <v>1.5</v>
      </c>
      <c r="H73">
        <v>1.75</v>
      </c>
      <c r="I73">
        <v>5.875</v>
      </c>
    </row>
    <row r="74" spans="1:9" x14ac:dyDescent="0.25">
      <c r="A74">
        <v>78</v>
      </c>
      <c r="B74" s="1" t="s">
        <v>84</v>
      </c>
      <c r="C74" s="1" t="s">
        <v>10</v>
      </c>
      <c r="D74">
        <v>9</v>
      </c>
      <c r="E74">
        <v>5.25</v>
      </c>
      <c r="F74">
        <v>2.75</v>
      </c>
      <c r="G74">
        <v>1.5</v>
      </c>
      <c r="H74">
        <v>1.5</v>
      </c>
      <c r="I74">
        <v>5.625</v>
      </c>
    </row>
    <row r="75" spans="1:9" x14ac:dyDescent="0.25">
      <c r="A75">
        <v>79</v>
      </c>
      <c r="B75" s="1" t="s">
        <v>85</v>
      </c>
      <c r="C75" s="1" t="s">
        <v>12</v>
      </c>
      <c r="D75">
        <v>5.25</v>
      </c>
      <c r="E75">
        <v>9.75</v>
      </c>
      <c r="F75">
        <v>1.875</v>
      </c>
      <c r="G75">
        <v>1.5</v>
      </c>
      <c r="H75">
        <v>2.25</v>
      </c>
      <c r="I75">
        <v>5.291666666666667</v>
      </c>
    </row>
    <row r="76" spans="1:9" x14ac:dyDescent="0.25">
      <c r="A76">
        <v>80</v>
      </c>
      <c r="B76" s="1" t="s">
        <v>86</v>
      </c>
      <c r="C76" s="1" t="s">
        <v>10</v>
      </c>
      <c r="D76">
        <v>9.25</v>
      </c>
      <c r="E76">
        <v>8</v>
      </c>
      <c r="F76">
        <v>2.875</v>
      </c>
      <c r="G76">
        <v>2</v>
      </c>
      <c r="H76">
        <v>1.25</v>
      </c>
      <c r="I76">
        <v>4.75</v>
      </c>
    </row>
    <row r="77" spans="1:9" x14ac:dyDescent="0.25">
      <c r="A77">
        <v>81</v>
      </c>
      <c r="B77" s="1" t="s">
        <v>87</v>
      </c>
      <c r="C77" s="1" t="s">
        <v>12</v>
      </c>
      <c r="D77">
        <v>10</v>
      </c>
      <c r="E77">
        <v>5.75</v>
      </c>
      <c r="F77">
        <v>2.625</v>
      </c>
      <c r="G77">
        <v>1</v>
      </c>
      <c r="H77">
        <v>1.5</v>
      </c>
      <c r="I77">
        <v>5.541666666666667</v>
      </c>
    </row>
    <row r="78" spans="1:9" x14ac:dyDescent="0.25">
      <c r="A78">
        <v>83</v>
      </c>
      <c r="B78" s="1" t="s">
        <v>88</v>
      </c>
      <c r="C78" s="1" t="s">
        <v>12</v>
      </c>
      <c r="D78">
        <v>4</v>
      </c>
      <c r="E78">
        <v>10.5</v>
      </c>
      <c r="F78">
        <v>2.125</v>
      </c>
      <c r="G78">
        <v>1</v>
      </c>
      <c r="H78">
        <v>1</v>
      </c>
      <c r="I78">
        <v>5.333333333333333</v>
      </c>
    </row>
    <row r="79" spans="1:9" x14ac:dyDescent="0.25">
      <c r="A79">
        <v>84</v>
      </c>
      <c r="B79" s="1" t="s">
        <v>89</v>
      </c>
      <c r="C79" s="1" t="s">
        <v>14</v>
      </c>
      <c r="D79">
        <v>8</v>
      </c>
      <c r="E79">
        <v>7.5</v>
      </c>
      <c r="F79">
        <v>2.25</v>
      </c>
      <c r="G79">
        <v>1.25</v>
      </c>
      <c r="H79">
        <v>2.25</v>
      </c>
      <c r="I79">
        <v>5.166666666666667</v>
      </c>
    </row>
    <row r="80" spans="1:9" x14ac:dyDescent="0.25">
      <c r="A80">
        <v>85</v>
      </c>
      <c r="B80" s="1" t="s">
        <v>90</v>
      </c>
      <c r="C80" s="1" t="s">
        <v>10</v>
      </c>
      <c r="D80">
        <v>8.5</v>
      </c>
      <c r="E80">
        <v>9.25</v>
      </c>
      <c r="F80">
        <v>2.25</v>
      </c>
      <c r="G80">
        <v>1</v>
      </c>
      <c r="H80">
        <v>2</v>
      </c>
      <c r="I80">
        <v>4.625</v>
      </c>
    </row>
    <row r="81" spans="1:9" x14ac:dyDescent="0.25">
      <c r="A81">
        <v>86</v>
      </c>
      <c r="B81" s="1" t="s">
        <v>91</v>
      </c>
      <c r="C81" s="1" t="s">
        <v>12</v>
      </c>
      <c r="D81">
        <v>5.25</v>
      </c>
      <c r="E81">
        <v>12.5</v>
      </c>
      <c r="F81">
        <v>2.125</v>
      </c>
      <c r="G81">
        <v>1.5</v>
      </c>
      <c r="H81">
        <v>2.5</v>
      </c>
      <c r="I81">
        <v>5.458333333333333</v>
      </c>
    </row>
    <row r="82" spans="1:9" x14ac:dyDescent="0.25">
      <c r="A82">
        <v>87</v>
      </c>
      <c r="B82" s="1" t="s">
        <v>92</v>
      </c>
      <c r="C82" s="1" t="s">
        <v>12</v>
      </c>
      <c r="D82">
        <v>6.5</v>
      </c>
      <c r="E82">
        <v>7.25</v>
      </c>
      <c r="F82">
        <v>2</v>
      </c>
      <c r="G82">
        <v>0.25</v>
      </c>
      <c r="H82">
        <v>1.5</v>
      </c>
      <c r="I82">
        <v>6</v>
      </c>
    </row>
    <row r="83" spans="1:9" x14ac:dyDescent="0.25">
      <c r="A83">
        <v>88</v>
      </c>
      <c r="B83" s="1" t="s">
        <v>93</v>
      </c>
      <c r="C83" s="1" t="s">
        <v>12</v>
      </c>
      <c r="D83">
        <v>10</v>
      </c>
      <c r="E83">
        <v>5</v>
      </c>
      <c r="F83">
        <v>2.875</v>
      </c>
      <c r="G83">
        <v>1.5</v>
      </c>
      <c r="H83">
        <v>1.75</v>
      </c>
      <c r="I83">
        <v>4.875</v>
      </c>
    </row>
    <row r="84" spans="1:9" x14ac:dyDescent="0.25">
      <c r="A84">
        <v>89</v>
      </c>
      <c r="B84" s="1" t="s">
        <v>94</v>
      </c>
      <c r="C84" s="1" t="s">
        <v>10</v>
      </c>
      <c r="D84">
        <v>5.75</v>
      </c>
      <c r="E84">
        <v>6.25</v>
      </c>
      <c r="F84">
        <v>2.25</v>
      </c>
      <c r="G84">
        <v>1.75</v>
      </c>
      <c r="H84">
        <v>0.75</v>
      </c>
      <c r="I84">
        <v>6.416666666666667</v>
      </c>
    </row>
    <row r="85" spans="1:9" x14ac:dyDescent="0.25">
      <c r="A85">
        <v>90</v>
      </c>
      <c r="B85" s="1" t="s">
        <v>95</v>
      </c>
      <c r="C85" s="1" t="s">
        <v>12</v>
      </c>
      <c r="D85">
        <v>4.25</v>
      </c>
      <c r="E85">
        <v>3.5</v>
      </c>
      <c r="F85">
        <v>2.625</v>
      </c>
      <c r="G85">
        <v>2</v>
      </c>
      <c r="H85">
        <v>1.5</v>
      </c>
      <c r="I85">
        <v>4.791666666666667</v>
      </c>
    </row>
    <row r="86" spans="1:9" x14ac:dyDescent="0.25">
      <c r="A86">
        <v>91</v>
      </c>
      <c r="B86" s="1" t="s">
        <v>96</v>
      </c>
      <c r="C86" s="1" t="s">
        <v>10</v>
      </c>
      <c r="D86">
        <v>5.75</v>
      </c>
      <c r="E86">
        <v>9</v>
      </c>
      <c r="F86">
        <v>2.875</v>
      </c>
      <c r="G86">
        <v>1.5</v>
      </c>
      <c r="H86">
        <v>1.25</v>
      </c>
      <c r="I86">
        <v>5.666666666666667</v>
      </c>
    </row>
    <row r="87" spans="1:9" x14ac:dyDescent="0.25">
      <c r="A87">
        <v>92</v>
      </c>
      <c r="B87" s="1" t="s">
        <v>97</v>
      </c>
      <c r="C87" s="1" t="s">
        <v>10</v>
      </c>
      <c r="D87">
        <v>5.25</v>
      </c>
      <c r="E87">
        <v>8</v>
      </c>
      <c r="F87">
        <v>2.375</v>
      </c>
      <c r="G87">
        <v>1.25</v>
      </c>
      <c r="H87">
        <v>1</v>
      </c>
      <c r="I87">
        <v>6.083333333333333</v>
      </c>
    </row>
    <row r="88" spans="1:9" x14ac:dyDescent="0.25">
      <c r="A88">
        <v>93</v>
      </c>
      <c r="B88" s="1" t="s">
        <v>98</v>
      </c>
      <c r="C88" s="1" t="s">
        <v>10</v>
      </c>
      <c r="D88">
        <v>11.25</v>
      </c>
      <c r="E88">
        <v>10.25</v>
      </c>
      <c r="F88">
        <v>2.125</v>
      </c>
      <c r="G88">
        <v>1</v>
      </c>
      <c r="H88">
        <v>2.5</v>
      </c>
      <c r="I88">
        <v>4.75</v>
      </c>
    </row>
    <row r="89" spans="1:9" x14ac:dyDescent="0.25">
      <c r="A89">
        <v>94</v>
      </c>
      <c r="B89" s="1" t="s">
        <v>99</v>
      </c>
      <c r="C89" s="1" t="s">
        <v>10</v>
      </c>
      <c r="D89">
        <v>7.75</v>
      </c>
      <c r="E89">
        <v>3.25</v>
      </c>
      <c r="F89">
        <v>3.25</v>
      </c>
      <c r="G89">
        <v>1.75</v>
      </c>
      <c r="H89">
        <v>1.5</v>
      </c>
      <c r="I89">
        <v>5.041666666666667</v>
      </c>
    </row>
    <row r="90" spans="1:9" x14ac:dyDescent="0.25">
      <c r="A90">
        <v>95</v>
      </c>
      <c r="B90" s="1" t="s">
        <v>100</v>
      </c>
      <c r="C90" s="1" t="s">
        <v>14</v>
      </c>
      <c r="D90">
        <v>6.5</v>
      </c>
      <c r="E90">
        <v>7</v>
      </c>
      <c r="F90">
        <v>2.5</v>
      </c>
      <c r="G90">
        <v>1.75</v>
      </c>
      <c r="H90">
        <v>1.75</v>
      </c>
      <c r="I90">
        <v>6</v>
      </c>
    </row>
    <row r="91" spans="1:9" x14ac:dyDescent="0.25">
      <c r="A91">
        <v>96</v>
      </c>
      <c r="B91" s="1" t="s">
        <v>101</v>
      </c>
      <c r="C91" s="1" t="s">
        <v>12</v>
      </c>
      <c r="D91">
        <v>9.25</v>
      </c>
      <c r="E91">
        <v>5.75</v>
      </c>
      <c r="F91">
        <v>2.375</v>
      </c>
      <c r="G91">
        <v>0.75</v>
      </c>
      <c r="H91">
        <v>2</v>
      </c>
      <c r="I91">
        <v>5.541666666666667</v>
      </c>
    </row>
    <row r="92" spans="1:9" x14ac:dyDescent="0.25">
      <c r="A92">
        <v>97</v>
      </c>
      <c r="B92" s="1" t="s">
        <v>102</v>
      </c>
      <c r="C92" s="1" t="s">
        <v>10</v>
      </c>
      <c r="D92">
        <v>8.75</v>
      </c>
      <c r="E92">
        <v>9</v>
      </c>
      <c r="F92">
        <v>2.25</v>
      </c>
      <c r="G92">
        <v>1.5</v>
      </c>
      <c r="H92">
        <v>2.5</v>
      </c>
      <c r="I92">
        <v>5.625</v>
      </c>
    </row>
    <row r="93" spans="1:9" x14ac:dyDescent="0.25">
      <c r="A93">
        <v>98</v>
      </c>
      <c r="B93" s="1" t="s">
        <v>103</v>
      </c>
      <c r="C93" s="1" t="s">
        <v>10</v>
      </c>
      <c r="D93">
        <v>7.75</v>
      </c>
      <c r="E93">
        <v>7.5</v>
      </c>
      <c r="F93">
        <v>2.25</v>
      </c>
      <c r="G93">
        <v>1</v>
      </c>
      <c r="H93">
        <v>1.5</v>
      </c>
      <c r="I93">
        <v>5.458333333333333</v>
      </c>
    </row>
    <row r="94" spans="1:9" x14ac:dyDescent="0.25">
      <c r="A94">
        <v>100</v>
      </c>
      <c r="B94" s="1" t="s">
        <v>104</v>
      </c>
      <c r="C94" s="1" t="s">
        <v>14</v>
      </c>
      <c r="D94">
        <v>5.75</v>
      </c>
      <c r="E94">
        <v>6.75</v>
      </c>
      <c r="F94">
        <v>2.5</v>
      </c>
      <c r="G94">
        <v>1.5</v>
      </c>
      <c r="H94">
        <v>1.75</v>
      </c>
      <c r="I94">
        <v>6.458333333333333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5C47-ED07-4A2D-94A6-85AF9EE22C51}">
  <dimension ref="A1:R10"/>
  <sheetViews>
    <sheetView tabSelected="1" topLeftCell="E1" workbookViewId="0">
      <selection activeCell="Q10" sqref="Q10"/>
    </sheetView>
  </sheetViews>
  <sheetFormatPr baseColWidth="10" defaultRowHeight="15" x14ac:dyDescent="0.25"/>
  <cols>
    <col min="1" max="1" width="12.7109375" bestFit="1" customWidth="1"/>
    <col min="3" max="3" width="23.140625" bestFit="1" customWidth="1"/>
    <col min="4" max="4" width="42.140625" bestFit="1" customWidth="1"/>
    <col min="5" max="5" width="14.42578125" bestFit="1" customWidth="1"/>
    <col min="7" max="7" width="23.7109375" bestFit="1" customWidth="1"/>
    <col min="9" max="9" width="23.7109375" bestFit="1" customWidth="1"/>
    <col min="11" max="11" width="26.5703125" bestFit="1" customWidth="1"/>
    <col min="13" max="13" width="27.5703125" bestFit="1" customWidth="1"/>
    <col min="15" max="15" width="27.140625" bestFit="1" customWidth="1"/>
    <col min="17" max="17" width="27.140625" bestFit="1" customWidth="1"/>
    <col min="18" max="18" width="16.7109375" bestFit="1" customWidth="1"/>
  </cols>
  <sheetData>
    <row r="1" spans="1:18" x14ac:dyDescent="0.25">
      <c r="A1" t="s">
        <v>105</v>
      </c>
      <c r="B1">
        <f>COUNTIF(Data!C:C, "middle")</f>
        <v>47</v>
      </c>
      <c r="C1" t="s">
        <v>109</v>
      </c>
      <c r="D1" s="2">
        <f>B1/$B$4</f>
        <v>0.5053763440860215</v>
      </c>
      <c r="E1" t="s">
        <v>112</v>
      </c>
      <c r="F1">
        <v>0.25</v>
      </c>
      <c r="G1" t="s">
        <v>115</v>
      </c>
      <c r="H1">
        <f>SUM(Data!D:D)/B4</f>
        <v>7.825268817204301</v>
      </c>
      <c r="I1" t="s">
        <v>117</v>
      </c>
      <c r="J1">
        <v>7.5</v>
      </c>
      <c r="K1" t="s">
        <v>119</v>
      </c>
      <c r="L1">
        <f>SUM(Data!F:F)/B4</f>
        <v>2.4986559139784945</v>
      </c>
      <c r="M1" t="s">
        <v>121</v>
      </c>
      <c r="N1">
        <f>SUM(Data!G:G)/B4</f>
        <v>1.4731182795698925</v>
      </c>
      <c r="O1" t="s">
        <v>123</v>
      </c>
      <c r="P1">
        <v>1.5</v>
      </c>
      <c r="Q1" t="s">
        <v>125</v>
      </c>
      <c r="R1">
        <f>SUM(Data!I:I)/B4</f>
        <v>5.5156810035842314</v>
      </c>
    </row>
    <row r="2" spans="1:18" x14ac:dyDescent="0.25">
      <c r="A2" t="s">
        <v>106</v>
      </c>
      <c r="B2">
        <f>COUNTIF(Data!C:C, "corner")</f>
        <v>31</v>
      </c>
      <c r="C2" t="s">
        <v>110</v>
      </c>
      <c r="D2">
        <f t="shared" ref="D2:D3" si="0">B2/$B$4</f>
        <v>0.33333333333333331</v>
      </c>
      <c r="E2" t="s">
        <v>113</v>
      </c>
      <c r="F2">
        <v>0.25</v>
      </c>
      <c r="G2" t="s">
        <v>116</v>
      </c>
      <c r="H2">
        <f>SUM(Data!E:E)/B4</f>
        <v>7.32258064516129</v>
      </c>
      <c r="I2" t="s">
        <v>118</v>
      </c>
      <c r="J2">
        <v>7.5</v>
      </c>
      <c r="K2" t="s">
        <v>120</v>
      </c>
      <c r="L2">
        <f>0.25*2 + 0.25*3 + 0.5 * 2.5</f>
        <v>2.5</v>
      </c>
      <c r="M2" t="s">
        <v>122</v>
      </c>
      <c r="N2">
        <f xml:space="preserve"> SUM(Data!H:H)/B4</f>
        <v>1.564516129032258</v>
      </c>
      <c r="O2" t="s">
        <v>124</v>
      </c>
      <c r="P2">
        <v>1.5</v>
      </c>
      <c r="Q2" t="s">
        <v>126</v>
      </c>
      <c r="R2">
        <f>5 + 2/3</f>
        <v>5.666666666666667</v>
      </c>
    </row>
    <row r="3" spans="1:18" x14ac:dyDescent="0.25">
      <c r="A3" t="s">
        <v>107</v>
      </c>
      <c r="B3">
        <f>COUNTIF(Data!C:C, "edge")</f>
        <v>15</v>
      </c>
      <c r="C3" t="s">
        <v>111</v>
      </c>
      <c r="D3" s="2">
        <f t="shared" si="0"/>
        <v>0.16129032258064516</v>
      </c>
      <c r="E3" t="s">
        <v>114</v>
      </c>
      <c r="F3">
        <v>0.5</v>
      </c>
      <c r="I3" t="s">
        <v>127</v>
      </c>
      <c r="J3">
        <f>SQRT(SUM('Data for standard deviation'!A:A)/B4)</f>
        <v>2.1177643879823194</v>
      </c>
      <c r="K3" t="s">
        <v>143</v>
      </c>
      <c r="L3">
        <f>SQRT(SUM('Data for standard deviation'!C:C)/Results!B4)</f>
        <v>0.34804302337633314</v>
      </c>
      <c r="O3" t="s">
        <v>144</v>
      </c>
      <c r="P3">
        <f>SQRT(SUM('Data for standard deviation'!D:D)/Results!B4)</f>
        <v>0.45711573202150474</v>
      </c>
      <c r="Q3" t="s">
        <v>146</v>
      </c>
      <c r="R3">
        <f>SQRT(SUM('Data for standard deviation'!F:F)/Results!B4)</f>
        <v>0.60303128325797684</v>
      </c>
    </row>
    <row r="4" spans="1:18" x14ac:dyDescent="0.25">
      <c r="A4" t="s">
        <v>108</v>
      </c>
      <c r="B4">
        <f xml:space="preserve"> B1 + B2 + B3</f>
        <v>93</v>
      </c>
      <c r="I4" t="s">
        <v>142</v>
      </c>
      <c r="J4">
        <f>SQRT(SUM('Data for standard deviation'!B:B)/B4)</f>
        <v>2.1601164361417893</v>
      </c>
      <c r="O4" t="s">
        <v>145</v>
      </c>
      <c r="P4">
        <f xml:space="preserve"> SQRT(SUM('Data for standard deviation'!E:E)/Results!B4)</f>
        <v>0.52222542022080898</v>
      </c>
    </row>
    <row r="5" spans="1:18" x14ac:dyDescent="0.25">
      <c r="C5" t="s">
        <v>147</v>
      </c>
      <c r="D5">
        <f>(D1 - F1) / (SQRT(F1 * (1 - F1)) / SQRT($B$4))</f>
        <v>5.6875012308478725</v>
      </c>
      <c r="G5" t="s">
        <v>128</v>
      </c>
      <c r="H5">
        <f>(H1-J1)/(J3/SQRT(B4))</f>
        <v>1.4811746265825507</v>
      </c>
      <c r="I5" t="s">
        <v>131</v>
      </c>
      <c r="J5">
        <f>(H2-J2)/(J4/SQRT(B4))</f>
        <v>-0.79207318072223443</v>
      </c>
      <c r="K5" t="s">
        <v>134</v>
      </c>
      <c r="L5">
        <f>(L1-L2)/(L3/SQRT(B4))</f>
        <v>-3.7242223844596051E-2</v>
      </c>
      <c r="M5" t="s">
        <v>137</v>
      </c>
      <c r="N5">
        <f>(N1 - P1) / (P3 / SQRT(B4))</f>
        <v>-0.56711660860188995</v>
      </c>
      <c r="O5" t="s">
        <v>139</v>
      </c>
      <c r="P5">
        <f xml:space="preserve"> (N2 - P2) / (P4 / SQRT(B4))</f>
        <v>1.1913840130095281</v>
      </c>
      <c r="Q5" t="s">
        <v>141</v>
      </c>
      <c r="R5">
        <f xml:space="preserve"> (R1 -R2) / (R3 / SQRT(B4))</f>
        <v>-2.4145563341546512</v>
      </c>
    </row>
    <row r="6" spans="1:18" x14ac:dyDescent="0.25">
      <c r="C6" t="s">
        <v>148</v>
      </c>
      <c r="D6">
        <f t="shared" ref="D6" si="1">(D2 - F2) / (SQRT(F2 * (1 - F2)) / SQRT($B$4))</f>
        <v>1.8559214542766738</v>
      </c>
      <c r="G6" t="s">
        <v>129</v>
      </c>
      <c r="H6">
        <f>1 - _xlfn.NORM.DIST(H5, 0,1,TRUE)</f>
        <v>6.9280022874552705E-2</v>
      </c>
      <c r="I6" t="s">
        <v>132</v>
      </c>
      <c r="J6">
        <f xml:space="preserve"> 1 - _xlfn.NORM.DIST(J5,0,1,TRUE)</f>
        <v>0.785840996533543</v>
      </c>
      <c r="K6" t="s">
        <v>135</v>
      </c>
      <c r="L6">
        <f xml:space="preserve"> 1 - _xlfn.NORM.DIST(L5,0,1,TRUE)</f>
        <v>0.51485406390549793</v>
      </c>
      <c r="M6" t="s">
        <v>138</v>
      </c>
      <c r="N6">
        <f xml:space="preserve"> 1 - _xlfn.NORM.DIST(N5,0,1,TRUE)</f>
        <v>0.71468252019585277</v>
      </c>
      <c r="O6" t="s">
        <v>140</v>
      </c>
      <c r="P6">
        <f xml:space="preserve"> 1 - _xlfn.NORM.DIST(P5,0,1,TRUE)</f>
        <v>0.11675143303775748</v>
      </c>
      <c r="R6" s="3"/>
    </row>
    <row r="7" spans="1:18" x14ac:dyDescent="0.25">
      <c r="C7" t="s">
        <v>149</v>
      </c>
      <c r="D7">
        <f>(D3 - F3) / (SQRT(F3 * (1 - F3)) / SQRT($B$4))</f>
        <v>-6.5327956768016797</v>
      </c>
      <c r="G7" t="s">
        <v>130</v>
      </c>
      <c r="H7">
        <f>H6*2</f>
        <v>0.13856004574910541</v>
      </c>
      <c r="I7" t="s">
        <v>133</v>
      </c>
      <c r="J7">
        <f>2 -J6*2</f>
        <v>0.428318006932914</v>
      </c>
      <c r="K7" t="s">
        <v>136</v>
      </c>
      <c r="L7">
        <f>2 - L6*2</f>
        <v>0.97029187218900415</v>
      </c>
      <c r="M7" t="s">
        <v>138</v>
      </c>
      <c r="N7">
        <f xml:space="preserve"> 2 - 2*N6</f>
        <v>0.57063495960829447</v>
      </c>
      <c r="O7" t="s">
        <v>156</v>
      </c>
      <c r="P7">
        <f>2 *P6</f>
        <v>0.23350286607551496</v>
      </c>
      <c r="Q7" t="s">
        <v>152</v>
      </c>
      <c r="R7" s="3">
        <v>1.57543865411355E-2</v>
      </c>
    </row>
    <row r="8" spans="1:18" x14ac:dyDescent="0.25">
      <c r="C8" t="s">
        <v>154</v>
      </c>
      <c r="D8" t="s">
        <v>153</v>
      </c>
    </row>
    <row r="9" spans="1:18" x14ac:dyDescent="0.25">
      <c r="C9" t="s">
        <v>151</v>
      </c>
      <c r="D9">
        <v>6.3464754520004593E-2</v>
      </c>
    </row>
    <row r="10" spans="1:18" x14ac:dyDescent="0.25">
      <c r="C10" t="s">
        <v>150</v>
      </c>
      <c r="D10" t="s">
        <v>155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CF58-CD7B-4CF1-B8B4-92993EC1E91E}">
  <dimension ref="A1:F94"/>
  <sheetViews>
    <sheetView workbookViewId="0">
      <selection activeCell="F2" sqref="F2"/>
    </sheetView>
  </sheetViews>
  <sheetFormatPr baseColWidth="10" defaultRowHeight="15" x14ac:dyDescent="0.25"/>
  <cols>
    <col min="1" max="1" width="8.140625" bestFit="1" customWidth="1"/>
  </cols>
  <sheetData>
    <row r="1" spans="1:6" x14ac:dyDescent="0.25">
      <c r="A1" t="str">
        <f>output[[#Headers],[Top row]]</f>
        <v>Top row</v>
      </c>
      <c r="B1" t="str">
        <f>output[[#Headers],[Bottom row]]</f>
        <v>Bottom row</v>
      </c>
      <c r="C1" t="str">
        <f>output[[#Headers],[Manhattan]]</f>
        <v>Manhattan</v>
      </c>
      <c r="D1" t="str">
        <f>output[[#Headers],[First column]]</f>
        <v>First column</v>
      </c>
      <c r="E1" t="str">
        <f>output[[#Headers],[Last column]]</f>
        <v>Last column</v>
      </c>
      <c r="F1" t="str">
        <f>output[[#Headers],[Neighbours]]</f>
        <v>Neighbours</v>
      </c>
    </row>
    <row r="2" spans="1:6" x14ac:dyDescent="0.25">
      <c r="A2">
        <f>(output[[#This Row],[Top row]] - Results!$H$1) ^2</f>
        <v>19.578246040004625</v>
      </c>
      <c r="B2">
        <f>(output[[#This Row],[Bottom row]] - Results!$H$2) ^ 2</f>
        <v>1.1504292403746093</v>
      </c>
      <c r="C2">
        <f>(output[[#This Row],[Manhattan]] - Results!$L$1) ^2</f>
        <v>6.3173849577985955E-2</v>
      </c>
      <c r="D2">
        <f>(output[[#This Row],[First column]] - Results!$N$1) ^ 2</f>
        <v>7.6663487108336217E-2</v>
      </c>
      <c r="E2">
        <f>(output[[#This Row],[Last column]] - Results!$N$2) ^2</f>
        <v>0.18964620187304895</v>
      </c>
      <c r="F2">
        <f>(output[[#This Row],[Neighbours]] - Results!$R$1) ^2</f>
        <v>0.31063642553410414</v>
      </c>
    </row>
    <row r="3" spans="1:6" x14ac:dyDescent="0.25">
      <c r="A3">
        <f>(output[[#This Row],[Top row]] - Results!$H$1) ^2</f>
        <v>3.0530986241183975E-2</v>
      </c>
      <c r="B3">
        <f>(output[[#This Row],[Bottom row]] - Results!$H$2) ^ 2</f>
        <v>0.45889698231009401</v>
      </c>
      <c r="C3">
        <f>(output[[#This Row],[Manhattan]] - Results!$L$1) ^2</f>
        <v>0.14163487108336231</v>
      </c>
      <c r="D3">
        <f>(output[[#This Row],[First column]] - Results!$N$1) ^ 2</f>
        <v>0.22384090646317495</v>
      </c>
      <c r="E3">
        <f>(output[[#This Row],[Last column]] - Results!$N$2) ^2</f>
        <v>3.4404266389177963E-2</v>
      </c>
      <c r="F3">
        <f>(output[[#This Row],[Neighbours]] - Results!$R$1) ^2</f>
        <v>1.1950642977350826E-2</v>
      </c>
    </row>
    <row r="4" spans="1:6" x14ac:dyDescent="0.25">
      <c r="A4">
        <f>(output[[#This Row],[Top row]] - Results!$H$1) ^2</f>
        <v>5.6653948433344793E-3</v>
      </c>
      <c r="B4">
        <f>(output[[#This Row],[Bottom row]] - Results!$H$2) ^ 2</f>
        <v>23.257284079084286</v>
      </c>
      <c r="C4">
        <f>(output[[#This Row],[Manhattan]] - Results!$L$1) ^2</f>
        <v>0.25134589258873868</v>
      </c>
      <c r="D4">
        <f>(output[[#This Row],[First column]] - Results!$N$1) ^ 2</f>
        <v>7.6663487108336217E-2</v>
      </c>
      <c r="E4">
        <f>(output[[#This Row],[Last column]] - Results!$N$2) ^2</f>
        <v>4.1623309053069645E-3</v>
      </c>
      <c r="F4">
        <f>(output[[#This Row],[Neighbours]] - Results!$R$1) ^2</f>
        <v>0.58626739924975579</v>
      </c>
    </row>
    <row r="5" spans="1:6" x14ac:dyDescent="0.25">
      <c r="A5">
        <f>(output[[#This Row],[Top row]] - Results!$H$1) ^2</f>
        <v>1.1562030292519365</v>
      </c>
      <c r="B5">
        <f>(output[[#This Row],[Bottom row]] - Results!$H$2) ^ 2</f>
        <v>3.3218002081165441</v>
      </c>
      <c r="C5">
        <f>(output[[#This Row],[Manhattan]] - Results!$L$1) ^2</f>
        <v>6.3173849577985955E-2</v>
      </c>
      <c r="D5">
        <f>(output[[#This Row],[First column]] - Results!$N$1) ^ 2</f>
        <v>7.6663487108336217E-2</v>
      </c>
      <c r="E5">
        <f>(output[[#This Row],[Last column]] - Results!$N$2) ^2</f>
        <v>4.1623309053069645E-3</v>
      </c>
      <c r="F5">
        <f>(output[[#This Row],[Neighbours]] - Results!$R$1) ^2</f>
        <v>2.458938734086784E-4</v>
      </c>
    </row>
    <row r="6" spans="1:6" x14ac:dyDescent="0.25">
      <c r="A6">
        <f>(output[[#This Row],[Top row]] - Results!$H$1) ^2</f>
        <v>2.804724534628281</v>
      </c>
      <c r="B6">
        <f>(output[[#This Row],[Bottom row]] - Results!$H$2) ^ 2</f>
        <v>9.4407518210197701</v>
      </c>
      <c r="C6">
        <f>(output[[#This Row],[Manhattan]] - Results!$L$1) ^2</f>
        <v>0.25134589258873868</v>
      </c>
      <c r="D6">
        <f>(output[[#This Row],[First column]] - Results!$N$1) ^ 2</f>
        <v>7.2262689328245915E-4</v>
      </c>
      <c r="E6">
        <f>(output[[#This Row],[Last column]] - Results!$N$2) ^2</f>
        <v>0.318678459937565</v>
      </c>
      <c r="F6">
        <f>(output[[#This Row],[Neighbours]] - Results!$R$1) ^2</f>
        <v>0.41047214835369794</v>
      </c>
    </row>
    <row r="7" spans="1:6" x14ac:dyDescent="0.25">
      <c r="A7">
        <f>(output[[#This Row],[Top row]] - Results!$H$1) ^2</f>
        <v>5.6653948433344793E-3</v>
      </c>
      <c r="B7">
        <f>(output[[#This Row],[Bottom row]] - Results!$H$2) ^ 2</f>
        <v>4.7411550468262238</v>
      </c>
      <c r="C7">
        <f>(output[[#This Row],[Manhattan]] - Results!$L$1) ^2</f>
        <v>1.8065672332064463E-6</v>
      </c>
      <c r="D7">
        <f>(output[[#This Row],[First column]] - Results!$N$1) ^ 2</f>
        <v>0.22384090646317495</v>
      </c>
      <c r="E7">
        <f>(output[[#This Row],[Last column]] - Results!$N$2) ^2</f>
        <v>4.1623309053069645E-3</v>
      </c>
      <c r="F7">
        <f>(output[[#This Row],[Neighbours]] - Results!$R$1) ^2</f>
        <v>6.7525468583385392E-4</v>
      </c>
    </row>
    <row r="8" spans="1:6" x14ac:dyDescent="0.25">
      <c r="A8">
        <f>(output[[#This Row],[Top row]] - Results!$H$1) ^2</f>
        <v>0.18039657763903347</v>
      </c>
      <c r="B8">
        <f>(output[[#This Row],[Bottom row]] - Results!$H$2) ^ 2</f>
        <v>0.32784859521331911</v>
      </c>
      <c r="C8">
        <f>(output[[#This Row],[Manhattan]] - Results!$L$1) ^2</f>
        <v>6.1829763556480462E-2</v>
      </c>
      <c r="D8">
        <f>(output[[#This Row],[First column]] - Results!$N$1) ^ 2</f>
        <v>0.22384090646317495</v>
      </c>
      <c r="E8">
        <f>(output[[#This Row],[Last column]] - Results!$N$2) ^2</f>
        <v>3.4404266389177963E-2</v>
      </c>
      <c r="F8">
        <f>(output[[#This Row],[Neighbours]] - Results!$R$1) ^2</f>
        <v>1.4224195796559598</v>
      </c>
    </row>
    <row r="9" spans="1:6" x14ac:dyDescent="0.25">
      <c r="A9">
        <f>(output[[#This Row],[Top row]] - Results!$H$1) ^2</f>
        <v>0.10579980344548498</v>
      </c>
      <c r="B9">
        <f>(output[[#This Row],[Bottom row]] - Results!$H$2) ^ 2</f>
        <v>0.45889698231009401</v>
      </c>
      <c r="C9">
        <f>(output[[#This Row],[Manhattan]] - Results!$L$1) ^2</f>
        <v>0.24865772054572771</v>
      </c>
      <c r="D9">
        <f>(output[[#This Row],[First column]] - Results!$N$1) ^ 2</f>
        <v>0.22384090646317495</v>
      </c>
      <c r="E9">
        <f>(output[[#This Row],[Last column]] - Results!$N$2) ^2</f>
        <v>0.46988813735691998</v>
      </c>
      <c r="F9">
        <f>(output[[#This Row],[Neighbours]] - Results!$R$1) ^2</f>
        <v>1.1950642977350826E-2</v>
      </c>
    </row>
    <row r="10" spans="1:6" x14ac:dyDescent="0.25">
      <c r="A10">
        <f>(output[[#This Row],[Top row]] - Results!$H$1) ^2</f>
        <v>2.0298589432304315</v>
      </c>
      <c r="B10">
        <f>(output[[#This Row],[Bottom row]] - Results!$H$2) ^ 2</f>
        <v>0.67663891779396412</v>
      </c>
      <c r="C10">
        <f>(output[[#This Row],[Manhattan]] - Results!$L$1) ^2</f>
        <v>1.5290785061856835E-2</v>
      </c>
      <c r="D10">
        <f>(output[[#This Row],[First column]] - Results!$N$1) ^ 2</f>
        <v>7.6663487108336217E-2</v>
      </c>
      <c r="E10">
        <f>(output[[#This Row],[Last column]] - Results!$N$2) ^2</f>
        <v>0.18964620187304895</v>
      </c>
      <c r="F10">
        <f>(output[[#This Row],[Neighbours]] - Results!$R$1) ^2</f>
        <v>0.53922438849706156</v>
      </c>
    </row>
    <row r="11" spans="1:6" x14ac:dyDescent="0.25">
      <c r="A11">
        <f>(output[[#This Row],[Top row]] - Results!$H$1) ^2</f>
        <v>3.0530986241183975E-2</v>
      </c>
      <c r="B11">
        <f>(output[[#This Row],[Bottom row]] - Results!$H$2) ^ 2</f>
        <v>5.3943808532778341</v>
      </c>
      <c r="C11">
        <f>(output[[#This Row],[Manhattan]] - Results!$L$1) ^2</f>
        <v>0.14163487108336231</v>
      </c>
      <c r="D11">
        <f>(output[[#This Row],[First column]] - Results!$N$1) ^ 2</f>
        <v>4.9781766678228707E-2</v>
      </c>
      <c r="E11">
        <f>(output[[#This Row],[Last column]] - Results!$N$2) ^2</f>
        <v>0.318678459937565</v>
      </c>
      <c r="F11">
        <f>(output[[#This Row],[Neighbours]] - Results!$R$1) ^2</f>
        <v>0.15263164656158223</v>
      </c>
    </row>
    <row r="12" spans="1:6" x14ac:dyDescent="0.25">
      <c r="A12">
        <f>(output[[#This Row],[Top row]] - Results!$H$1) ^2</f>
        <v>5.8793213088218295</v>
      </c>
      <c r="B12">
        <f>(output[[#This Row],[Bottom row]] - Results!$H$2) ^ 2</f>
        <v>5.267950052029095E-3</v>
      </c>
      <c r="C12">
        <f>(output[[#This Row],[Manhattan]] - Results!$L$1) ^2</f>
        <v>0.14163487108336231</v>
      </c>
      <c r="D12">
        <f>(output[[#This Row],[First column]] - Results!$N$1) ^ 2</f>
        <v>0.27760434732338996</v>
      </c>
      <c r="E12">
        <f>(output[[#This Row],[Last column]] - Results!$N$2) ^2</f>
        <v>0.66343652445369394</v>
      </c>
      <c r="F12">
        <f>(output[[#This Row],[Neighbours]] - Results!$R$1) ^2</f>
        <v>0.47976724990685821</v>
      </c>
    </row>
    <row r="13" spans="1:6" x14ac:dyDescent="0.25">
      <c r="A13">
        <f>(output[[#This Row],[Top row]] - Results!$H$1) ^2</f>
        <v>0.10579980344548498</v>
      </c>
      <c r="B13">
        <f>(output[[#This Row],[Bottom row]] - Results!$H$2) ^ 2</f>
        <v>24.279461498439129</v>
      </c>
      <c r="C13">
        <f>(output[[#This Row],[Manhattan]] - Results!$L$1) ^2</f>
        <v>1.5290785061856835E-2</v>
      </c>
      <c r="D13">
        <f>(output[[#This Row],[First column]] - Results!$N$1) ^ 2</f>
        <v>7.6663487108336217E-2</v>
      </c>
      <c r="E13">
        <f>(output[[#This Row],[Last column]] - Results!$N$2) ^2</f>
        <v>9.8920395421435964E-2</v>
      </c>
      <c r="F13">
        <f>(output[[#This Row],[Neighbours]] - Results!$R$1) ^2</f>
        <v>3.2887552832057743E-3</v>
      </c>
    </row>
    <row r="14" spans="1:6" x14ac:dyDescent="0.25">
      <c r="A14">
        <f>(output[[#This Row],[Top row]] - Results!$H$1) ^2</f>
        <v>14.632681523875592</v>
      </c>
      <c r="B14">
        <f>(output[[#This Row],[Bottom row]] - Results!$H$2) ^ 2</f>
        <v>2.0375260145681588</v>
      </c>
      <c r="C14">
        <f>(output[[#This Row],[Manhattan]] - Results!$L$1) ^2</f>
        <v>0.13961874205110408</v>
      </c>
      <c r="D14">
        <f>(output[[#This Row],[First column]] - Results!$N$1) ^ 2</f>
        <v>7.2262689328245915E-4</v>
      </c>
      <c r="E14">
        <f>(output[[#This Row],[Last column]] - Results!$N$2) ^2</f>
        <v>3.4404266389177963E-2</v>
      </c>
      <c r="F14">
        <f>(output[[#This Row],[Neighbours]] - Results!$R$1) ^2</f>
        <v>0.72082534429157163</v>
      </c>
    </row>
    <row r="15" spans="1:6" x14ac:dyDescent="0.25">
      <c r="A15">
        <f>(output[[#This Row],[Top row]] - Results!$H$1) ^2</f>
        <v>4.7294557174239795</v>
      </c>
      <c r="B15">
        <f>(output[[#This Row],[Bottom row]] - Results!$H$2) ^ 2</f>
        <v>3.3218002081165441</v>
      </c>
      <c r="C15">
        <f>(output[[#This Row],[Manhattan]] - Results!$L$1) ^2</f>
        <v>0.39230691409411506</v>
      </c>
      <c r="D15">
        <f>(output[[#This Row],[First column]] - Results!$N$1) ^ 2</f>
        <v>7.6663487108336217E-2</v>
      </c>
      <c r="E15">
        <f>(output[[#This Row],[Last column]] - Results!$N$2) ^2</f>
        <v>3.4404266389177963E-2</v>
      </c>
      <c r="F15">
        <f>(output[[#This Row],[Neighbours]] - Results!$R$1) ^2</f>
        <v>2.2796670456442743E-2</v>
      </c>
    </row>
    <row r="16" spans="1:6" x14ac:dyDescent="0.25">
      <c r="A16">
        <f>(output[[#This Row],[Top row]] - Results!$H$1) ^2</f>
        <v>25.758353566886345</v>
      </c>
      <c r="B16">
        <f>(output[[#This Row],[Bottom row]] - Results!$H$2) ^ 2</f>
        <v>1.3863163371488041</v>
      </c>
      <c r="C16">
        <f>(output[[#This Row],[Manhattan]] - Results!$L$1) ^2</f>
        <v>0.38894669904035134</v>
      </c>
      <c r="D16">
        <f>(output[[#This Row],[First column]] - Results!$N$1) ^ 2</f>
        <v>0.52290004624812125</v>
      </c>
      <c r="E16">
        <f>(output[[#This Row],[Last column]] - Results!$N$2) ^2</f>
        <v>4.1623309053069645E-3</v>
      </c>
      <c r="F16">
        <f>(output[[#This Row],[Neighbours]] - Results!$R$1) ^2</f>
        <v>2.458938734086784E-4</v>
      </c>
    </row>
    <row r="17" spans="1:6" x14ac:dyDescent="0.25">
      <c r="A17">
        <f>(output[[#This Row],[Top row]] - Results!$H$1) ^2</f>
        <v>15.403514857208926</v>
      </c>
      <c r="B17">
        <f>(output[[#This Row],[Bottom row]] - Results!$H$2) ^ 2</f>
        <v>11.039542143600414</v>
      </c>
      <c r="C17">
        <f>(output[[#This Row],[Manhattan]] - Results!$L$1) ^2</f>
        <v>0.39230691409411506</v>
      </c>
      <c r="D17">
        <f>(output[[#This Row],[First column]] - Results!$N$1) ^ 2</f>
        <v>7.2262689328245915E-4</v>
      </c>
      <c r="E17">
        <f>(output[[#This Row],[Last column]] - Results!$N$2) ^2</f>
        <v>0.66343652445369394</v>
      </c>
      <c r="F17">
        <f>(output[[#This Row],[Neighbours]] - Results!$R$1) ^2</f>
        <v>0.18692450797137955</v>
      </c>
    </row>
    <row r="18" spans="1:6" x14ac:dyDescent="0.25">
      <c r="A18">
        <f>(output[[#This Row],[Top row]] - Results!$H$1) ^2</f>
        <v>0.33093421204763551</v>
      </c>
      <c r="B18">
        <f>(output[[#This Row],[Bottom row]] - Results!$H$2) ^ 2</f>
        <v>1.7492195629552543</v>
      </c>
      <c r="C18">
        <f>(output[[#This Row],[Manhattan]] - Results!$L$1) ^2</f>
        <v>6.1829763556480462E-2</v>
      </c>
      <c r="D18">
        <f>(output[[#This Row],[First column]] - Results!$N$1) ^ 2</f>
        <v>7.2262689328245915E-4</v>
      </c>
      <c r="E18">
        <f>(output[[#This Row],[Last column]] - Results!$N$2) ^2</f>
        <v>0.46988813735691998</v>
      </c>
      <c r="F18">
        <f>(output[[#This Row],[Neighbours]] - Results!$R$1) ^2</f>
        <v>1.7362076620932352</v>
      </c>
    </row>
    <row r="19" spans="1:6" x14ac:dyDescent="0.25">
      <c r="A19">
        <f>(output[[#This Row],[Top row]] - Results!$H$1) ^2</f>
        <v>3.0530986241183975E-2</v>
      </c>
      <c r="B19">
        <f>(output[[#This Row],[Bottom row]] - Results!$H$2) ^ 2</f>
        <v>23.257284079084286</v>
      </c>
      <c r="C19">
        <f>(output[[#This Row],[Manhattan]] - Results!$L$1) ^2</f>
        <v>1.5962828072609576E-2</v>
      </c>
      <c r="D19">
        <f>(output[[#This Row],[First column]] - Results!$N$1) ^ 2</f>
        <v>4.9781766678228707E-2</v>
      </c>
      <c r="E19">
        <f>(output[[#This Row],[Last column]] - Results!$N$2) ^2</f>
        <v>0.18964620187304895</v>
      </c>
      <c r="F19">
        <f>(output[[#This Row],[Neighbours]] - Results!$R$1) ^2</f>
        <v>7.6168086227051623E-2</v>
      </c>
    </row>
    <row r="20" spans="1:6" x14ac:dyDescent="0.25">
      <c r="A20">
        <f>(output[[#This Row],[Top row]] - Results!$H$1) ^2</f>
        <v>4.7294557174239795</v>
      </c>
      <c r="B20">
        <f>(output[[#This Row],[Bottom row]] - Results!$H$2) ^ 2</f>
        <v>0.32784859521331911</v>
      </c>
      <c r="C20">
        <f>(output[[#This Row],[Manhattan]] - Results!$L$1) ^2</f>
        <v>6.1829763556480462E-2</v>
      </c>
      <c r="D20">
        <f>(output[[#This Row],[First column]] - Results!$N$1) ^ 2</f>
        <v>7.6663487108336217E-2</v>
      </c>
      <c r="E20">
        <f>(output[[#This Row],[Last column]] - Results!$N$2) ^2</f>
        <v>0.87513007284079092</v>
      </c>
      <c r="F20">
        <f>(output[[#This Row],[Neighbours]] - Results!$R$1) ^2</f>
        <v>0.53922438849706156</v>
      </c>
    </row>
    <row r="21" spans="1:6" x14ac:dyDescent="0.25">
      <c r="A21">
        <f>(output[[#This Row],[Top row]] - Results!$H$1) ^2</f>
        <v>0.18039657763903347</v>
      </c>
      <c r="B21">
        <f>(output[[#This Row],[Bottom row]] - Results!$H$2) ^ 2</f>
        <v>2.8137356919875138</v>
      </c>
      <c r="C21">
        <f>(output[[#This Row],[Manhattan]] - Results!$L$1) ^2</f>
        <v>0.24865772054572771</v>
      </c>
      <c r="D21">
        <f>(output[[#This Row],[First column]] - Results!$N$1) ^ 2</f>
        <v>0.52290004624812125</v>
      </c>
      <c r="E21">
        <f>(output[[#This Row],[Last column]] - Results!$N$2) ^2</f>
        <v>0.18964620187304895</v>
      </c>
      <c r="F21">
        <f>(output[[#This Row],[Neighbours]] - Results!$R$1) ^2</f>
        <v>0.23456489028917726</v>
      </c>
    </row>
    <row r="22" spans="1:6" x14ac:dyDescent="0.25">
      <c r="A22">
        <f>(output[[#This Row],[Top row]] - Results!$H$1) ^2</f>
        <v>2.0298589432304315</v>
      </c>
      <c r="B22">
        <f>(output[[#This Row],[Bottom row]] - Results!$H$2) ^ 2</f>
        <v>2.4730098855358991</v>
      </c>
      <c r="C22">
        <f>(output[[#This Row],[Manhattan]] - Results!$L$1) ^2</f>
        <v>1.8065672332064463E-6</v>
      </c>
      <c r="D22">
        <f>(output[[#This Row],[First column]] - Results!$N$1) ^ 2</f>
        <v>7.2262689328245915E-4</v>
      </c>
      <c r="E22">
        <f>(output[[#This Row],[Last column]] - Results!$N$2) ^2</f>
        <v>0.318678459937565</v>
      </c>
      <c r="F22">
        <f>(output[[#This Row],[Neighbours]] - Results!$R$1) ^2</f>
        <v>0.26592689745764009</v>
      </c>
    </row>
    <row r="23" spans="1:6" x14ac:dyDescent="0.25">
      <c r="A23">
        <f>(output[[#This Row],[Top row]] - Results!$H$1) ^2</f>
        <v>3.331606255058388</v>
      </c>
      <c r="B23">
        <f>(output[[#This Row],[Bottom row]] - Results!$H$2) ^ 2</f>
        <v>0.860106659729449</v>
      </c>
      <c r="C23">
        <f>(output[[#This Row],[Manhattan]] - Results!$L$1) ^2</f>
        <v>1.5290785061856835E-2</v>
      </c>
      <c r="D23">
        <f>(output[[#This Row],[First column]] - Results!$N$1) ^ 2</f>
        <v>0.60354520753844376</v>
      </c>
      <c r="E23">
        <f>(output[[#This Row],[Last column]] - Results!$N$2) ^2</f>
        <v>4.1623309053069645E-3</v>
      </c>
      <c r="F23">
        <f>(output[[#This Row],[Neighbours]] - Results!$R$1) ^2</f>
        <v>0.96888388670494585</v>
      </c>
    </row>
    <row r="24" spans="1:6" x14ac:dyDescent="0.25">
      <c r="A24">
        <f>(output[[#This Row],[Top row]] - Results!$H$1) ^2</f>
        <v>1.1562030292519365</v>
      </c>
      <c r="B24">
        <f>(output[[#This Row],[Bottom row]] - Results!$H$2) ^ 2</f>
        <v>7.9669614984391242</v>
      </c>
      <c r="C24">
        <f>(output[[#This Row],[Manhattan]] - Results!$L$1) ^2</f>
        <v>1.5962828072609576E-2</v>
      </c>
      <c r="D24">
        <f>(output[[#This Row],[First column]] - Results!$N$1) ^ 2</f>
        <v>4.9781766678228707E-2</v>
      </c>
      <c r="E24">
        <f>(output[[#This Row],[Last column]] - Results!$N$2) ^2</f>
        <v>9.8920395421435964E-2</v>
      </c>
      <c r="F24">
        <f>(output[[#This Row],[Neighbours]] - Results!$R$1) ^2</f>
        <v>5.018242314461608E-2</v>
      </c>
    </row>
    <row r="25" spans="1:6" x14ac:dyDescent="0.25">
      <c r="A25">
        <f>(output[[#This Row],[Top row]] - Results!$H$1) ^2</f>
        <v>0.10579980344548498</v>
      </c>
      <c r="B25">
        <f>(output[[#This Row],[Bottom row]] - Results!$H$2) ^ 2</f>
        <v>0.32784859521331911</v>
      </c>
      <c r="C25">
        <f>(output[[#This Row],[Manhattan]] - Results!$L$1) ^2</f>
        <v>0.13961874205110408</v>
      </c>
      <c r="D25">
        <f>(output[[#This Row],[First column]] - Results!$N$1) ^ 2</f>
        <v>4.9781766678228707E-2</v>
      </c>
      <c r="E25">
        <f>(output[[#This Row],[Last column]] - Results!$N$2) ^2</f>
        <v>0.87513007284079092</v>
      </c>
      <c r="F25">
        <f>(output[[#This Row],[Neighbours]] - Results!$R$1) ^2</f>
        <v>5.490539208129297E-2</v>
      </c>
    </row>
    <row r="26" spans="1:6" x14ac:dyDescent="0.25">
      <c r="A26">
        <f>(output[[#This Row],[Top row]] - Results!$H$1) ^2</f>
        <v>11.728783674413227</v>
      </c>
      <c r="B26">
        <f>(output[[#This Row],[Bottom row]] - Results!$H$2) ^ 2</f>
        <v>8.5697840790842896</v>
      </c>
      <c r="C26">
        <f>(output[[#This Row],[Manhattan]] - Results!$L$1) ^2</f>
        <v>1.8065672332064463E-6</v>
      </c>
      <c r="D26">
        <f>(output[[#This Row],[First column]] - Results!$N$1) ^ 2</f>
        <v>4.9781766678228707E-2</v>
      </c>
      <c r="E26">
        <f>(output[[#This Row],[Last column]] - Results!$N$2) ^2</f>
        <v>9.8920395421435964E-2</v>
      </c>
      <c r="F26">
        <f>(output[[#This Row],[Neighbours]] - Results!$R$1) ^2</f>
        <v>0.12181100737400719</v>
      </c>
    </row>
    <row r="27" spans="1:6" x14ac:dyDescent="0.25">
      <c r="A27">
        <f>(output[[#This Row],[Top row]] - Results!$H$1) ^2</f>
        <v>7.9821438894669896</v>
      </c>
      <c r="B27">
        <f>(output[[#This Row],[Bottom row]] - Results!$H$2) ^ 2</f>
        <v>10.095993756503644</v>
      </c>
      <c r="C27">
        <f>(output[[#This Row],[Manhattan]] - Results!$L$1) ^2</f>
        <v>1.8065672332064463E-6</v>
      </c>
      <c r="D27">
        <f>(output[[#This Row],[First column]] - Results!$N$1) ^ 2</f>
        <v>1.0544860677534975</v>
      </c>
      <c r="E27">
        <f>(output[[#This Row],[Last column]] - Results!$N$2) ^2</f>
        <v>9.8920395421435964E-2</v>
      </c>
      <c r="F27">
        <f>(output[[#This Row],[Neighbours]] - Results!$R$1) ^2</f>
        <v>0.7384291376010037</v>
      </c>
    </row>
    <row r="28" spans="1:6" x14ac:dyDescent="0.25">
      <c r="A28">
        <f>(output[[#This Row],[Top row]] - Results!$H$1) ^2</f>
        <v>0.85512776043473249</v>
      </c>
      <c r="B28">
        <f>(output[[#This Row],[Bottom row]] - Results!$H$2) ^ 2</f>
        <v>0.45889698231009401</v>
      </c>
      <c r="C28">
        <f>(output[[#This Row],[Manhattan]] - Results!$L$1) ^2</f>
        <v>1.5290785061856835E-2</v>
      </c>
      <c r="D28">
        <f>(output[[#This Row],[First column]] - Results!$N$1) ^ 2</f>
        <v>0.22384090646317495</v>
      </c>
      <c r="E28">
        <f>(output[[#This Row],[Last column]] - Results!$N$2) ^2</f>
        <v>4.1623309053069645E-3</v>
      </c>
      <c r="F28">
        <f>(output[[#This Row],[Neighbours]] - Results!$R$1) ^2</f>
        <v>3.7114920157756588E-2</v>
      </c>
    </row>
    <row r="29" spans="1:6" x14ac:dyDescent="0.25">
      <c r="A29">
        <f>(output[[#This Row],[Top row]] - Results!$H$1) ^2</f>
        <v>0.18039657763903347</v>
      </c>
      <c r="B29">
        <f>(output[[#This Row],[Bottom row]] - Results!$H$2) ^ 2</f>
        <v>7.1685744016649338</v>
      </c>
      <c r="C29">
        <f>(output[[#This Row],[Manhattan]] - Results!$L$1) ^2</f>
        <v>1.5290785061856835E-2</v>
      </c>
      <c r="D29">
        <f>(output[[#This Row],[First column]] - Results!$N$1) ^ 2</f>
        <v>0.22384090646317495</v>
      </c>
      <c r="E29">
        <f>(output[[#This Row],[Last column]] - Results!$N$2) ^2</f>
        <v>9.8920395421435964E-2</v>
      </c>
      <c r="F29">
        <f>(output[[#This Row],[Neighbours]] - Results!$R$1) ^2</f>
        <v>0.10090300259503199</v>
      </c>
    </row>
    <row r="30" spans="1:6" x14ac:dyDescent="0.25">
      <c r="A30">
        <f>(output[[#This Row],[Top row]] - Results!$H$1) ^2</f>
        <v>0.18039657763903347</v>
      </c>
      <c r="B30">
        <f>(output[[#This Row],[Bottom row]] - Results!$H$2) ^ 2</f>
        <v>3.1477627471384079E-2</v>
      </c>
      <c r="C30">
        <f>(output[[#This Row],[Manhattan]] - Results!$L$1) ^2</f>
        <v>6.3173849577985955E-2</v>
      </c>
      <c r="D30">
        <f>(output[[#This Row],[First column]] - Results!$N$1) ^ 2</f>
        <v>7.2262689328245915E-4</v>
      </c>
      <c r="E30">
        <f>(output[[#This Row],[Last column]] - Results!$N$2) ^2</f>
        <v>0.66343652445369394</v>
      </c>
      <c r="F30">
        <f>(output[[#This Row],[Neighbours]] - Results!$R$1) ^2</f>
        <v>0.86927217822227798</v>
      </c>
    </row>
    <row r="31" spans="1:6" x14ac:dyDescent="0.25">
      <c r="A31">
        <f>(output[[#This Row],[Top row]] - Results!$H$1) ^2</f>
        <v>2.0298589432304315</v>
      </c>
      <c r="B31">
        <f>(output[[#This Row],[Bottom row]] - Results!$H$2) ^ 2</f>
        <v>11.039542143600414</v>
      </c>
      <c r="C31">
        <f>(output[[#This Row],[Manhattan]] - Results!$L$1) ^2</f>
        <v>6.3173849577985955E-2</v>
      </c>
      <c r="D31">
        <f>(output[[#This Row],[First column]] - Results!$N$1) ^ 2</f>
        <v>4.9781766678228707E-2</v>
      </c>
      <c r="E31">
        <f>(output[[#This Row],[Last column]] - Results!$N$2) ^2</f>
        <v>0.318678459937565</v>
      </c>
      <c r="F31">
        <f>(output[[#This Row],[Neighbours]] - Results!$R$1) ^2</f>
        <v>5.490539208129297E-2</v>
      </c>
    </row>
    <row r="32" spans="1:6" x14ac:dyDescent="0.25">
      <c r="A32">
        <f>(output[[#This Row],[Top row]] - Results!$H$1) ^2</f>
        <v>3.0530986241183975E-2</v>
      </c>
      <c r="B32">
        <f>(output[[#This Row],[Bottom row]] - Results!$H$2) ^ 2</f>
        <v>5.267950052029095E-3</v>
      </c>
      <c r="C32">
        <f>(output[[#This Row],[Manhattan]] - Results!$L$1) ^2</f>
        <v>1.5962828072609576E-2</v>
      </c>
      <c r="D32">
        <f>(output[[#This Row],[First column]] - Results!$N$1) ^ 2</f>
        <v>7.2262689328245915E-4</v>
      </c>
      <c r="E32">
        <f>(output[[#This Row],[Last column]] - Results!$N$2) ^2</f>
        <v>0.66343652445369394</v>
      </c>
      <c r="F32">
        <f>(output[[#This Row],[Neighbours]] - Results!$R$1) ^2</f>
        <v>0.42378233353887829</v>
      </c>
    </row>
    <row r="33" spans="1:6" x14ac:dyDescent="0.25">
      <c r="A33">
        <f>(output[[#This Row],[Top row]] - Results!$H$1) ^2</f>
        <v>0.18039657763903347</v>
      </c>
      <c r="B33">
        <f>(output[[#This Row],[Bottom row]] - Results!$H$2) ^ 2</f>
        <v>0.10405827263267411</v>
      </c>
      <c r="C33">
        <f>(output[[#This Row],[Manhattan]] - Results!$L$1) ^2</f>
        <v>1.5962828072609576E-2</v>
      </c>
      <c r="D33">
        <f>(output[[#This Row],[First column]] - Results!$N$1) ^ 2</f>
        <v>0.22384090646317495</v>
      </c>
      <c r="E33">
        <f>(output[[#This Row],[Last column]] - Results!$N$2) ^2</f>
        <v>9.8920395421435964E-2</v>
      </c>
      <c r="F33">
        <f>(output[[#This Row],[Neighbours]] - Results!$R$1) ^2</f>
        <v>3.1176294064182186</v>
      </c>
    </row>
    <row r="34" spans="1:6" x14ac:dyDescent="0.25">
      <c r="A34">
        <f>(output[[#This Row],[Top row]] - Results!$H$1) ^2</f>
        <v>2.0298589432304315</v>
      </c>
      <c r="B34">
        <f>(output[[#This Row],[Bottom row]] - Results!$H$2) ^ 2</f>
        <v>0.18268730489073906</v>
      </c>
      <c r="C34">
        <f>(output[[#This Row],[Manhattan]] - Results!$L$1) ^2</f>
        <v>1.5290785061856835E-2</v>
      </c>
      <c r="D34">
        <f>(output[[#This Row],[First column]] - Results!$N$1) ^ 2</f>
        <v>7.2262689328245915E-4</v>
      </c>
      <c r="E34">
        <f>(output[[#This Row],[Last column]] - Results!$N$2) ^2</f>
        <v>4.1623309053069645E-3</v>
      </c>
      <c r="F34">
        <f>(output[[#This Row],[Neighbours]] - Results!$R$1) ^2</f>
        <v>0.42378233353887829</v>
      </c>
    </row>
    <row r="35" spans="1:6" x14ac:dyDescent="0.25">
      <c r="A35">
        <f>(output[[#This Row],[Top row]] - Results!$H$1) ^2</f>
        <v>0.68106862064978602</v>
      </c>
      <c r="B35">
        <f>(output[[#This Row],[Bottom row]] - Results!$H$2) ^ 2</f>
        <v>2.4730098855358991</v>
      </c>
      <c r="C35">
        <f>(output[[#This Row],[Manhattan]] - Results!$L$1) ^2</f>
        <v>1.5962828072609576E-2</v>
      </c>
      <c r="D35">
        <f>(output[[#This Row],[First column]] - Results!$N$1) ^ 2</f>
        <v>7.2262689328245915E-4</v>
      </c>
      <c r="E35">
        <f>(output[[#This Row],[Last column]] - Results!$N$2) ^2</f>
        <v>1.1331945889698229</v>
      </c>
      <c r="F35">
        <f>(output[[#This Row],[Neighbours]] - Results!$R$1) ^2</f>
        <v>0.7384291376010037</v>
      </c>
    </row>
    <row r="36" spans="1:6" x14ac:dyDescent="0.25">
      <c r="A36">
        <f>(output[[#This Row],[Top row]] - Results!$H$1) ^2</f>
        <v>2.4814718464562375</v>
      </c>
      <c r="B36">
        <f>(output[[#This Row],[Bottom row]] - Results!$H$2) ^ 2</f>
        <v>5.267950052029095E-3</v>
      </c>
      <c r="C36">
        <f>(output[[#This Row],[Manhattan]] - Results!$L$1) ^2</f>
        <v>1.8065672332064463E-6</v>
      </c>
      <c r="D36">
        <f>(output[[#This Row],[First column]] - Results!$N$1) ^ 2</f>
        <v>0.27760434732338996</v>
      </c>
      <c r="E36">
        <f>(output[[#This Row],[Last column]] - Results!$N$2) ^2</f>
        <v>4.1623309053069645E-3</v>
      </c>
      <c r="F36">
        <f>(output[[#This Row],[Neighbours]] - Results!$R$1) ^2</f>
        <v>5.490539208129297E-2</v>
      </c>
    </row>
    <row r="37" spans="1:6" x14ac:dyDescent="0.25">
      <c r="A37">
        <f>(output[[#This Row],[Top row]] - Results!$H$1) ^2</f>
        <v>4.3067406636605385</v>
      </c>
      <c r="B37">
        <f>(output[[#This Row],[Bottom row]] - Results!$H$2) ^ 2</f>
        <v>1.3863163371488041</v>
      </c>
      <c r="C37">
        <f>(output[[#This Row],[Manhattan]] - Results!$L$1) ^2</f>
        <v>0.13961874205110408</v>
      </c>
      <c r="D37">
        <f>(output[[#This Row],[First column]] - Results!$N$1) ^ 2</f>
        <v>0.22384090646317495</v>
      </c>
      <c r="E37">
        <f>(output[[#This Row],[Last column]] - Results!$N$2) ^2</f>
        <v>0.87513007284079092</v>
      </c>
      <c r="F37">
        <f>(output[[#This Row],[Neighbours]] - Results!$R$1) ^2</f>
        <v>0.12911014118523512</v>
      </c>
    </row>
    <row r="38" spans="1:6" x14ac:dyDescent="0.25">
      <c r="A38">
        <f>(output[[#This Row],[Top row]] - Results!$H$1) ^2</f>
        <v>5.6653948433344793E-3</v>
      </c>
      <c r="B38">
        <f>(output[[#This Row],[Bottom row]] - Results!$H$2) ^ 2</f>
        <v>4.7411550468262238</v>
      </c>
      <c r="C38">
        <f>(output[[#This Row],[Manhattan]] - Results!$L$1) ^2</f>
        <v>1.8065672332064463E-6</v>
      </c>
      <c r="D38">
        <f>(output[[#This Row],[First column]] - Results!$N$1) ^ 2</f>
        <v>7.2262689328245915E-4</v>
      </c>
      <c r="E38">
        <f>(output[[#This Row],[Last column]] - Results!$N$2) ^2</f>
        <v>9.8920395421435964E-2</v>
      </c>
      <c r="F38">
        <f>(output[[#This Row],[Neighbours]] - Results!$R$1) ^2</f>
        <v>1.1398814972186844</v>
      </c>
    </row>
    <row r="39" spans="1:6" x14ac:dyDescent="0.25">
      <c r="A39">
        <f>(output[[#This Row],[Top row]] - Results!$H$1) ^2</f>
        <v>4.7294557174239795</v>
      </c>
      <c r="B39">
        <f>(output[[#This Row],[Bottom row]] - Results!$H$2) ^ 2</f>
        <v>0.10405827263267411</v>
      </c>
      <c r="C39">
        <f>(output[[#This Row],[Manhattan]] - Results!$L$1) ^2</f>
        <v>1.8065672332064463E-6</v>
      </c>
      <c r="D39">
        <f>(output[[#This Row],[First column]] - Results!$N$1) ^ 2</f>
        <v>0.22384090646317495</v>
      </c>
      <c r="E39">
        <f>(output[[#This Row],[Last column]] - Results!$N$2) ^2</f>
        <v>0.18964620187304895</v>
      </c>
      <c r="F39">
        <f>(output[[#This Row],[Neighbours]] - Results!$R$1) ^2</f>
        <v>0.23456489028917726</v>
      </c>
    </row>
    <row r="40" spans="1:6" x14ac:dyDescent="0.25">
      <c r="A40">
        <f>(output[[#This Row],[Top row]] - Results!$H$1) ^2</f>
        <v>11.057412706671292</v>
      </c>
      <c r="B40">
        <f>(output[[#This Row],[Bottom row]] - Results!$H$2) ^ 2</f>
        <v>1.3863163371488041</v>
      </c>
      <c r="C40">
        <f>(output[[#This Row],[Manhattan]] - Results!$L$1) ^2</f>
        <v>0.13961874205110408</v>
      </c>
      <c r="D40">
        <f>(output[[#This Row],[First column]] - Results!$N$1) ^ 2</f>
        <v>0.52290004624812125</v>
      </c>
      <c r="E40">
        <f>(output[[#This Row],[Last column]] - Results!$N$2) ^2</f>
        <v>9.8920395421435964E-2</v>
      </c>
      <c r="F40">
        <f>(output[[#This Row],[Neighbours]] - Results!$R$1) ^2</f>
        <v>0.66855533234413367</v>
      </c>
    </row>
    <row r="41" spans="1:6" x14ac:dyDescent="0.25">
      <c r="A41">
        <f>(output[[#This Row],[Top row]] - Results!$H$1) ^2</f>
        <v>29.427708405596022</v>
      </c>
      <c r="B41">
        <f>(output[[#This Row],[Bottom row]] - Results!$H$2) ^ 2</f>
        <v>5.3943808532778341</v>
      </c>
      <c r="C41">
        <f>(output[[#This Row],[Manhattan]] - Results!$L$1) ^2</f>
        <v>0.76797895710486785</v>
      </c>
      <c r="D41">
        <f>(output[[#This Row],[First column]] - Results!$N$1) ^ 2</f>
        <v>1.0544860677534975</v>
      </c>
      <c r="E41">
        <f>(output[[#This Row],[Last column]] - Results!$N$2) ^2</f>
        <v>1.727952653485952</v>
      </c>
      <c r="F41">
        <f>(output[[#This Row],[Neighbours]] - Results!$R$1) ^2</f>
        <v>0.58626739924975579</v>
      </c>
    </row>
    <row r="42" spans="1:6" x14ac:dyDescent="0.25">
      <c r="A42">
        <f>(output[[#This Row],[Top row]] - Results!$H$1) ^2</f>
        <v>0.10579980344548498</v>
      </c>
      <c r="B42">
        <f>(output[[#This Row],[Bottom row]] - Results!$H$2) ^ 2</f>
        <v>5.8923647242455788</v>
      </c>
      <c r="C42">
        <f>(output[[#This Row],[Manhattan]] - Results!$L$1) ^2</f>
        <v>0.13961874205110408</v>
      </c>
      <c r="D42">
        <f>(output[[#This Row],[First column]] - Results!$N$1) ^ 2</f>
        <v>0.22384090646317495</v>
      </c>
      <c r="E42">
        <f>(output[[#This Row],[Last column]] - Results!$N$2) ^2</f>
        <v>0.18964620187304895</v>
      </c>
      <c r="F42">
        <f>(output[[#This Row],[Neighbours]] - Results!$R$1) ^2</f>
        <v>0.12911014118523512</v>
      </c>
    </row>
    <row r="43" spans="1:6" x14ac:dyDescent="0.25">
      <c r="A43">
        <f>(output[[#This Row],[Top row]] - Results!$H$1) ^2</f>
        <v>0.18039657763903347</v>
      </c>
      <c r="B43">
        <f>(output[[#This Row],[Bottom row]] - Results!$H$2) ^ 2</f>
        <v>1.3863163371488041</v>
      </c>
      <c r="C43">
        <f>(output[[#This Row],[Manhattan]] - Results!$L$1) ^2</f>
        <v>1.5962828072609576E-2</v>
      </c>
      <c r="D43">
        <f>(output[[#This Row],[First column]] - Results!$N$1) ^ 2</f>
        <v>7.6663487108336217E-2</v>
      </c>
      <c r="E43">
        <f>(output[[#This Row],[Last column]] - Results!$N$2) ^2</f>
        <v>4.1623309053069645E-3</v>
      </c>
      <c r="F43">
        <f>(output[[#This Row],[Neighbours]] - Results!$R$1) ^2</f>
        <v>4.5768377204811811E-3</v>
      </c>
    </row>
    <row r="44" spans="1:6" x14ac:dyDescent="0.25">
      <c r="A44">
        <f>(output[[#This Row],[Top row]] - Results!$H$1) ^2</f>
        <v>9.4572782980691397</v>
      </c>
      <c r="B44">
        <f>(output[[#This Row],[Bottom row]] - Results!$H$2) ^ 2</f>
        <v>4.2955905306971891</v>
      </c>
      <c r="C44">
        <f>(output[[#This Row],[Manhattan]] - Results!$L$1) ^2</f>
        <v>1.5962828072609576E-2</v>
      </c>
      <c r="D44">
        <f>(output[[#This Row],[First column]] - Results!$N$1) ^ 2</f>
        <v>7.2262689328245915E-4</v>
      </c>
      <c r="E44">
        <f>(output[[#This Row],[Last column]] - Results!$N$2) ^2</f>
        <v>9.8920395421435964E-2</v>
      </c>
      <c r="F44">
        <f>(output[[#This Row],[Neighbours]] - Results!$R$1) ^2</f>
        <v>1.1950642977350826E-2</v>
      </c>
    </row>
    <row r="45" spans="1:6" x14ac:dyDescent="0.25">
      <c r="A45">
        <f>(output[[#This Row],[Top row]] - Results!$H$1) ^2</f>
        <v>5.6653948433344793E-3</v>
      </c>
      <c r="B45">
        <f>(output[[#This Row],[Bottom row]] - Results!$H$2) ^ 2</f>
        <v>2.8137356919875138</v>
      </c>
      <c r="C45">
        <f>(output[[#This Row],[Manhattan]] - Results!$L$1) ^2</f>
        <v>6.1829763556480462E-2</v>
      </c>
      <c r="D45">
        <f>(output[[#This Row],[First column]] - Results!$N$1) ^ 2</f>
        <v>4.9781766678228707E-2</v>
      </c>
      <c r="E45">
        <f>(output[[#This Row],[Last column]] - Results!$N$2) ^2</f>
        <v>4.1623309053069645E-3</v>
      </c>
      <c r="F45">
        <f>(output[[#This Row],[Neighbours]] - Results!$R$1) ^2</f>
        <v>0.23456489028917726</v>
      </c>
    </row>
    <row r="46" spans="1:6" x14ac:dyDescent="0.25">
      <c r="A46">
        <f>(output[[#This Row],[Top row]] - Results!$H$1) ^2</f>
        <v>0.33093421204763551</v>
      </c>
      <c r="B46">
        <f>(output[[#This Row],[Bottom row]] - Results!$H$2) ^ 2</f>
        <v>4.2955905306971891</v>
      </c>
      <c r="C46">
        <f>(output[[#This Row],[Manhattan]] - Results!$L$1) ^2</f>
        <v>0.14163487108336231</v>
      </c>
      <c r="D46">
        <f>(output[[#This Row],[First column]] - Results!$N$1) ^ 2</f>
        <v>0.27760434732338996</v>
      </c>
      <c r="E46">
        <f>(output[[#This Row],[Last column]] - Results!$N$2) ^2</f>
        <v>4.1623309053069645E-3</v>
      </c>
      <c r="F46">
        <f>(output[[#This Row],[Neighbours]] - Results!$R$1) ^2</f>
        <v>0.35881817583278941</v>
      </c>
    </row>
    <row r="47" spans="1:6" x14ac:dyDescent="0.25">
      <c r="A47">
        <f>(output[[#This Row],[Top row]] - Results!$H$1) ^2</f>
        <v>0.10579980344548498</v>
      </c>
      <c r="B47">
        <f>(output[[#This Row],[Bottom row]] - Results!$H$2) ^ 2</f>
        <v>2.8137356919875138</v>
      </c>
      <c r="C47">
        <f>(output[[#This Row],[Manhattan]] - Results!$L$1) ^2</f>
        <v>1.8065672332064463E-6</v>
      </c>
      <c r="D47">
        <f>(output[[#This Row],[First column]] - Results!$N$1) ^ 2</f>
        <v>7.6663487108336217E-2</v>
      </c>
      <c r="E47">
        <f>(output[[#This Row],[Last column]] - Results!$N$2) ^2</f>
        <v>3.4404266389177963E-2</v>
      </c>
      <c r="F47">
        <f>(output[[#This Row],[Neighbours]] - Results!$R$1) ^2</f>
        <v>0.42378233353887829</v>
      </c>
    </row>
    <row r="48" spans="1:6" x14ac:dyDescent="0.25">
      <c r="A48">
        <f>(output[[#This Row],[Top row]] - Results!$H$1) ^2</f>
        <v>3.331606255058388</v>
      </c>
      <c r="B48">
        <f>(output[[#This Row],[Bottom row]] - Results!$H$2) ^ 2</f>
        <v>0.860106659729449</v>
      </c>
      <c r="C48">
        <f>(output[[#This Row],[Manhattan]] - Results!$L$1) ^2</f>
        <v>0.25134589258873868</v>
      </c>
      <c r="D48">
        <f>(output[[#This Row],[First column]] - Results!$N$1) ^ 2</f>
        <v>0.60354520753844376</v>
      </c>
      <c r="E48">
        <f>(output[[#This Row],[Last column]] - Results!$N$2) ^2</f>
        <v>0.318678459937565</v>
      </c>
      <c r="F48">
        <f>(output[[#This Row],[Neighbours]] - Results!$R$1) ^2</f>
        <v>0.53922438849706156</v>
      </c>
    </row>
    <row r="49" spans="1:6" x14ac:dyDescent="0.25">
      <c r="A49">
        <f>(output[[#This Row],[Top row]] - Results!$H$1) ^2</f>
        <v>1.379993351832582</v>
      </c>
      <c r="B49">
        <f>(output[[#This Row],[Bottom row]] - Results!$H$2) ^ 2</f>
        <v>10.095993756503644</v>
      </c>
      <c r="C49">
        <f>(output[[#This Row],[Manhattan]] - Results!$L$1) ^2</f>
        <v>6.3173849577985955E-2</v>
      </c>
      <c r="D49">
        <f>(output[[#This Row],[First column]] - Results!$N$1) ^ 2</f>
        <v>0.60354520753844376</v>
      </c>
      <c r="E49">
        <f>(output[[#This Row],[Last column]] - Results!$N$2) ^2</f>
        <v>0.318678459937565</v>
      </c>
      <c r="F49">
        <f>(output[[#This Row],[Neighbours]] - Results!$R$1) ^2</f>
        <v>9.4462590408654956E-2</v>
      </c>
    </row>
    <row r="50" spans="1:6" x14ac:dyDescent="0.25">
      <c r="A50">
        <f>(output[[#This Row],[Top row]] - Results!$H$1) ^2</f>
        <v>17.428380448606777</v>
      </c>
      <c r="B50">
        <f>(output[[#This Row],[Bottom row]] - Results!$H$2) ^ 2</f>
        <v>1.1504292403746093</v>
      </c>
      <c r="C50">
        <f>(output[[#This Row],[Manhattan]] - Results!$L$1) ^2</f>
        <v>1.0026899786102441</v>
      </c>
      <c r="D50">
        <f>(output[[#This Row],[First column]] - Results!$N$1) ^ 2</f>
        <v>1.0544860677534975</v>
      </c>
      <c r="E50">
        <f>(output[[#This Row],[Last column]] - Results!$N$2) ^2</f>
        <v>9.8920395421435964E-2</v>
      </c>
      <c r="F50">
        <f>(output[[#This Row],[Neighbours]] - Results!$R$1) ^2</f>
        <v>0.58626739924975579</v>
      </c>
    </row>
    <row r="51" spans="1:6" x14ac:dyDescent="0.25">
      <c r="A51">
        <f>(output[[#This Row],[Top row]] - Results!$H$1) ^2</f>
        <v>13.503649265811077</v>
      </c>
      <c r="B51">
        <f>(output[[#This Row],[Bottom row]] - Results!$H$2) ^ 2</f>
        <v>3.1477627471384079E-2</v>
      </c>
      <c r="C51">
        <f>(output[[#This Row],[Manhattan]] - Results!$L$1) ^2</f>
        <v>6.3173849577985955E-2</v>
      </c>
      <c r="D51">
        <f>(output[[#This Row],[First column]] - Results!$N$1) ^ 2</f>
        <v>4.9781766678228707E-2</v>
      </c>
      <c r="E51">
        <f>(output[[#This Row],[Last column]] - Results!$N$2) ^2</f>
        <v>3.4404266389177963E-2</v>
      </c>
      <c r="F51">
        <f>(output[[#This Row],[Neighbours]] - Results!$R$1) ^2</f>
        <v>4.5768377204811811E-3</v>
      </c>
    </row>
    <row r="52" spans="1:6" x14ac:dyDescent="0.25">
      <c r="A52">
        <f>(output[[#This Row],[Top row]] - Results!$H$1) ^2</f>
        <v>5.6653948433344793E-3</v>
      </c>
      <c r="B52">
        <f>(output[[#This Row],[Bottom row]] - Results!$H$2) ^ 2</f>
        <v>0.18268730489073906</v>
      </c>
      <c r="C52">
        <f>(output[[#This Row],[Manhattan]] - Results!$L$1) ^2</f>
        <v>0.13961874205110408</v>
      </c>
      <c r="D52">
        <f>(output[[#This Row],[First column]] - Results!$N$1) ^ 2</f>
        <v>4.9781766678228707E-2</v>
      </c>
      <c r="E52">
        <f>(output[[#This Row],[Last column]] - Results!$N$2) ^2</f>
        <v>0.18964620187304895</v>
      </c>
      <c r="F52">
        <f>(output[[#This Row],[Neighbours]] - Results!$R$1) ^2</f>
        <v>0.7384291376010037</v>
      </c>
    </row>
    <row r="53" spans="1:6" x14ac:dyDescent="0.25">
      <c r="A53">
        <f>(output[[#This Row],[Top row]] - Results!$H$1) ^2</f>
        <v>2.4814718464562375</v>
      </c>
      <c r="B53">
        <f>(output[[#This Row],[Bottom row]] - Results!$H$2) ^ 2</f>
        <v>15.42462278876171</v>
      </c>
      <c r="C53">
        <f>(output[[#This Row],[Manhattan]] - Results!$L$1) ^2</f>
        <v>0.13961874205110408</v>
      </c>
      <c r="D53">
        <f>(output[[#This Row],[First column]] - Results!$N$1) ^ 2</f>
        <v>7.6663487108336217E-2</v>
      </c>
      <c r="E53">
        <f>(output[[#This Row],[Last column]] - Results!$N$2) ^2</f>
        <v>0.318678459937565</v>
      </c>
      <c r="F53">
        <f>(output[[#This Row],[Neighbours]] - Results!$R$1) ^2</f>
        <v>0.52419676006218052</v>
      </c>
    </row>
    <row r="54" spans="1:6" x14ac:dyDescent="0.25">
      <c r="A54">
        <f>(output[[#This Row],[Top row]] - Results!$H$1) ^2</f>
        <v>5.6653948433344793E-3</v>
      </c>
      <c r="B54">
        <f>(output[[#This Row],[Bottom row]] - Results!$H$2) ^ 2</f>
        <v>7.9669614984391242</v>
      </c>
      <c r="C54">
        <f>(output[[#This Row],[Manhattan]] - Results!$L$1) ^2</f>
        <v>1.8065672332064463E-6</v>
      </c>
      <c r="D54">
        <f>(output[[#This Row],[First column]] - Results!$N$1) ^ 2</f>
        <v>0.9469591860330675</v>
      </c>
      <c r="E54">
        <f>(output[[#This Row],[Last column]] - Results!$N$2) ^2</f>
        <v>9.8920395421435964E-2</v>
      </c>
      <c r="F54">
        <f>(output[[#This Row],[Neighbours]] - Results!$R$1) ^2</f>
        <v>0.26592689745764009</v>
      </c>
    </row>
    <row r="55" spans="1:6" x14ac:dyDescent="0.25">
      <c r="A55">
        <f>(output[[#This Row],[Top row]] - Results!$H$1) ^2</f>
        <v>0.33093421204763551</v>
      </c>
      <c r="B55">
        <f>(output[[#This Row],[Bottom row]] - Results!$H$2) ^ 2</f>
        <v>1.3863163371488041</v>
      </c>
      <c r="C55">
        <f>(output[[#This Row],[Manhattan]] - Results!$L$1) ^2</f>
        <v>1.8065672332064463E-6</v>
      </c>
      <c r="D55">
        <f>(output[[#This Row],[First column]] - Results!$N$1) ^ 2</f>
        <v>7.2262689328245915E-4</v>
      </c>
      <c r="E55">
        <f>(output[[#This Row],[Last column]] - Results!$N$2) ^2</f>
        <v>0.318678459937565</v>
      </c>
      <c r="F55">
        <f>(output[[#This Row],[Neighbours]] - Results!$R$1) ^2</f>
        <v>1.0526465808507051</v>
      </c>
    </row>
    <row r="56" spans="1:6" x14ac:dyDescent="0.25">
      <c r="A56">
        <f>(output[[#This Row],[Top row]] - Results!$H$1) ^2</f>
        <v>7.1541869002196785</v>
      </c>
      <c r="B56">
        <f>(output[[#This Row],[Bottom row]] - Results!$H$2) ^ 2</f>
        <v>2.4730098855358991</v>
      </c>
      <c r="C56">
        <f>(output[[#This Row],[Manhattan]] - Results!$L$1) ^2</f>
        <v>1.5290785061856835E-2</v>
      </c>
      <c r="D56">
        <f>(output[[#This Row],[First column]] - Results!$N$1) ^ 2</f>
        <v>4.9781766678228707E-2</v>
      </c>
      <c r="E56">
        <f>(output[[#This Row],[Last column]] - Results!$N$2) ^2</f>
        <v>0.87513007284079092</v>
      </c>
      <c r="F56">
        <f>(output[[#This Row],[Neighbours]] - Results!$R$1) ^2</f>
        <v>0.12181100737400719</v>
      </c>
    </row>
    <row r="57" spans="1:6" x14ac:dyDescent="0.25">
      <c r="A57">
        <f>(output[[#This Row],[Top row]] - Results!$H$1) ^2</f>
        <v>3.331606255058388</v>
      </c>
      <c r="B57">
        <f>(output[[#This Row],[Bottom row]] - Results!$H$2) ^ 2</f>
        <v>0.32784859521331911</v>
      </c>
      <c r="C57">
        <f>(output[[#This Row],[Manhattan]] - Results!$L$1) ^2</f>
        <v>6.1829763556480462E-2</v>
      </c>
      <c r="D57">
        <f>(output[[#This Row],[First column]] - Results!$N$1) ^ 2</f>
        <v>7.2262689328245915E-4</v>
      </c>
      <c r="E57">
        <f>(output[[#This Row],[Last column]] - Results!$N$2) ^2</f>
        <v>0.46988813735691998</v>
      </c>
      <c r="F57">
        <f>(output[[#This Row],[Neighbours]] - Results!$R$1) ^2</f>
        <v>9.8038389152249657E-3</v>
      </c>
    </row>
    <row r="58" spans="1:6" x14ac:dyDescent="0.25">
      <c r="A58">
        <f>(output[[#This Row],[Top row]] - Results!$H$1) ^2</f>
        <v>0.85512776043473249</v>
      </c>
      <c r="B58">
        <f>(output[[#This Row],[Bottom row]] - Results!$H$2) ^ 2</f>
        <v>7.9669614984391242</v>
      </c>
      <c r="C58">
        <f>(output[[#This Row],[Manhattan]] - Results!$L$1) ^2</f>
        <v>0.39230691409411506</v>
      </c>
      <c r="D58">
        <f>(output[[#This Row],[First column]] - Results!$N$1) ^ 2</f>
        <v>0.27760434732338996</v>
      </c>
      <c r="E58">
        <f>(output[[#This Row],[Last column]] - Results!$N$2) ^2</f>
        <v>9.8920395421435964E-2</v>
      </c>
      <c r="F58">
        <f>(output[[#This Row],[Neighbours]] - Results!$R$1) ^2</f>
        <v>0.58626739924975579</v>
      </c>
    </row>
    <row r="59" spans="1:6" x14ac:dyDescent="0.25">
      <c r="A59">
        <f>(output[[#This Row],[Top row]] - Results!$H$1) ^2</f>
        <v>2.804724534628281</v>
      </c>
      <c r="B59">
        <f>(output[[#This Row],[Bottom row]] - Results!$H$2) ^ 2</f>
        <v>20.908493756503638</v>
      </c>
      <c r="C59">
        <f>(output[[#This Row],[Manhattan]] - Results!$L$1) ^2</f>
        <v>6.3173849577985955E-2</v>
      </c>
      <c r="D59">
        <f>(output[[#This Row],[First column]] - Results!$N$1) ^ 2</f>
        <v>4.9781766678228707E-2</v>
      </c>
      <c r="E59">
        <f>(output[[#This Row],[Last column]] - Results!$N$2) ^2</f>
        <v>0.46988813735691998</v>
      </c>
      <c r="F59">
        <f>(output[[#This Row],[Neighbours]] - Results!$R$1) ^2</f>
        <v>0.79331265014581365</v>
      </c>
    </row>
    <row r="60" spans="1:6" x14ac:dyDescent="0.25">
      <c r="A60">
        <f>(output[[#This Row],[Top row]] - Results!$H$1) ^2</f>
        <v>1.1562030292519365</v>
      </c>
      <c r="B60">
        <f>(output[[#This Row],[Bottom row]] - Results!$H$2) ^ 2</f>
        <v>1.7492195629552543</v>
      </c>
      <c r="C60">
        <f>(output[[#This Row],[Manhattan]] - Results!$L$1) ^2</f>
        <v>1.5290785061856835E-2</v>
      </c>
      <c r="D60">
        <f>(output[[#This Row],[First column]] - Results!$N$1) ^ 2</f>
        <v>7.6663487108336217E-2</v>
      </c>
      <c r="E60">
        <f>(output[[#This Row],[Last column]] - Results!$N$2) ^2</f>
        <v>4.1623309053069645E-3</v>
      </c>
      <c r="F60">
        <f>(output[[#This Row],[Neighbours]] - Results!$R$1) ^2</f>
        <v>3.3250672845930369E-2</v>
      </c>
    </row>
    <row r="61" spans="1:6" x14ac:dyDescent="0.25">
      <c r="A61">
        <f>(output[[#This Row],[Top row]] - Results!$H$1) ^2</f>
        <v>7.9821438894669896</v>
      </c>
      <c r="B61">
        <f>(output[[#This Row],[Bottom row]] - Results!$H$2) ^ 2</f>
        <v>1.7492195629552543</v>
      </c>
      <c r="C61">
        <f>(output[[#This Row],[Manhattan]] - Results!$L$1) ^2</f>
        <v>0.13961874205110408</v>
      </c>
      <c r="D61">
        <f>(output[[#This Row],[First column]] - Results!$N$1) ^ 2</f>
        <v>0.27760434732338996</v>
      </c>
      <c r="E61">
        <f>(output[[#This Row],[Last column]] - Results!$N$2) ^2</f>
        <v>0.46988813735691998</v>
      </c>
      <c r="F61">
        <f>(output[[#This Row],[Neighbours]] - Results!$R$1) ^2</f>
        <v>1.3011531519379294</v>
      </c>
    </row>
    <row r="62" spans="1:6" x14ac:dyDescent="0.25">
      <c r="A62">
        <f>(output[[#This Row],[Top row]] - Results!$H$1) ^2</f>
        <v>8.5540524916175276</v>
      </c>
      <c r="B62">
        <f>(output[[#This Row],[Bottom row]] - Results!$H$2) ^ 2</f>
        <v>3.3218002081165441</v>
      </c>
      <c r="C62">
        <f>(output[[#This Row],[Manhattan]] - Results!$L$1) ^2</f>
        <v>6.3173849577985955E-2</v>
      </c>
      <c r="D62">
        <f>(output[[#This Row],[First column]] - Results!$N$1) ^ 2</f>
        <v>7.6663487108336217E-2</v>
      </c>
      <c r="E62">
        <f>(output[[#This Row],[Last column]] - Results!$N$2) ^2</f>
        <v>4.1623309053069645E-3</v>
      </c>
      <c r="F62">
        <f>(output[[#This Row],[Neighbours]] - Results!$R$1) ^2</f>
        <v>0.12181100737400719</v>
      </c>
    </row>
    <row r="63" spans="1:6" x14ac:dyDescent="0.25">
      <c r="A63">
        <f>(output[[#This Row],[Top row]] - Results!$H$1) ^2</f>
        <v>18.707950341079894</v>
      </c>
      <c r="B63">
        <f>(output[[#This Row],[Bottom row]] - Results!$H$2) ^ 2</f>
        <v>5.8923647242455788</v>
      </c>
      <c r="C63">
        <f>(output[[#This Row],[Manhattan]] - Results!$L$1) ^2</f>
        <v>0.24865772054572771</v>
      </c>
      <c r="D63">
        <f>(output[[#This Row],[First column]] - Results!$N$1) ^ 2</f>
        <v>7.6663487108336217E-2</v>
      </c>
      <c r="E63">
        <f>(output[[#This Row],[Last column]] - Results!$N$2) ^2</f>
        <v>0.318678459937565</v>
      </c>
      <c r="F63">
        <f>(output[[#This Row],[Neighbours]] - Results!$R$1) ^2</f>
        <v>0.72082534429157163</v>
      </c>
    </row>
    <row r="64" spans="1:6" x14ac:dyDescent="0.25">
      <c r="A64">
        <f>(output[[#This Row],[Top row]] - Results!$H$1) ^2</f>
        <v>3.331606255058388</v>
      </c>
      <c r="B64">
        <f>(output[[#This Row],[Bottom row]] - Results!$H$2) ^ 2</f>
        <v>0.10405827263267411</v>
      </c>
      <c r="C64">
        <f>(output[[#This Row],[Manhattan]] - Results!$L$1) ^2</f>
        <v>1.5290785061856835E-2</v>
      </c>
      <c r="D64">
        <f>(output[[#This Row],[First column]] - Results!$N$1) ^ 2</f>
        <v>0.27760434732338996</v>
      </c>
      <c r="E64">
        <f>(output[[#This Row],[Last column]] - Results!$N$2) ^2</f>
        <v>3.4404266389177963E-2</v>
      </c>
      <c r="F64">
        <f>(output[[#This Row],[Neighbours]] - Results!$R$1) ^2</f>
        <v>0.31063642553410414</v>
      </c>
    </row>
    <row r="65" spans="1:6" x14ac:dyDescent="0.25">
      <c r="A65">
        <f>(output[[#This Row],[Top row]] - Results!$H$1) ^2</f>
        <v>0.10579980344548498</v>
      </c>
      <c r="B65">
        <f>(output[[#This Row],[Bottom row]] - Results!$H$2) ^ 2</f>
        <v>0.860106659729449</v>
      </c>
      <c r="C65">
        <f>(output[[#This Row],[Manhattan]] - Results!$L$1) ^2</f>
        <v>1.8065672332064463E-6</v>
      </c>
      <c r="D65">
        <f>(output[[#This Row],[First column]] - Results!$N$1) ^ 2</f>
        <v>0.27760434732338996</v>
      </c>
      <c r="E65">
        <f>(output[[#This Row],[Last column]] - Results!$N$2) ^2</f>
        <v>0.46988813735691998</v>
      </c>
      <c r="F65">
        <f>(output[[#This Row],[Neighbours]] - Results!$R$1) ^2</f>
        <v>9.8038389152249657E-3</v>
      </c>
    </row>
    <row r="66" spans="1:6" x14ac:dyDescent="0.25">
      <c r="A66">
        <f>(output[[#This Row],[Top row]] - Results!$H$1) ^2</f>
        <v>5.6653948433344793E-3</v>
      </c>
      <c r="B66">
        <f>(output[[#This Row],[Bottom row]] - Results!$H$2) ^ 2</f>
        <v>8.5697840790842896</v>
      </c>
      <c r="C66">
        <f>(output[[#This Row],[Manhattan]] - Results!$L$1) ^2</f>
        <v>0.24865772054572771</v>
      </c>
      <c r="D66">
        <f>(output[[#This Row],[First column]] - Results!$N$1) ^ 2</f>
        <v>7.2262689328245915E-4</v>
      </c>
      <c r="E66">
        <f>(output[[#This Row],[Last column]] - Results!$N$2) ^2</f>
        <v>9.8920395421435964E-2</v>
      </c>
      <c r="F66">
        <f>(output[[#This Row],[Neighbours]] - Results!$R$1) ^2</f>
        <v>1.9791144769466532E-2</v>
      </c>
    </row>
    <row r="67" spans="1:6" x14ac:dyDescent="0.25">
      <c r="A67">
        <f>(output[[#This Row],[Top row]] - Results!$H$1) ^2</f>
        <v>4.3067406636605385</v>
      </c>
      <c r="B67">
        <f>(output[[#This Row],[Bottom row]] - Results!$H$2) ^ 2</f>
        <v>5.8923647242455788</v>
      </c>
      <c r="C67">
        <f>(output[[#This Row],[Manhattan]] - Results!$L$1) ^2</f>
        <v>0.13961874205110408</v>
      </c>
      <c r="D67">
        <f>(output[[#This Row],[First column]] - Results!$N$1) ^ 2</f>
        <v>0.22384090646317495</v>
      </c>
      <c r="E67">
        <f>(output[[#This Row],[Last column]] - Results!$N$2) ^2</f>
        <v>3.4404266389177963E-2</v>
      </c>
      <c r="F67">
        <f>(output[[#This Row],[Neighbours]] - Results!$R$1) ^2</f>
        <v>0.19594108503230739</v>
      </c>
    </row>
    <row r="68" spans="1:6" x14ac:dyDescent="0.25">
      <c r="A68">
        <f>(output[[#This Row],[Top row]] - Results!$H$1) ^2</f>
        <v>17.428380448606777</v>
      </c>
      <c r="B68">
        <f>(output[[#This Row],[Bottom row]] - Results!$H$2) ^ 2</f>
        <v>0.67663891779396412</v>
      </c>
      <c r="C68">
        <f>(output[[#This Row],[Manhattan]] - Results!$L$1) ^2</f>
        <v>1.5962828072609576E-2</v>
      </c>
      <c r="D68">
        <f>(output[[#This Row],[First column]] - Results!$N$1) ^ 2</f>
        <v>0.9469591860330675</v>
      </c>
      <c r="E68">
        <f>(output[[#This Row],[Last column]] - Results!$N$2) ^2</f>
        <v>4.1623309053069645E-3</v>
      </c>
      <c r="F68">
        <f>(output[[#This Row],[Neighbours]] - Results!$R$1) ^2</f>
        <v>0.18692450797137955</v>
      </c>
    </row>
    <row r="69" spans="1:6" x14ac:dyDescent="0.25">
      <c r="A69">
        <f>(output[[#This Row],[Top row]] - Results!$H$1) ^2</f>
        <v>0.10579980344548498</v>
      </c>
      <c r="B69">
        <f>(output[[#This Row],[Bottom row]] - Results!$H$2) ^ 2</f>
        <v>15.42462278876171</v>
      </c>
      <c r="C69">
        <f>(output[[#This Row],[Manhattan]] - Results!$L$1) ^2</f>
        <v>1.8065672332064463E-6</v>
      </c>
      <c r="D69">
        <f>(output[[#This Row],[First column]] - Results!$N$1) ^ 2</f>
        <v>0.27760434732338996</v>
      </c>
      <c r="E69">
        <f>(output[[#This Row],[Last column]] - Results!$N$2) ^2</f>
        <v>0.66343652445369394</v>
      </c>
      <c r="F69">
        <f>(output[[#This Row],[Neighbours]] - Results!$R$1) ^2</f>
        <v>7.0586395665524382E-2</v>
      </c>
    </row>
    <row r="70" spans="1:6" x14ac:dyDescent="0.25">
      <c r="A70">
        <f>(output[[#This Row],[Top row]] - Results!$H$1) ^2</f>
        <v>7.1541869002196785</v>
      </c>
      <c r="B70">
        <f>(output[[#This Row],[Bottom row]] - Results!$H$2) ^ 2</f>
        <v>3.1477627471384079E-2</v>
      </c>
      <c r="C70">
        <f>(output[[#This Row],[Manhattan]] - Results!$L$1) ^2</f>
        <v>0.39230691409411506</v>
      </c>
      <c r="D70">
        <f>(output[[#This Row],[First column]] - Results!$N$1) ^ 2</f>
        <v>0.60354520753844376</v>
      </c>
      <c r="E70">
        <f>(output[[#This Row],[Last column]] - Results!$N$2) ^2</f>
        <v>4.1623309053069645E-3</v>
      </c>
      <c r="F70">
        <f>(output[[#This Row],[Neighbours]] - Results!$R$1) ^2</f>
        <v>1.1950642977350826E-2</v>
      </c>
    </row>
    <row r="71" spans="1:6" x14ac:dyDescent="0.25">
      <c r="A71">
        <f>(output[[#This Row],[Top row]] - Results!$H$1) ^2</f>
        <v>0.68106862064978602</v>
      </c>
      <c r="B71">
        <f>(output[[#This Row],[Bottom row]] - Results!$H$2) ^ 2</f>
        <v>4.7411550468262238</v>
      </c>
      <c r="C71">
        <f>(output[[#This Row],[Manhattan]] - Results!$L$1) ^2</f>
        <v>0.24865772054572771</v>
      </c>
      <c r="D71">
        <f>(output[[#This Row],[First column]] - Results!$N$1) ^ 2</f>
        <v>4.9781766678228707E-2</v>
      </c>
      <c r="E71">
        <f>(output[[#This Row],[Last column]] - Results!$N$2) ^2</f>
        <v>1.4053720083246619</v>
      </c>
      <c r="F71">
        <f>(output[[#This Row],[Neighbours]] - Results!$R$1) ^2</f>
        <v>0.12181100737400719</v>
      </c>
    </row>
    <row r="72" spans="1:6" x14ac:dyDescent="0.25">
      <c r="A72">
        <f>(output[[#This Row],[Top row]] - Results!$H$1) ^2</f>
        <v>1.379993351832582</v>
      </c>
      <c r="B72">
        <f>(output[[#This Row],[Bottom row]] - Results!$H$2) ^ 2</f>
        <v>1.1504292403746093</v>
      </c>
      <c r="C72">
        <f>(output[[#This Row],[Manhattan]] - Results!$L$1) ^2</f>
        <v>1.5962828072609576E-2</v>
      </c>
      <c r="D72">
        <f>(output[[#This Row],[First column]] - Results!$N$1) ^ 2</f>
        <v>7.6663487108336217E-2</v>
      </c>
      <c r="E72">
        <f>(output[[#This Row],[Last column]] - Results!$N$2) ^2</f>
        <v>3.4404266389177963E-2</v>
      </c>
      <c r="F72">
        <f>(output[[#This Row],[Neighbours]] - Results!$R$1) ^2</f>
        <v>3.2887552832057743E-3</v>
      </c>
    </row>
    <row r="73" spans="1:6" x14ac:dyDescent="0.25">
      <c r="A73">
        <f>(output[[#This Row],[Top row]] - Results!$H$1) ^2</f>
        <v>9.4572782980691397</v>
      </c>
      <c r="B73">
        <f>(output[[#This Row],[Bottom row]] - Results!$H$2) ^ 2</f>
        <v>0.18268730489073906</v>
      </c>
      <c r="C73">
        <f>(output[[#This Row],[Manhattan]] - Results!$L$1) ^2</f>
        <v>0.13961874205110408</v>
      </c>
      <c r="D73">
        <f>(output[[#This Row],[First column]] - Results!$N$1) ^ 2</f>
        <v>7.2262689328245915E-4</v>
      </c>
      <c r="E73">
        <f>(output[[#This Row],[Last column]] - Results!$N$2) ^2</f>
        <v>3.4404266389177963E-2</v>
      </c>
      <c r="F73">
        <f>(output[[#This Row],[Neighbours]] - Results!$R$1) ^2</f>
        <v>0.12911014118523512</v>
      </c>
    </row>
    <row r="74" spans="1:6" x14ac:dyDescent="0.25">
      <c r="A74">
        <f>(output[[#This Row],[Top row]] - Results!$H$1) ^2</f>
        <v>1.379993351832582</v>
      </c>
      <c r="B74">
        <f>(output[[#This Row],[Bottom row]] - Results!$H$2) ^ 2</f>
        <v>4.2955905306971891</v>
      </c>
      <c r="C74">
        <f>(output[[#This Row],[Manhattan]] - Results!$L$1) ^2</f>
        <v>6.3173849577985955E-2</v>
      </c>
      <c r="D74">
        <f>(output[[#This Row],[First column]] - Results!$N$1) ^ 2</f>
        <v>7.2262689328245915E-4</v>
      </c>
      <c r="E74">
        <f>(output[[#This Row],[Last column]] - Results!$N$2) ^2</f>
        <v>4.1623309053069645E-3</v>
      </c>
      <c r="F74">
        <f>(output[[#This Row],[Neighbours]] - Results!$R$1) ^2</f>
        <v>1.1950642977350826E-2</v>
      </c>
    </row>
    <row r="75" spans="1:6" x14ac:dyDescent="0.25">
      <c r="A75">
        <f>(output[[#This Row],[Top row]] - Results!$H$1) ^2</f>
        <v>6.6320094808648395</v>
      </c>
      <c r="B75">
        <f>(output[[#This Row],[Bottom row]] - Results!$H$2) ^ 2</f>
        <v>5.8923647242455788</v>
      </c>
      <c r="C75">
        <f>(output[[#This Row],[Manhattan]] - Results!$L$1) ^2</f>
        <v>0.38894669904035134</v>
      </c>
      <c r="D75">
        <f>(output[[#This Row],[First column]] - Results!$N$1) ^ 2</f>
        <v>7.2262689328245915E-4</v>
      </c>
      <c r="E75">
        <f>(output[[#This Row],[Last column]] - Results!$N$2) ^2</f>
        <v>0.46988813735691998</v>
      </c>
      <c r="F75">
        <f>(output[[#This Row],[Neighbours]] - Results!$R$1) ^2</f>
        <v>5.018242314461608E-2</v>
      </c>
    </row>
    <row r="76" spans="1:6" x14ac:dyDescent="0.25">
      <c r="A76">
        <f>(output[[#This Row],[Top row]] - Results!$H$1) ^2</f>
        <v>2.0298589432304315</v>
      </c>
      <c r="B76">
        <f>(output[[#This Row],[Bottom row]] - Results!$H$2) ^ 2</f>
        <v>0.45889698231009401</v>
      </c>
      <c r="C76">
        <f>(output[[#This Row],[Manhattan]] - Results!$L$1) ^2</f>
        <v>0.14163487108336231</v>
      </c>
      <c r="D76">
        <f>(output[[#This Row],[First column]] - Results!$N$1) ^ 2</f>
        <v>0.27760434732338996</v>
      </c>
      <c r="E76">
        <f>(output[[#This Row],[Last column]] - Results!$N$2) ^2</f>
        <v>9.8920395421435964E-2</v>
      </c>
      <c r="F76">
        <f>(output[[#This Row],[Neighbours]] - Results!$R$1) ^2</f>
        <v>0.58626739924975579</v>
      </c>
    </row>
    <row r="77" spans="1:6" x14ac:dyDescent="0.25">
      <c r="A77">
        <f>(output[[#This Row],[Top row]] - Results!$H$1) ^2</f>
        <v>4.7294557174239795</v>
      </c>
      <c r="B77">
        <f>(output[[#This Row],[Bottom row]] - Results!$H$2) ^ 2</f>
        <v>2.4730098855358991</v>
      </c>
      <c r="C77">
        <f>(output[[#This Row],[Manhattan]] - Results!$L$1) ^2</f>
        <v>1.5962828072609576E-2</v>
      </c>
      <c r="D77">
        <f>(output[[#This Row],[First column]] - Results!$N$1) ^ 2</f>
        <v>0.22384090646317495</v>
      </c>
      <c r="E77">
        <f>(output[[#This Row],[Last column]] - Results!$N$2) ^2</f>
        <v>4.1623309053069645E-3</v>
      </c>
      <c r="F77">
        <f>(output[[#This Row],[Neighbours]] - Results!$R$1) ^2</f>
        <v>6.7525468583385392E-4</v>
      </c>
    </row>
    <row r="78" spans="1:6" x14ac:dyDescent="0.25">
      <c r="A78">
        <f>(output[[#This Row],[Top row]] - Results!$H$1) ^2</f>
        <v>14.632681523875592</v>
      </c>
      <c r="B78">
        <f>(output[[#This Row],[Bottom row]] - Results!$H$2) ^ 2</f>
        <v>10.095993756503644</v>
      </c>
      <c r="C78">
        <f>(output[[#This Row],[Manhattan]] - Results!$L$1) ^2</f>
        <v>0.13961874205110408</v>
      </c>
      <c r="D78">
        <f>(output[[#This Row],[First column]] - Results!$N$1) ^ 2</f>
        <v>0.22384090646317495</v>
      </c>
      <c r="E78">
        <f>(output[[#This Row],[Last column]] - Results!$N$2) ^2</f>
        <v>0.318678459937565</v>
      </c>
      <c r="F78">
        <f>(output[[#This Row],[Neighbours]] - Results!$R$1) ^2</f>
        <v>3.3250672845930369E-2</v>
      </c>
    </row>
    <row r="79" spans="1:6" x14ac:dyDescent="0.25">
      <c r="A79">
        <f>(output[[#This Row],[Top row]] - Results!$H$1) ^2</f>
        <v>3.0530986241183975E-2</v>
      </c>
      <c r="B79">
        <f>(output[[#This Row],[Bottom row]] - Results!$H$2) ^ 2</f>
        <v>3.1477627471384079E-2</v>
      </c>
      <c r="C79">
        <f>(output[[#This Row],[Manhattan]] - Results!$L$1) ^2</f>
        <v>6.1829763556480462E-2</v>
      </c>
      <c r="D79">
        <f>(output[[#This Row],[First column]] - Results!$N$1) ^ 2</f>
        <v>4.9781766678228707E-2</v>
      </c>
      <c r="E79">
        <f>(output[[#This Row],[Last column]] - Results!$N$2) ^2</f>
        <v>0.46988813735691998</v>
      </c>
      <c r="F79">
        <f>(output[[#This Row],[Neighbours]] - Results!$R$1) ^2</f>
        <v>0.12181100737400719</v>
      </c>
    </row>
    <row r="80" spans="1:6" x14ac:dyDescent="0.25">
      <c r="A80">
        <f>(output[[#This Row],[Top row]] - Results!$H$1) ^2</f>
        <v>0.45526216903688299</v>
      </c>
      <c r="B80">
        <f>(output[[#This Row],[Bottom row]] - Results!$H$2) ^ 2</f>
        <v>3.7149453694068688</v>
      </c>
      <c r="C80">
        <f>(output[[#This Row],[Manhattan]] - Results!$L$1) ^2</f>
        <v>6.1829763556480462E-2</v>
      </c>
      <c r="D80">
        <f>(output[[#This Row],[First column]] - Results!$N$1) ^ 2</f>
        <v>0.22384090646317495</v>
      </c>
      <c r="E80">
        <f>(output[[#This Row],[Last column]] - Results!$N$2) ^2</f>
        <v>0.18964620187304895</v>
      </c>
      <c r="F80">
        <f>(output[[#This Row],[Neighbours]] - Results!$R$1) ^2</f>
        <v>0.79331265014581365</v>
      </c>
    </row>
    <row r="81" spans="1:6" x14ac:dyDescent="0.25">
      <c r="A81">
        <f>(output[[#This Row],[Top row]] - Results!$H$1) ^2</f>
        <v>6.6320094808648395</v>
      </c>
      <c r="B81">
        <f>(output[[#This Row],[Bottom row]] - Results!$H$2) ^ 2</f>
        <v>26.805671175858485</v>
      </c>
      <c r="C81">
        <f>(output[[#This Row],[Manhattan]] - Results!$L$1) ^2</f>
        <v>0.13961874205110408</v>
      </c>
      <c r="D81">
        <f>(output[[#This Row],[First column]] - Results!$N$1) ^ 2</f>
        <v>7.2262689328245915E-4</v>
      </c>
      <c r="E81">
        <f>(output[[#This Row],[Last column]] - Results!$N$2) ^2</f>
        <v>0.87513007284079092</v>
      </c>
      <c r="F81">
        <f>(output[[#This Row],[Neighbours]] - Results!$R$1) ^2</f>
        <v>3.2887552832057743E-3</v>
      </c>
    </row>
    <row r="82" spans="1:6" x14ac:dyDescent="0.25">
      <c r="A82">
        <f>(output[[#This Row],[Top row]] - Results!$H$1) ^2</f>
        <v>1.756337437854087</v>
      </c>
      <c r="B82">
        <f>(output[[#This Row],[Bottom row]] - Results!$H$2) ^ 2</f>
        <v>5.267950052029095E-3</v>
      </c>
      <c r="C82">
        <f>(output[[#This Row],[Manhattan]] - Results!$L$1) ^2</f>
        <v>0.24865772054572771</v>
      </c>
      <c r="D82">
        <f>(output[[#This Row],[First column]] - Results!$N$1) ^ 2</f>
        <v>1.4960183258180137</v>
      </c>
      <c r="E82">
        <f>(output[[#This Row],[Last column]] - Results!$N$2) ^2</f>
        <v>4.1623309053069645E-3</v>
      </c>
      <c r="F82">
        <f>(output[[#This Row],[Neighbours]] - Results!$R$1) ^2</f>
        <v>0.23456489028917726</v>
      </c>
    </row>
    <row r="83" spans="1:6" x14ac:dyDescent="0.25">
      <c r="A83">
        <f>(output[[#This Row],[Top row]] - Results!$H$1) ^2</f>
        <v>4.7294557174239795</v>
      </c>
      <c r="B83">
        <f>(output[[#This Row],[Bottom row]] - Results!$H$2) ^ 2</f>
        <v>5.3943808532778341</v>
      </c>
      <c r="C83">
        <f>(output[[#This Row],[Manhattan]] - Results!$L$1) ^2</f>
        <v>0.14163487108336231</v>
      </c>
      <c r="D83">
        <f>(output[[#This Row],[First column]] - Results!$N$1) ^ 2</f>
        <v>7.2262689328245915E-4</v>
      </c>
      <c r="E83">
        <f>(output[[#This Row],[Last column]] - Results!$N$2) ^2</f>
        <v>3.4404266389177963E-2</v>
      </c>
      <c r="F83">
        <f>(output[[#This Row],[Neighbours]] - Results!$R$1) ^2</f>
        <v>0.41047214835369794</v>
      </c>
    </row>
    <row r="84" spans="1:6" x14ac:dyDescent="0.25">
      <c r="A84">
        <f>(output[[#This Row],[Top row]] - Results!$H$1) ^2</f>
        <v>4.3067406636605385</v>
      </c>
      <c r="B84">
        <f>(output[[#This Row],[Bottom row]] - Results!$H$2) ^ 2</f>
        <v>1.1504292403746093</v>
      </c>
      <c r="C84">
        <f>(output[[#This Row],[Manhattan]] - Results!$L$1) ^2</f>
        <v>6.1829763556480462E-2</v>
      </c>
      <c r="D84">
        <f>(output[[#This Row],[First column]] - Results!$N$1) ^ 2</f>
        <v>7.6663487108336217E-2</v>
      </c>
      <c r="E84">
        <f>(output[[#This Row],[Last column]] - Results!$N$2) ^2</f>
        <v>0.66343652445369394</v>
      </c>
      <c r="F84">
        <f>(output[[#This Row],[Neighbours]] - Results!$R$1) ^2</f>
        <v>0.81177516508009606</v>
      </c>
    </row>
    <row r="85" spans="1:6" x14ac:dyDescent="0.25">
      <c r="A85">
        <f>(output[[#This Row],[Top row]] - Results!$H$1) ^2</f>
        <v>12.782547115273442</v>
      </c>
      <c r="B85">
        <f>(output[[#This Row],[Bottom row]] - Results!$H$2) ^ 2</f>
        <v>14.612122788761704</v>
      </c>
      <c r="C85">
        <f>(output[[#This Row],[Manhattan]] - Results!$L$1) ^2</f>
        <v>1.5962828072609576E-2</v>
      </c>
      <c r="D85">
        <f>(output[[#This Row],[First column]] - Results!$N$1) ^ 2</f>
        <v>0.27760434732338996</v>
      </c>
      <c r="E85">
        <f>(output[[#This Row],[Last column]] - Results!$N$2) ^2</f>
        <v>4.1623309053069645E-3</v>
      </c>
      <c r="F85">
        <f>(output[[#This Row],[Neighbours]] - Results!$R$1) ^2</f>
        <v>0.52419676006218052</v>
      </c>
    </row>
    <row r="86" spans="1:6" x14ac:dyDescent="0.25">
      <c r="A86">
        <f>(output[[#This Row],[Top row]] - Results!$H$1) ^2</f>
        <v>4.3067406636605385</v>
      </c>
      <c r="B86">
        <f>(output[[#This Row],[Bottom row]] - Results!$H$2) ^ 2</f>
        <v>2.8137356919875138</v>
      </c>
      <c r="C86">
        <f>(output[[#This Row],[Manhattan]] - Results!$L$1) ^2</f>
        <v>0.14163487108336231</v>
      </c>
      <c r="D86">
        <f>(output[[#This Row],[First column]] - Results!$N$1) ^ 2</f>
        <v>7.2262689328245915E-4</v>
      </c>
      <c r="E86">
        <f>(output[[#This Row],[Last column]] - Results!$N$2) ^2</f>
        <v>9.8920395421435964E-2</v>
      </c>
      <c r="F86">
        <f>(output[[#This Row],[Neighbours]] - Results!$R$1) ^2</f>
        <v>2.2796670456442743E-2</v>
      </c>
    </row>
    <row r="87" spans="1:6" x14ac:dyDescent="0.25">
      <c r="A87">
        <f>(output[[#This Row],[Top row]] - Results!$H$1) ^2</f>
        <v>6.6320094808648395</v>
      </c>
      <c r="B87">
        <f>(output[[#This Row],[Bottom row]] - Results!$H$2) ^ 2</f>
        <v>0.45889698231009401</v>
      </c>
      <c r="C87">
        <f>(output[[#This Row],[Manhattan]] - Results!$L$1) ^2</f>
        <v>1.5290785061856835E-2</v>
      </c>
      <c r="D87">
        <f>(output[[#This Row],[First column]] - Results!$N$1) ^ 2</f>
        <v>4.9781766678228707E-2</v>
      </c>
      <c r="E87">
        <f>(output[[#This Row],[Last column]] - Results!$N$2) ^2</f>
        <v>0.318678459937565</v>
      </c>
      <c r="F87">
        <f>(output[[#This Row],[Neighbours]] - Results!$R$1) ^2</f>
        <v>0.3222291674695828</v>
      </c>
    </row>
    <row r="88" spans="1:6" x14ac:dyDescent="0.25">
      <c r="A88">
        <f>(output[[#This Row],[Top row]] - Results!$H$1) ^2</f>
        <v>11.728783674413227</v>
      </c>
      <c r="B88">
        <f>(output[[#This Row],[Bottom row]] - Results!$H$2) ^ 2</f>
        <v>8.5697840790842896</v>
      </c>
      <c r="C88">
        <f>(output[[#This Row],[Manhattan]] - Results!$L$1) ^2</f>
        <v>0.13961874205110408</v>
      </c>
      <c r="D88">
        <f>(output[[#This Row],[First column]] - Results!$N$1) ^ 2</f>
        <v>0.22384090646317495</v>
      </c>
      <c r="E88">
        <f>(output[[#This Row],[Last column]] - Results!$N$2) ^2</f>
        <v>0.87513007284079092</v>
      </c>
      <c r="F88">
        <f>(output[[#This Row],[Neighbours]] - Results!$R$1) ^2</f>
        <v>0.58626739924975579</v>
      </c>
    </row>
    <row r="89" spans="1:6" x14ac:dyDescent="0.25">
      <c r="A89">
        <f>(output[[#This Row],[Top row]] - Results!$H$1) ^2</f>
        <v>5.6653948433344793E-3</v>
      </c>
      <c r="B89">
        <f>(output[[#This Row],[Bottom row]] - Results!$H$2) ^ 2</f>
        <v>16.58591311134235</v>
      </c>
      <c r="C89">
        <f>(output[[#This Row],[Manhattan]] - Results!$L$1) ^2</f>
        <v>0.56451793559949148</v>
      </c>
      <c r="D89">
        <f>(output[[#This Row],[First column]] - Results!$N$1) ^ 2</f>
        <v>7.6663487108336217E-2</v>
      </c>
      <c r="E89">
        <f>(output[[#This Row],[Last column]] - Results!$N$2) ^2</f>
        <v>4.1623309053069645E-3</v>
      </c>
      <c r="F89">
        <f>(output[[#This Row],[Neighbours]] - Results!$R$1) ^2</f>
        <v>0.2246895916033983</v>
      </c>
    </row>
    <row r="90" spans="1:6" x14ac:dyDescent="0.25">
      <c r="A90">
        <f>(output[[#This Row],[Top row]] - Results!$H$1) ^2</f>
        <v>1.756337437854087</v>
      </c>
      <c r="B90">
        <f>(output[[#This Row],[Bottom row]] - Results!$H$2) ^ 2</f>
        <v>0.10405827263267411</v>
      </c>
      <c r="C90">
        <f>(output[[#This Row],[Manhattan]] - Results!$L$1) ^2</f>
        <v>1.8065672332064463E-6</v>
      </c>
      <c r="D90">
        <f>(output[[#This Row],[First column]] - Results!$N$1) ^ 2</f>
        <v>7.6663487108336217E-2</v>
      </c>
      <c r="E90">
        <f>(output[[#This Row],[Last column]] - Results!$N$2) ^2</f>
        <v>3.4404266389177963E-2</v>
      </c>
      <c r="F90">
        <f>(output[[#This Row],[Neighbours]] - Results!$R$1) ^2</f>
        <v>0.23456489028917726</v>
      </c>
    </row>
    <row r="91" spans="1:6" x14ac:dyDescent="0.25">
      <c r="A91">
        <f>(output[[#This Row],[Top row]] - Results!$H$1) ^2</f>
        <v>2.0298589432304315</v>
      </c>
      <c r="B91">
        <f>(output[[#This Row],[Bottom row]] - Results!$H$2) ^ 2</f>
        <v>2.4730098855358991</v>
      </c>
      <c r="C91">
        <f>(output[[#This Row],[Manhattan]] - Results!$L$1) ^2</f>
        <v>1.5290785061856835E-2</v>
      </c>
      <c r="D91">
        <f>(output[[#This Row],[First column]] - Results!$N$1) ^ 2</f>
        <v>0.52290004624812125</v>
      </c>
      <c r="E91">
        <f>(output[[#This Row],[Last column]] - Results!$N$2) ^2</f>
        <v>0.18964620187304895</v>
      </c>
      <c r="F91">
        <f>(output[[#This Row],[Neighbours]] - Results!$R$1) ^2</f>
        <v>6.7525468583385392E-4</v>
      </c>
    </row>
    <row r="92" spans="1:6" x14ac:dyDescent="0.25">
      <c r="A92">
        <f>(output[[#This Row],[Top row]] - Results!$H$1) ^2</f>
        <v>0.85512776043473249</v>
      </c>
      <c r="B92">
        <f>(output[[#This Row],[Bottom row]] - Results!$H$2) ^ 2</f>
        <v>2.8137356919875138</v>
      </c>
      <c r="C92">
        <f>(output[[#This Row],[Manhattan]] - Results!$L$1) ^2</f>
        <v>6.1829763556480462E-2</v>
      </c>
      <c r="D92">
        <f>(output[[#This Row],[First column]] - Results!$N$1) ^ 2</f>
        <v>7.2262689328245915E-4</v>
      </c>
      <c r="E92">
        <f>(output[[#This Row],[Last column]] - Results!$N$2) ^2</f>
        <v>0.87513007284079092</v>
      </c>
      <c r="F92">
        <f>(output[[#This Row],[Neighbours]] - Results!$R$1) ^2</f>
        <v>1.1950642977350826E-2</v>
      </c>
    </row>
    <row r="93" spans="1:6" x14ac:dyDescent="0.25">
      <c r="A93">
        <f>(output[[#This Row],[Top row]] - Results!$H$1) ^2</f>
        <v>5.6653948433344793E-3</v>
      </c>
      <c r="B93">
        <f>(output[[#This Row],[Bottom row]] - Results!$H$2) ^ 2</f>
        <v>3.1477627471384079E-2</v>
      </c>
      <c r="C93">
        <f>(output[[#This Row],[Manhattan]] - Results!$L$1) ^2</f>
        <v>6.1829763556480462E-2</v>
      </c>
      <c r="D93">
        <f>(output[[#This Row],[First column]] - Results!$N$1) ^ 2</f>
        <v>0.22384090646317495</v>
      </c>
      <c r="E93">
        <f>(output[[#This Row],[Last column]] - Results!$N$2) ^2</f>
        <v>4.1623309053069645E-3</v>
      </c>
      <c r="F93">
        <f>(output[[#This Row],[Neighbours]] - Results!$R$1) ^2</f>
        <v>3.2887552832057743E-3</v>
      </c>
    </row>
    <row r="94" spans="1:6" x14ac:dyDescent="0.25">
      <c r="A94">
        <f>(output[[#This Row],[Top row]] - Results!$H$1) ^2</f>
        <v>4.3067406636605385</v>
      </c>
      <c r="B94">
        <f>(output[[#This Row],[Bottom row]] - Results!$H$2) ^ 2</f>
        <v>0.32784859521331911</v>
      </c>
      <c r="C94">
        <f>(output[[#This Row],[Manhattan]] - Results!$L$1) ^2</f>
        <v>1.8065672332064463E-6</v>
      </c>
      <c r="D94">
        <f>(output[[#This Row],[First column]] - Results!$N$1) ^ 2</f>
        <v>7.2262689328245915E-4</v>
      </c>
      <c r="E94">
        <f>(output[[#This Row],[Last column]] - Results!$N$2) ^2</f>
        <v>3.4404266389177963E-2</v>
      </c>
      <c r="F94">
        <f>(output[[#This Row],[Neighbours]] - Results!$R$1) ^2</f>
        <v>0.88859341478140907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a 0 8 4 0 b 7 - 9 c 5 6 - 4 c 7 a - 8 7 5 9 - 8 7 2 6 b 4 7 4 d 0 7 6 "   x m l n s = " h t t p : / / s c h e m a s . m i c r o s o f t . c o m / D a t a M a s h u p " > A A A A A G w E A A B Q S w M E F A A C A A g A K p s + U Q q S s T K k A A A A 9 Q A A A B I A H A B D b 2 5 m a W c v U G F j a 2 F n Z S 5 4 b W w g o h g A K K A U A A A A A A A A A A A A A A A A A A A A A A A A A A A A h Y + x D o I w G I R f h X S n L e h A y E 8 Z W B w k M T E x r k 3 5 x U Y o h h b L u z n 4 S L 6 C G E X d H O + + u + T u f r 1 B P r Z N c M H e 6 s 5 k J K K c B G h U V 2 l T Z 2 R w h z A h u Y C N V C d Z Y z C F j U 1 H q z N y d O 6 c M u a 9 p 3 5 B u 7 5 m M e c R 2 5 f r r T p i K 0 N t r J N G I f m 0 q v 8 t I m D 3 G i N i m i x p w q d J w G Y P S m 2 + P J 7 Y k / 6 Y U A y N G 3 o U F Y b F C t g s g b 0 v i A d Q S w M E F A A C A A g A K p s +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b P l F / 4 w R 1 Z g E A A I s C A A A T A B w A R m 9 y b X V s Y X M v U 2 V j d G l v b j E u b S C i G A A o o B Q A A A A A A A A A A A A A A A A A A A A A A A A A A A B 9 U c t O A j E U 3 Z P w D 8 2 4 g a S Z B K I m S m a B P I R E C Y Z x x b g o w w W q n X b S e 4 s S w t / 4 D f 4 A P 2 Z h N B g F u + n t O f e c n t s i p C S N Z q N i r z X K p X I J F 8 L C l B l H u S M W M Q V U L j G / H h w o B R 5 p 4 T J s m 9 R l o K n S l Q r C l t H k D 1 g J W t f J I 4 L F B K x M M R m u U m + X D a 1 5 9 n d g k h d F U r i H K S 6 D K h + 3 Q c l M E t g o 4 A F n L a N c p j G 6 4 q y j U z O V e h 7 V 6 h d 1 7 i M Y g h G t F E S H M h w Y D U 9 V X q Q 8 C 3 r b j w V Y N g c k N y N g P R B T s I E P H o u J b / d h M q 8 t Y K w U Y 3 E 2 / s K b S o 1 S o Y T F i K z 7 a X w L 2 3 f t N T 4 o i 1 f 5 w T G 2 Q u P M 2 K x I 7 j n A y s k g f L 0 O + m 0 / Z 1 / T 5 X m 4 6 9 5 w t g 5 G c T P u e J g 8 w A j e a I / e K K F f W G 5 Q 7 r 7 o D x 2 b n F n z + o 1 r l 0 3 A F k J D Z L I T 5 L 3 Q C 0 E k 9 B G u K y 0 S S / e j H K H v x H / s A O R 8 M T H O 4 i 9 y U y 2 X p D 7 1 l I 1 P U E s B A i 0 A F A A C A A g A K p s + U Q q S s T K k A A A A 9 Q A A A B I A A A A A A A A A A A A A A A A A A A A A A E N v b m Z p Z y 9 Q Y W N r Y W d l L n h t b F B L A Q I t A B Q A A g A I A C q b P l E P y u m r p A A A A O k A A A A T A A A A A A A A A A A A A A A A A P A A A A B b Q 2 9 u d G V u d F 9 U e X B l c 1 0 u e G 1 s U E s B A i 0 A F A A C A A g A K p s + U X / j B H V m A Q A A i w I A A B M A A A A A A A A A A A A A A A A A 4 Q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g 0 A A A A A A A C U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I i A v P j x F b n R y e S B U e X B l P S J G a W x s Z W R D b 2 1 w b G V 0 Z V J l c 3 V s d F R v V 2 9 y a 3 N o Z W V 0 I i B W Y W x 1 Z T 0 i b D E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z M F Q x N z o y N T o y M C 4 w N j E 5 M z k 2 W i I g L z 4 8 R W 5 0 c n k g V H l w Z T 0 i R m l s b E N v b H V t b l R 5 c G V z I i B W Y W x 1 Z T 0 i c 0 F 3 W U d C U V V G Q l F V R i I g L z 4 8 R W 5 0 c n k g V H l w Z T 0 i R m l s b E N v b H V t b k 5 h b W V z I i B W Y W x 1 Z T 0 i c 1 s m c X V v d D t J R C Z x d W 9 0 O y w m c X V v d D t T V E F U R S Z x d W 9 0 O y w m c X V v d D t C b G F u a y B w b 3 N p d G l v b i Z x d W 9 0 O y w m c X V v d D t U b 3 A g c m 9 3 J n F 1 b 3 Q 7 L C Z x d W 9 0 O 0 J v d H R v b S B y b 3 c m c X V v d D s s J n F 1 b 3 Q 7 T W F u a G F 0 d G F u J n F 1 b 3 Q 7 L C Z x d W 9 0 O 0 Z p c n N 0 I G N v b H V t b i Z x d W 9 0 O y w m c X V v d D t M Y X N 0 I G N v b H V t b i Z x d W 9 0 O y w m c X V v d D t O Z W l n a G J v d X J z J n F 1 b 3 Q 7 X S I g L z 4 8 R W 5 0 c n k g V H l w Z T 0 i R m l s b F N 0 Y X R 1 c y I g V m F s d W U 9 I n N D b 2 1 w b G V 0 Z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E Y X R h I i A v P j x F b n R y e S B U e X B l P S J B Z G R l Z F R v R G F 0 Y U 1 v Z G V s I i B W Y W x 1 Z T 0 i b D A i I C 8 + P E V u d H J 5 I F R 5 c G U 9 I l F 1 Z X J 5 S U Q i I F Z h b H V l P S J z N T Q 1 N z k 5 N j k t N G N l Z i 0 0 N T M z L T k 0 M j g t N j F m Y W Q w Z m N k N D A 3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R 2 X D p G 5 k Z X J 0 Z X I g V H l w L n t J R C w w f S Z x d W 9 0 O y w m c X V v d D t T Z W N 0 a W 9 u M S 9 v d X R w d X Q v R 2 X D p G 5 k Z X J 0 Z X I g V H l w L n t T V E F U R S w x f S Z x d W 9 0 O y w m c X V v d D t T Z W N 0 a W 9 u M S 9 v d X R w d X Q v R 2 X D p G 5 k Z X J 0 Z X I g V H l w L n t C b G F u a y B w b 3 N p d G l v b i w y f S Z x d W 9 0 O y w m c X V v d D t T Z W N 0 a W 9 u M S 9 v d X R w d X Q v R 2 X D p G 5 k Z X J 0 Z X I g V H l w L n t U b 3 A g c m 9 3 L D N 9 J n F 1 b 3 Q 7 L C Z x d W 9 0 O 1 N l Y 3 R p b 2 4 x L 2 9 1 d H B 1 d C 9 H Z c O k b m R l c n R l c i B U e X A u e 0 J v d H R v b S B y b 3 c s N H 0 m c X V v d D s s J n F 1 b 3 Q 7 U 2 V j d G l v b j E v b 3 V 0 c H V 0 L 0 d l w 6 R u Z G V y d G V y I F R 5 c C 5 7 T W F u a G F 0 d G F u L D V 9 J n F 1 b 3 Q 7 L C Z x d W 9 0 O 1 N l Y 3 R p b 2 4 x L 2 9 1 d H B 1 d C 9 H Z c O k b m R l c n R l c i B U e X A u e 0 Z p c n N 0 I G N v b H V t b i w 2 f S Z x d W 9 0 O y w m c X V v d D t T Z W N 0 a W 9 u M S 9 v d X R w d X Q v R 2 X D p G 5 k Z X J 0 Z X I g V H l w L n t M Y X N 0 I G N v b H V t b i w 3 f S Z x d W 9 0 O y w m c X V v d D t T Z W N 0 a W 9 u M S 9 v d X R w d X Q v R 2 X D p G 5 k Z X J 0 Z X I g V H l w L n t O Z W l n a G J v d X J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1 d H B 1 d C 9 H Z c O k b m R l c n R l c i B U e X A u e 0 l E L D B 9 J n F 1 b 3 Q 7 L C Z x d W 9 0 O 1 N l Y 3 R p b 2 4 x L 2 9 1 d H B 1 d C 9 H Z c O k b m R l c n R l c i B U e X A u e 1 N U Q V R F L D F 9 J n F 1 b 3 Q 7 L C Z x d W 9 0 O 1 N l Y 3 R p b 2 4 x L 2 9 1 d H B 1 d C 9 H Z c O k b m R l c n R l c i B U e X A u e 0 J s Y W 5 r I H B v c 2 l 0 a W 9 u L D J 9 J n F 1 b 3 Q 7 L C Z x d W 9 0 O 1 N l Y 3 R p b 2 4 x L 2 9 1 d H B 1 d C 9 H Z c O k b m R l c n R l c i B U e X A u e 1 R v c C B y b 3 c s M 3 0 m c X V v d D s s J n F 1 b 3 Q 7 U 2 V j d G l v b j E v b 3 V 0 c H V 0 L 0 d l w 6 R u Z G V y d G V y I F R 5 c C 5 7 Q m 9 0 d G 9 t I H J v d y w 0 f S Z x d W 9 0 O y w m c X V v d D t T Z W N 0 a W 9 u M S 9 v d X R w d X Q v R 2 X D p G 5 k Z X J 0 Z X I g V H l w L n t N Y W 5 o Y X R 0 Y W 4 s N X 0 m c X V v d D s s J n F 1 b 3 Q 7 U 2 V j d G l v b j E v b 3 V 0 c H V 0 L 0 d l w 6 R u Z G V y d G V y I F R 5 c C 5 7 R m l y c 3 Q g Y 2 9 s d W 1 u L D Z 9 J n F 1 b 3 Q 7 L C Z x d W 9 0 O 1 N l Y 3 R p b 2 4 x L 2 9 1 d H B 1 d C 9 H Z c O k b m R l c n R l c i B U e X A u e 0 x h c 3 Q g Y 2 9 s d W 1 u L D d 9 J n F 1 b 3 Q 7 L C Z x d W 9 0 O 1 N l Y 3 R p b 2 4 x L 2 9 1 d H B 1 d C 9 H Z c O k b m R l c n R l c i B U e X A u e 0 5 l a W d o Y m 9 1 c n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e 4 P 5 A Z + c S Y u a u B t d L j m A A A A A A A I A A A A A A B B m A A A A A Q A A I A A A A J B S I g 5 p 0 6 U w t 5 E 8 O w F s P X 8 A 4 U / 5 1 g s L / 8 h T t A P O 6 B F k A A A A A A 6 A A A A A A g A A I A A A A H z Z / l + x P 2 7 I V 0 v W A o h Z 1 x U n O P f A G O 8 B 5 P g N U o 6 L H U c a U A A A A I a R 5 G V I R q W H b p q R t g l n Z + h w L g Y t o h s Y a G j A a A J 0 5 t f D O 1 J j / d r J d u G g T S / O 8 X s s m L u x 8 N 1 A H u t 1 P n j I A c D 9 t J a E V L B C A G m I I T C b e g + u Z 0 a Y Q A A A A H 3 q y j j E C G s 7 M 1 F d o q P b x 0 + q n S 6 G 9 T H y o 9 k v 6 D r S m y + Q 5 q V N 2 a L Z Y F v G s l T 7 5 f Q 6 R P d h I 6 d W Y K H d G E K c M z 9 v k s w = < / D a t a M a s h u p > 
</file>

<file path=customXml/itemProps1.xml><?xml version="1.0" encoding="utf-8"?>
<ds:datastoreItem xmlns:ds="http://schemas.openxmlformats.org/officeDocument/2006/customXml" ds:itemID="{211E82B6-6BEC-49E6-B644-1D7C40FB47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Results</vt:lpstr>
      <vt:lpstr>Data for standard 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Sommerhalder</dc:creator>
  <cp:lastModifiedBy>Eric Sommerhalder</cp:lastModifiedBy>
  <dcterms:created xsi:type="dcterms:W3CDTF">2020-09-29T17:15:33Z</dcterms:created>
  <dcterms:modified xsi:type="dcterms:W3CDTF">2020-09-30T20:16:33Z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d0ddd49c-414f-4a15-a97b-221f914dc2fe</vt:lpwstr>
  </property>
</Properties>
</file>