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D4D6845C-1A3D-445A-A284-2CD1673807A5}" xr6:coauthVersionLast="36" xr6:coauthVersionMax="43" xr10:uidLastSave="{00000000-0000-0000-0000-000000000000}"/>
  <bookViews>
    <workbookView xWindow="-120" yWindow="-120" windowWidth="38640" windowHeight="15990" activeTab="1" xr2:uid="{00000000-000D-0000-FFFF-FFFF00000000}"/>
  </bookViews>
  <sheets>
    <sheet name="ProjectSchedule" sheetId="11" r:id="rId1"/>
    <sheet name="Details"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1" l="1"/>
  <c r="F11" i="11"/>
  <c r="F10" i="11"/>
  <c r="F9" i="11"/>
  <c r="H7" i="11" l="1"/>
  <c r="E18" i="11" l="1"/>
  <c r="H19" i="11" l="1"/>
  <c r="I5" i="11"/>
  <c r="H27" i="11"/>
  <c r="H26" i="11"/>
  <c r="H25" i="11"/>
  <c r="H23" i="11"/>
  <c r="H18" i="11"/>
  <c r="H17" i="11"/>
  <c r="H13" i="11"/>
  <c r="H8" i="11"/>
  <c r="H9" i="11" l="1"/>
  <c r="E22" i="11"/>
  <c r="I6" i="11"/>
  <c r="H24" i="11" l="1"/>
  <c r="H22" i="11"/>
  <c r="H10" i="11"/>
  <c r="H20" i="11"/>
  <c r="F15" i="11"/>
  <c r="F14" i="11"/>
  <c r="H14" i="11" s="1"/>
  <c r="J5" i="11"/>
  <c r="K5" i="11" s="1"/>
  <c r="L5" i="11" s="1"/>
  <c r="M5" i="11" s="1"/>
  <c r="N5" i="11" s="1"/>
  <c r="O5" i="11" s="1"/>
  <c r="P5" i="11" s="1"/>
  <c r="I4" i="11"/>
  <c r="H21" i="11" l="1"/>
  <c r="H15" i="11"/>
  <c r="H11" i="11"/>
  <c r="H12" i="11"/>
  <c r="P4" i="11"/>
  <c r="Q5" i="11"/>
  <c r="R5" i="11" s="1"/>
  <c r="S5" i="11" s="1"/>
  <c r="T5" i="11" s="1"/>
  <c r="U5" i="11" s="1"/>
  <c r="V5" i="11" s="1"/>
  <c r="W5" i="11" s="1"/>
  <c r="J6" i="11"/>
  <c r="H1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<sst xmlns="http://schemas.openxmlformats.org/spreadsheetml/2006/main" count="61" uniqueCount="52">
  <si>
    <t>Insert new rows ABOVE this one</t>
  </si>
  <si>
    <t>Project Start:</t>
  </si>
  <si>
    <t>PROGRESS</t>
  </si>
  <si>
    <t>ASSIGNED
TO</t>
  </si>
  <si>
    <t>START</t>
  </si>
  <si>
    <t>END</t>
  </si>
  <si>
    <t>DAYS</t>
  </si>
  <si>
    <t>Display Week:</t>
  </si>
  <si>
    <t>TASK</t>
  </si>
  <si>
    <t>SIMPLE GANTT CHART by Vertex42.com</t>
  </si>
  <si>
    <t>https://www.vertex42.com/ExcelTemplates/simple-gantt-chart.html</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</si>
  <si>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</si>
  <si>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</si>
  <si>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</si>
  <si>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</si>
  <si>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</si>
  <si>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</si>
  <si>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</si>
  <si>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</si>
  <si>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</si>
  <si>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</si>
  <si>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</si>
  <si>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</si>
  <si>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</si>
  <si>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KC Metro Capstone</t>
  </si>
  <si>
    <t>Literature Review and Project Organization</t>
  </si>
  <si>
    <t>Set up repository in Shablohna format</t>
  </si>
  <si>
    <t>Study Route_Dynamics repository</t>
  </si>
  <si>
    <t>Harrison &amp; Ryan</t>
  </si>
  <si>
    <t>Read vehicle dynamics model lit.</t>
  </si>
  <si>
    <t>Define use cases</t>
  </si>
  <si>
    <t>GIS Data tech review</t>
  </si>
  <si>
    <t>Real-time data tech review</t>
  </si>
  <si>
    <t>All</t>
  </si>
  <si>
    <t>Erica</t>
  </si>
  <si>
    <t>Presentation</t>
  </si>
  <si>
    <t>Poster</t>
  </si>
  <si>
    <t>Ryan and Erica</t>
  </si>
  <si>
    <t>Ryan and Harrison</t>
  </si>
  <si>
    <t xml:space="preserve">Pitch Workshop </t>
  </si>
  <si>
    <t>Final Pitch Prep</t>
  </si>
  <si>
    <t xml:space="preserve">Detailed Description of Group Organization:                                                Our group mainly stayed organized by meeting in person frequently. At the beginning of the quarter, we met once a week. We then met more as the presentation approached. We also communicated  via Slack. Because of these other modes of communication, we did not maintain our Gantt chart. This chart instead shows the work-flow that occured. </t>
  </si>
  <si>
    <t>Data Types and Collection</t>
  </si>
  <si>
    <t xml:space="preserve">Meeting with KC Metro </t>
  </si>
  <si>
    <t>Module Development</t>
  </si>
  <si>
    <t>Harrison</t>
  </si>
  <si>
    <t>route_riders</t>
  </si>
  <si>
    <t xml:space="preserve">route_energy </t>
  </si>
  <si>
    <t>route_accel</t>
  </si>
  <si>
    <t>Bus stops</t>
  </si>
  <si>
    <t>route_visulaizer</t>
  </si>
  <si>
    <t>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</si>
</sst>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4"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0" borderId="0" xfId="0" applyAlignment="1">
      <alignment horizontal="center" wrapText="1"/>
    </xf>
    <xf numFmtId="0" fontId="0" fillId="11"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showRuler="0" zoomScale="103" zoomScaleNormal="100" zoomScalePageLayoutView="70" workbookViewId="0">
      <pane ySplit="6" topLeftCell="A10" activePane="bottomLeft" state="frozen"/>
      <selection pane="bottomLeft" activeCell="D20" sqref="D20"/>
    </sheetView>
  </sheetViews>
  <sheetFormatPr defaultRowHeight="30" customHeight="1" x14ac:dyDescent="0.35"/>
  <cols>
    <col min="1" max="1" width="2.7265625" style="47" customWidth="1"/>
    <col min="2" max="2" width="36.90625" customWidth="1"/>
    <col min="3" max="3" width="14.0898437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8" t="s">
        <v>15</v>
      </c>
      <c r="B1" s="52" t="s">
        <v>24</v>
      </c>
      <c r="C1" s="1"/>
      <c r="D1" s="2"/>
      <c r="E1" s="4"/>
      <c r="F1" s="46"/>
      <c r="H1" s="2"/>
      <c r="I1" s="14" t="s">
        <v>9</v>
      </c>
    </row>
    <row r="2" spans="1:64" ht="30" customHeight="1" x14ac:dyDescent="0.45">
      <c r="A2" s="47" t="s">
        <v>11</v>
      </c>
      <c r="B2" s="53"/>
      <c r="I2" s="50" t="s">
        <v>10</v>
      </c>
    </row>
    <row r="3" spans="1:64" ht="30" customHeight="1" x14ac:dyDescent="0.35">
      <c r="A3" s="47" t="s">
        <v>16</v>
      </c>
      <c r="B3" s="54"/>
      <c r="C3" s="70" t="s">
        <v>1</v>
      </c>
      <c r="D3" s="71"/>
      <c r="E3" s="76">
        <v>43565</v>
      </c>
      <c r="F3" s="76"/>
    </row>
    <row r="4" spans="1:64" ht="30" customHeight="1" x14ac:dyDescent="0.35">
      <c r="A4" s="48" t="s">
        <v>17</v>
      </c>
      <c r="C4" s="70" t="s">
        <v>7</v>
      </c>
      <c r="D4" s="71"/>
      <c r="E4" s="7">
        <v>1</v>
      </c>
      <c r="I4" s="73">
        <f>I5</f>
        <v>43563</v>
      </c>
      <c r="J4" s="74"/>
      <c r="K4" s="74"/>
      <c r="L4" s="74"/>
      <c r="M4" s="74"/>
      <c r="N4" s="74"/>
      <c r="O4" s="75"/>
      <c r="P4" s="73">
        <f>P5</f>
        <v>43570</v>
      </c>
      <c r="Q4" s="74"/>
      <c r="R4" s="74"/>
      <c r="S4" s="74"/>
      <c r="T4" s="74"/>
      <c r="U4" s="74"/>
      <c r="V4" s="75"/>
      <c r="W4" s="73">
        <f>W5</f>
        <v>43577</v>
      </c>
      <c r="X4" s="74"/>
      <c r="Y4" s="74"/>
      <c r="Z4" s="74"/>
      <c r="AA4" s="74"/>
      <c r="AB4" s="74"/>
      <c r="AC4" s="75"/>
      <c r="AD4" s="73">
        <f>AD5</f>
        <v>43584</v>
      </c>
      <c r="AE4" s="74"/>
      <c r="AF4" s="74"/>
      <c r="AG4" s="74"/>
      <c r="AH4" s="74"/>
      <c r="AI4" s="74"/>
      <c r="AJ4" s="75"/>
      <c r="AK4" s="73">
        <f>AK5</f>
        <v>43591</v>
      </c>
      <c r="AL4" s="74"/>
      <c r="AM4" s="74"/>
      <c r="AN4" s="74"/>
      <c r="AO4" s="74"/>
      <c r="AP4" s="74"/>
      <c r="AQ4" s="75"/>
      <c r="AR4" s="73">
        <f>AR5</f>
        <v>43598</v>
      </c>
      <c r="AS4" s="74"/>
      <c r="AT4" s="74"/>
      <c r="AU4" s="74"/>
      <c r="AV4" s="74"/>
      <c r="AW4" s="74"/>
      <c r="AX4" s="75"/>
      <c r="AY4" s="73">
        <f>AY5</f>
        <v>43605</v>
      </c>
      <c r="AZ4" s="74"/>
      <c r="BA4" s="74"/>
      <c r="BB4" s="74"/>
      <c r="BC4" s="74"/>
      <c r="BD4" s="74"/>
      <c r="BE4" s="75"/>
      <c r="BF4" s="73">
        <f>BF5</f>
        <v>43612</v>
      </c>
      <c r="BG4" s="74"/>
      <c r="BH4" s="74"/>
      <c r="BI4" s="74"/>
      <c r="BJ4" s="74"/>
      <c r="BK4" s="74"/>
      <c r="BL4" s="75"/>
    </row>
    <row r="5" spans="1:64" ht="15" customHeight="1" x14ac:dyDescent="0.35">
      <c r="A5" s="48" t="s">
        <v>18</v>
      </c>
      <c r="B5" s="72"/>
      <c r="C5" s="72"/>
      <c r="D5" s="72"/>
      <c r="E5" s="72"/>
      <c r="F5" s="72"/>
      <c r="G5" s="72"/>
      <c r="I5" s="11">
        <f>Project_Start-WEEKDAY(Project_Start,1)+2+7*(Display_Week-1)</f>
        <v>43563</v>
      </c>
      <c r="J5" s="10">
        <f>I5+1</f>
        <v>43564</v>
      </c>
      <c r="K5" s="10">
        <f t="shared" ref="K5:AX5" si="0">J5+1</f>
        <v>43565</v>
      </c>
      <c r="L5" s="10">
        <f t="shared" si="0"/>
        <v>43566</v>
      </c>
      <c r="M5" s="10">
        <f t="shared" si="0"/>
        <v>43567</v>
      </c>
      <c r="N5" s="10">
        <f t="shared" si="0"/>
        <v>43568</v>
      </c>
      <c r="O5" s="12">
        <f t="shared" si="0"/>
        <v>43569</v>
      </c>
      <c r="P5" s="11">
        <f>O5+1</f>
        <v>43570</v>
      </c>
      <c r="Q5" s="10">
        <f>P5+1</f>
        <v>43571</v>
      </c>
      <c r="R5" s="10">
        <f t="shared" si="0"/>
        <v>43572</v>
      </c>
      <c r="S5" s="10">
        <f t="shared" si="0"/>
        <v>43573</v>
      </c>
      <c r="T5" s="10">
        <f t="shared" si="0"/>
        <v>43574</v>
      </c>
      <c r="U5" s="10">
        <f t="shared" si="0"/>
        <v>43575</v>
      </c>
      <c r="V5" s="12">
        <f t="shared" si="0"/>
        <v>43576</v>
      </c>
      <c r="W5" s="11">
        <f>V5+1</f>
        <v>43577</v>
      </c>
      <c r="X5" s="10">
        <f>W5+1</f>
        <v>43578</v>
      </c>
      <c r="Y5" s="10">
        <f t="shared" si="0"/>
        <v>43579</v>
      </c>
      <c r="Z5" s="10">
        <f t="shared" si="0"/>
        <v>43580</v>
      </c>
      <c r="AA5" s="10">
        <f t="shared" si="0"/>
        <v>43581</v>
      </c>
      <c r="AB5" s="10">
        <f t="shared" si="0"/>
        <v>43582</v>
      </c>
      <c r="AC5" s="12">
        <f t="shared" si="0"/>
        <v>43583</v>
      </c>
      <c r="AD5" s="11">
        <f>AC5+1</f>
        <v>43584</v>
      </c>
      <c r="AE5" s="10">
        <f>AD5+1</f>
        <v>43585</v>
      </c>
      <c r="AF5" s="10">
        <f t="shared" si="0"/>
        <v>43586</v>
      </c>
      <c r="AG5" s="10">
        <f t="shared" si="0"/>
        <v>43587</v>
      </c>
      <c r="AH5" s="10">
        <f t="shared" si="0"/>
        <v>43588</v>
      </c>
      <c r="AI5" s="10">
        <f t="shared" si="0"/>
        <v>43589</v>
      </c>
      <c r="AJ5" s="12">
        <f t="shared" si="0"/>
        <v>43590</v>
      </c>
      <c r="AK5" s="11">
        <f>AJ5+1</f>
        <v>43591</v>
      </c>
      <c r="AL5" s="10">
        <f>AK5+1</f>
        <v>43592</v>
      </c>
      <c r="AM5" s="10">
        <f t="shared" si="0"/>
        <v>43593</v>
      </c>
      <c r="AN5" s="10">
        <f t="shared" si="0"/>
        <v>43594</v>
      </c>
      <c r="AO5" s="10">
        <f t="shared" si="0"/>
        <v>43595</v>
      </c>
      <c r="AP5" s="10">
        <f t="shared" si="0"/>
        <v>43596</v>
      </c>
      <c r="AQ5" s="12">
        <f t="shared" si="0"/>
        <v>43597</v>
      </c>
      <c r="AR5" s="11">
        <f>AQ5+1</f>
        <v>43598</v>
      </c>
      <c r="AS5" s="10">
        <f>AR5+1</f>
        <v>43599</v>
      </c>
      <c r="AT5" s="10">
        <f t="shared" si="0"/>
        <v>43600</v>
      </c>
      <c r="AU5" s="10">
        <f t="shared" si="0"/>
        <v>43601</v>
      </c>
      <c r="AV5" s="10">
        <f t="shared" si="0"/>
        <v>43602</v>
      </c>
      <c r="AW5" s="10">
        <f t="shared" si="0"/>
        <v>43603</v>
      </c>
      <c r="AX5" s="12">
        <f t="shared" si="0"/>
        <v>43604</v>
      </c>
      <c r="AY5" s="11">
        <f>AX5+1</f>
        <v>43605</v>
      </c>
      <c r="AZ5" s="10">
        <f>AY5+1</f>
        <v>43606</v>
      </c>
      <c r="BA5" s="10">
        <f t="shared" ref="BA5:BE5" si="1">AZ5+1</f>
        <v>43607</v>
      </c>
      <c r="BB5" s="10">
        <f t="shared" si="1"/>
        <v>43608</v>
      </c>
      <c r="BC5" s="10">
        <f t="shared" si="1"/>
        <v>43609</v>
      </c>
      <c r="BD5" s="10">
        <f t="shared" si="1"/>
        <v>43610</v>
      </c>
      <c r="BE5" s="12">
        <f t="shared" si="1"/>
        <v>43611</v>
      </c>
      <c r="BF5" s="11">
        <f>BE5+1</f>
        <v>43612</v>
      </c>
      <c r="BG5" s="10">
        <f>BF5+1</f>
        <v>43613</v>
      </c>
      <c r="BH5" s="10">
        <f t="shared" ref="BH5:BL5" si="2">BG5+1</f>
        <v>43614</v>
      </c>
      <c r="BI5" s="10">
        <f t="shared" si="2"/>
        <v>43615</v>
      </c>
      <c r="BJ5" s="10">
        <f t="shared" si="2"/>
        <v>43616</v>
      </c>
      <c r="BK5" s="10">
        <f t="shared" si="2"/>
        <v>43617</v>
      </c>
      <c r="BL5" s="12">
        <f t="shared" si="2"/>
        <v>43618</v>
      </c>
    </row>
    <row r="6" spans="1:64" ht="30" customHeight="1" thickBot="1" x14ac:dyDescent="0.4">
      <c r="A6" s="48" t="s">
        <v>19</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7" t="s">
        <v>14</v>
      </c>
      <c r="C7" s="5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4">
      <c r="A8" s="48" t="s">
        <v>20</v>
      </c>
      <c r="B8" s="17" t="s">
        <v>25</v>
      </c>
      <c r="C8" s="59"/>
      <c r="D8" s="18"/>
      <c r="E8" s="19"/>
      <c r="F8" s="20"/>
      <c r="G8" s="16"/>
      <c r="H8" s="16" t="str">
        <f t="shared" ref="H8:H27"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4">
      <c r="A9" s="48" t="s">
        <v>21</v>
      </c>
      <c r="B9" s="63" t="s">
        <v>26</v>
      </c>
      <c r="C9" s="64" t="s">
        <v>33</v>
      </c>
      <c r="D9" s="21">
        <v>1</v>
      </c>
      <c r="E9" s="55">
        <v>43566</v>
      </c>
      <c r="F9" s="55">
        <f>E9+3</f>
        <v>43569</v>
      </c>
      <c r="G9" s="16"/>
      <c r="H9" s="16">
        <f t="shared" si="6"/>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4">
      <c r="A10" s="48" t="s">
        <v>22</v>
      </c>
      <c r="B10" s="63" t="s">
        <v>27</v>
      </c>
      <c r="C10" s="64" t="s">
        <v>28</v>
      </c>
      <c r="D10" s="21">
        <v>1</v>
      </c>
      <c r="E10" s="55">
        <v>43563</v>
      </c>
      <c r="F10" s="55">
        <f>E10+7</f>
        <v>43570</v>
      </c>
      <c r="G10" s="16"/>
      <c r="H10" s="16">
        <f t="shared" si="6"/>
        <v>8</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4">
      <c r="A11" s="47"/>
      <c r="B11" s="63" t="s">
        <v>29</v>
      </c>
      <c r="C11" s="64" t="s">
        <v>28</v>
      </c>
      <c r="D11" s="21">
        <v>1</v>
      </c>
      <c r="E11" s="55">
        <v>43563</v>
      </c>
      <c r="F11" s="55">
        <f>E11+7</f>
        <v>43570</v>
      </c>
      <c r="G11" s="16"/>
      <c r="H11" s="16">
        <f t="shared" si="6"/>
        <v>8</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4">
      <c r="A12" s="47"/>
      <c r="B12" s="63" t="s">
        <v>30</v>
      </c>
      <c r="C12" s="64" t="s">
        <v>33</v>
      </c>
      <c r="D12" s="21">
        <v>1</v>
      </c>
      <c r="E12" s="55">
        <v>43563</v>
      </c>
      <c r="F12" s="55">
        <f>E12+2</f>
        <v>43565</v>
      </c>
      <c r="G12" s="16"/>
      <c r="H12" s="16">
        <f t="shared" si="6"/>
        <v>3</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4">
      <c r="A13" s="48" t="s">
        <v>23</v>
      </c>
      <c r="B13" s="22" t="s">
        <v>42</v>
      </c>
      <c r="C13" s="6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4">
      <c r="A14" s="48"/>
      <c r="B14" s="65" t="s">
        <v>31</v>
      </c>
      <c r="C14" s="67" t="s">
        <v>33</v>
      </c>
      <c r="D14" s="26">
        <v>1</v>
      </c>
      <c r="E14" s="56">
        <v>43572</v>
      </c>
      <c r="F14" s="56">
        <f>E14+4</f>
        <v>43576</v>
      </c>
      <c r="G14" s="16"/>
      <c r="H14" s="16">
        <f t="shared" si="6"/>
        <v>5</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4">
      <c r="A15" s="47"/>
      <c r="B15" s="65" t="s">
        <v>32</v>
      </c>
      <c r="C15" s="67" t="s">
        <v>34</v>
      </c>
      <c r="D15" s="26">
        <v>1</v>
      </c>
      <c r="E15" s="56">
        <v>43572</v>
      </c>
      <c r="F15" s="56">
        <f>E15+5</f>
        <v>43577</v>
      </c>
      <c r="G15" s="16"/>
      <c r="H15" s="16">
        <f t="shared" si="6"/>
        <v>6</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4">
      <c r="A16" s="47"/>
      <c r="B16" s="65" t="s">
        <v>43</v>
      </c>
      <c r="C16" s="67" t="s">
        <v>33</v>
      </c>
      <c r="D16" s="26">
        <v>1</v>
      </c>
      <c r="E16" s="56">
        <v>43593</v>
      </c>
      <c r="F16" s="56">
        <v>43593</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4">
      <c r="A17" s="47" t="s">
        <v>12</v>
      </c>
      <c r="B17" s="27" t="s">
        <v>44</v>
      </c>
      <c r="C17" s="61"/>
      <c r="D17" s="28"/>
      <c r="E17" s="29"/>
      <c r="F17" s="30"/>
      <c r="G17" s="16"/>
      <c r="H17" s="16" t="str">
        <f t="shared" si="6"/>
        <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4">
      <c r="A18" s="47"/>
      <c r="B18" s="66" t="s">
        <v>47</v>
      </c>
      <c r="C18" s="78" t="s">
        <v>45</v>
      </c>
      <c r="D18" s="31">
        <v>1</v>
      </c>
      <c r="E18" s="57">
        <f>E9+15</f>
        <v>43581</v>
      </c>
      <c r="F18" s="57">
        <v>43641</v>
      </c>
      <c r="G18" s="16"/>
      <c r="H18" s="16">
        <f t="shared" si="6"/>
        <v>61</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4">
      <c r="A19" s="47"/>
      <c r="B19" s="66" t="s">
        <v>46</v>
      </c>
      <c r="C19" s="78" t="s">
        <v>51</v>
      </c>
      <c r="D19" s="31">
        <v>1</v>
      </c>
      <c r="E19" s="57">
        <v>43595</v>
      </c>
      <c r="F19" s="57">
        <v>43641</v>
      </c>
      <c r="G19" s="16"/>
      <c r="H19" s="16">
        <f t="shared" si="6"/>
        <v>47</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4">
      <c r="A20" s="47"/>
      <c r="B20" s="66" t="s">
        <v>48</v>
      </c>
      <c r="C20" s="78" t="s">
        <v>45</v>
      </c>
      <c r="D20" s="31">
        <v>1</v>
      </c>
      <c r="E20" s="57">
        <v>43626</v>
      </c>
      <c r="F20" s="57">
        <v>43641</v>
      </c>
      <c r="G20" s="16"/>
      <c r="H20" s="16">
        <f t="shared" si="6"/>
        <v>16</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4">
      <c r="A21" s="47"/>
      <c r="B21" s="66" t="s">
        <v>49</v>
      </c>
      <c r="C21" s="78" t="s">
        <v>34</v>
      </c>
      <c r="D21" s="31">
        <v>1</v>
      </c>
      <c r="E21" s="57">
        <v>43581</v>
      </c>
      <c r="F21" s="57">
        <v>43641</v>
      </c>
      <c r="G21" s="16"/>
      <c r="H21" s="16">
        <f t="shared" si="6"/>
        <v>61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4">
      <c r="A22" s="47"/>
      <c r="B22" s="66" t="s">
        <v>50</v>
      </c>
      <c r="C22" s="78" t="s">
        <v>34</v>
      </c>
      <c r="D22" s="31">
        <v>1</v>
      </c>
      <c r="E22" s="57">
        <f>E20</f>
        <v>43626</v>
      </c>
      <c r="F22" s="57">
        <v>43641</v>
      </c>
      <c r="G22" s="16"/>
      <c r="H22" s="16">
        <f t="shared" si="6"/>
        <v>16</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4">
      <c r="A23" s="47" t="s">
        <v>12</v>
      </c>
      <c r="B23" s="32" t="s">
        <v>35</v>
      </c>
      <c r="C23" s="62"/>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4">
      <c r="A24" s="47"/>
      <c r="B24" s="68" t="s">
        <v>36</v>
      </c>
      <c r="C24" s="69" t="s">
        <v>37</v>
      </c>
      <c r="D24" s="36">
        <v>1</v>
      </c>
      <c r="E24" s="58">
        <v>43626</v>
      </c>
      <c r="F24" s="58">
        <v>43636</v>
      </c>
      <c r="G24" s="16"/>
      <c r="H24" s="16">
        <f t="shared" si="6"/>
        <v>11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4">
      <c r="A25" s="47"/>
      <c r="B25" s="68" t="s">
        <v>39</v>
      </c>
      <c r="C25" s="69" t="s">
        <v>33</v>
      </c>
      <c r="D25" s="36">
        <v>1</v>
      </c>
      <c r="E25" s="58">
        <v>43586</v>
      </c>
      <c r="F25" s="58">
        <v>43592</v>
      </c>
      <c r="G25" s="16"/>
      <c r="H25" s="16">
        <f t="shared" si="6"/>
        <v>7</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4">
      <c r="A26" s="47"/>
      <c r="B26" s="68" t="s">
        <v>40</v>
      </c>
      <c r="C26" s="69" t="s">
        <v>38</v>
      </c>
      <c r="D26" s="36">
        <v>1</v>
      </c>
      <c r="E26" s="58">
        <v>43639</v>
      </c>
      <c r="F26" s="58">
        <v>43641</v>
      </c>
      <c r="G26" s="16"/>
      <c r="H26" s="16">
        <f t="shared" si="6"/>
        <v>3</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4">
      <c r="A27" s="48" t="s">
        <v>13</v>
      </c>
      <c r="B27" s="37" t="s">
        <v>0</v>
      </c>
      <c r="C27" s="38"/>
      <c r="D27" s="39"/>
      <c r="E27" s="40"/>
      <c r="F27" s="41"/>
      <c r="G27" s="42"/>
      <c r="H27" s="42" t="str">
        <f t="shared" si="6"/>
        <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ht="30" customHeight="1" x14ac:dyDescent="0.35">
      <c r="G28" s="6"/>
    </row>
    <row r="29" spans="1:64" ht="30" customHeight="1" x14ac:dyDescent="0.35">
      <c r="C29" s="14"/>
      <c r="F29" s="49"/>
    </row>
    <row r="30" spans="1:64" ht="30" customHeight="1" x14ac:dyDescent="0.35">
      <c r="C3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7">
      <formula>AND(TODAY()&gt;=I$5,TODAY()&lt;J$5)</formula>
    </cfRule>
  </conditionalFormatting>
  <conditionalFormatting sqref="I7:BL2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1508-6D04-47E1-B064-665432D6581F}">
  <dimension ref="A1:L20"/>
  <sheetViews>
    <sheetView tabSelected="1" workbookViewId="0">
      <selection activeCell="D9" sqref="D9"/>
    </sheetView>
  </sheetViews>
  <sheetFormatPr defaultRowHeight="14.5" x14ac:dyDescent="0.35"/>
  <sheetData>
    <row r="1" spans="1:12" x14ac:dyDescent="0.35">
      <c r="A1" s="77" t="s">
        <v>41</v>
      </c>
      <c r="B1" s="77"/>
      <c r="C1" s="77"/>
      <c r="D1" s="77"/>
      <c r="E1" s="77"/>
      <c r="F1" s="77"/>
      <c r="G1" s="77"/>
      <c r="H1" s="51"/>
      <c r="I1" s="51"/>
      <c r="J1" s="51"/>
      <c r="K1" s="51"/>
      <c r="L1" s="51"/>
    </row>
    <row r="2" spans="1:12" x14ac:dyDescent="0.35">
      <c r="A2" s="77"/>
      <c r="B2" s="77"/>
      <c r="C2" s="77"/>
      <c r="D2" s="77"/>
      <c r="E2" s="77"/>
      <c r="F2" s="77"/>
      <c r="G2" s="77"/>
      <c r="H2" s="51"/>
      <c r="I2" s="51"/>
      <c r="J2" s="51"/>
      <c r="K2" s="51"/>
      <c r="L2" s="51"/>
    </row>
    <row r="3" spans="1:12" x14ac:dyDescent="0.35">
      <c r="A3" s="77"/>
      <c r="B3" s="77"/>
      <c r="C3" s="77"/>
      <c r="D3" s="77"/>
      <c r="E3" s="77"/>
      <c r="F3" s="77"/>
      <c r="G3" s="77"/>
      <c r="H3" s="51"/>
      <c r="I3" s="51"/>
      <c r="J3" s="51"/>
      <c r="K3" s="51"/>
      <c r="L3" s="51"/>
    </row>
    <row r="4" spans="1:12" x14ac:dyDescent="0.35">
      <c r="A4" s="77"/>
      <c r="B4" s="77"/>
      <c r="C4" s="77"/>
      <c r="D4" s="77"/>
      <c r="E4" s="77"/>
      <c r="F4" s="77"/>
      <c r="G4" s="77"/>
      <c r="H4" s="51"/>
      <c r="I4" s="51"/>
      <c r="J4" s="51"/>
      <c r="K4" s="51"/>
      <c r="L4" s="51"/>
    </row>
    <row r="5" spans="1:12" x14ac:dyDescent="0.35">
      <c r="A5" s="77"/>
      <c r="B5" s="77"/>
      <c r="C5" s="77"/>
      <c r="D5" s="77"/>
      <c r="E5" s="77"/>
      <c r="F5" s="77"/>
      <c r="G5" s="77"/>
      <c r="H5" s="51"/>
      <c r="I5" s="51"/>
      <c r="J5" s="51"/>
      <c r="K5" s="51"/>
      <c r="L5" s="51"/>
    </row>
    <row r="6" spans="1:12" x14ac:dyDescent="0.35">
      <c r="A6" s="77"/>
      <c r="B6" s="77"/>
      <c r="C6" s="77"/>
      <c r="D6" s="77"/>
      <c r="E6" s="77"/>
      <c r="F6" s="77"/>
      <c r="G6" s="77"/>
      <c r="H6" s="51"/>
      <c r="I6" s="51"/>
      <c r="J6" s="51"/>
      <c r="K6" s="51"/>
      <c r="L6" s="51"/>
    </row>
    <row r="7" spans="1:12" x14ac:dyDescent="0.35">
      <c r="A7" s="77"/>
      <c r="B7" s="77"/>
      <c r="C7" s="77"/>
      <c r="D7" s="77"/>
      <c r="E7" s="77"/>
      <c r="F7" s="77"/>
      <c r="G7" s="77"/>
      <c r="H7" s="51"/>
      <c r="I7" s="51"/>
      <c r="J7" s="51"/>
      <c r="K7" s="51"/>
      <c r="L7" s="51"/>
    </row>
    <row r="8" spans="1:12" x14ac:dyDescent="0.35">
      <c r="A8" s="51"/>
      <c r="B8" s="51"/>
      <c r="C8" s="51"/>
      <c r="D8" s="51"/>
      <c r="E8" s="51"/>
      <c r="F8" s="51"/>
      <c r="G8" s="51"/>
      <c r="H8" s="51"/>
      <c r="I8" s="51"/>
      <c r="J8" s="51"/>
      <c r="K8" s="51"/>
      <c r="L8" s="51"/>
    </row>
    <row r="9" spans="1:12" x14ac:dyDescent="0.35">
      <c r="A9" s="51"/>
      <c r="B9" s="51"/>
      <c r="C9" s="51"/>
      <c r="D9" s="51"/>
      <c r="E9" s="51"/>
      <c r="F9" s="51"/>
      <c r="G9" s="51"/>
      <c r="H9" s="51"/>
      <c r="I9" s="51"/>
      <c r="J9" s="51"/>
      <c r="K9" s="51"/>
      <c r="L9" s="51"/>
    </row>
    <row r="10" spans="1:12" x14ac:dyDescent="0.35">
      <c r="A10" s="51"/>
      <c r="B10" s="51"/>
      <c r="C10" s="51"/>
      <c r="D10" s="51"/>
      <c r="E10" s="51"/>
      <c r="F10" s="51"/>
      <c r="G10" s="51"/>
      <c r="H10" s="51"/>
      <c r="I10" s="51"/>
      <c r="J10" s="51"/>
      <c r="K10" s="51"/>
      <c r="L10" s="51"/>
    </row>
    <row r="11" spans="1:12" x14ac:dyDescent="0.35">
      <c r="A11" s="51"/>
      <c r="B11" s="51"/>
      <c r="C11" s="51"/>
      <c r="D11" s="51"/>
      <c r="E11" s="51"/>
      <c r="F11" s="51"/>
      <c r="G11" s="51"/>
      <c r="H11" s="51"/>
      <c r="I11" s="51"/>
      <c r="J11" s="51"/>
      <c r="K11" s="51"/>
      <c r="L11" s="51"/>
    </row>
    <row r="12" spans="1:12" x14ac:dyDescent="0.35">
      <c r="A12" s="51"/>
      <c r="B12" s="51"/>
      <c r="C12" s="51"/>
      <c r="D12" s="51"/>
      <c r="E12" s="51"/>
      <c r="F12" s="51"/>
      <c r="G12" s="51"/>
      <c r="H12" s="51"/>
      <c r="I12" s="51"/>
      <c r="J12" s="51"/>
      <c r="K12" s="51"/>
      <c r="L12" s="51"/>
    </row>
    <row r="13" spans="1:12" x14ac:dyDescent="0.35">
      <c r="A13" s="51"/>
      <c r="B13" s="51"/>
      <c r="C13" s="51"/>
      <c r="D13" s="51"/>
      <c r="E13" s="51"/>
      <c r="F13" s="51"/>
      <c r="G13" s="51"/>
      <c r="H13" s="51"/>
      <c r="I13" s="51"/>
      <c r="J13" s="51"/>
      <c r="K13" s="51"/>
      <c r="L13" s="51"/>
    </row>
    <row r="14" spans="1:12" x14ac:dyDescent="0.35">
      <c r="A14" s="51"/>
      <c r="B14" s="51"/>
      <c r="C14" s="51"/>
      <c r="D14" s="51"/>
      <c r="E14" s="51"/>
      <c r="F14" s="51"/>
      <c r="G14" s="51"/>
      <c r="H14" s="51"/>
      <c r="I14" s="51"/>
      <c r="J14" s="51"/>
      <c r="K14" s="51"/>
      <c r="L14" s="51"/>
    </row>
    <row r="15" spans="1:12" x14ac:dyDescent="0.35">
      <c r="A15" s="51"/>
      <c r="B15" s="51"/>
      <c r="C15" s="51"/>
      <c r="D15" s="51"/>
      <c r="E15" s="51"/>
      <c r="F15" s="51"/>
      <c r="G15" s="51"/>
      <c r="H15" s="51"/>
      <c r="I15" s="51"/>
      <c r="J15" s="51"/>
      <c r="K15" s="51"/>
      <c r="L15" s="51"/>
    </row>
    <row r="16" spans="1:12" x14ac:dyDescent="0.35">
      <c r="A16" s="51"/>
      <c r="B16" s="51"/>
      <c r="C16" s="51"/>
      <c r="D16" s="51"/>
      <c r="E16" s="51"/>
      <c r="F16" s="51"/>
      <c r="G16" s="51"/>
      <c r="H16" s="51"/>
      <c r="I16" s="51"/>
      <c r="J16" s="51"/>
      <c r="K16" s="51"/>
      <c r="L16" s="51"/>
    </row>
    <row r="17" spans="1:12" x14ac:dyDescent="0.35">
      <c r="A17" s="51"/>
      <c r="B17" s="51"/>
      <c r="C17" s="51"/>
      <c r="D17" s="51"/>
      <c r="E17" s="51"/>
      <c r="F17" s="51"/>
      <c r="G17" s="51"/>
      <c r="H17" s="51"/>
      <c r="I17" s="51"/>
      <c r="J17" s="51"/>
      <c r="K17" s="51"/>
      <c r="L17" s="51"/>
    </row>
    <row r="18" spans="1:12" x14ac:dyDescent="0.35">
      <c r="A18" s="51"/>
      <c r="B18" s="51"/>
      <c r="C18" s="51"/>
      <c r="D18" s="51"/>
      <c r="E18" s="51"/>
      <c r="F18" s="51"/>
      <c r="G18" s="51"/>
      <c r="H18" s="51"/>
      <c r="I18" s="51"/>
      <c r="J18" s="51"/>
      <c r="K18" s="51"/>
      <c r="L18" s="51"/>
    </row>
    <row r="19" spans="1:12" x14ac:dyDescent="0.35">
      <c r="A19" s="51"/>
      <c r="B19" s="51"/>
      <c r="C19" s="51"/>
      <c r="D19" s="51"/>
      <c r="E19" s="51"/>
      <c r="F19" s="51"/>
      <c r="G19" s="51"/>
      <c r="H19" s="51"/>
      <c r="I19" s="51"/>
      <c r="J19" s="51"/>
      <c r="K19" s="51"/>
      <c r="L19" s="51"/>
    </row>
    <row r="20" spans="1:12" x14ac:dyDescent="0.35">
      <c r="A20" s="51"/>
      <c r="B20" s="51"/>
      <c r="C20" s="51"/>
      <c r="D20" s="51"/>
      <c r="E20" s="51"/>
      <c r="F20" s="51"/>
      <c r="G20" s="51"/>
      <c r="H20" s="51"/>
      <c r="I20" s="51"/>
      <c r="J20" s="51"/>
      <c r="K20" s="51"/>
      <c r="L20" s="51"/>
    </row>
  </sheetData>
  <mergeCells count="1">
    <mergeCell ref="A1: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Details</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2019-06-25T13:22:37Z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