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ericakane/Library/Application Support/Microsoft/"/>
    </mc:Choice>
  </mc:AlternateContent>
  <xr:revisionPtr revIDLastSave="0" documentId="13_ncr:1_{F596D6F0-CEAF-0B4B-905E-5A4C08FA6A72}" xr6:coauthVersionLast="47" xr6:coauthVersionMax="47" xr10:uidLastSave="{00000000-0000-0000-0000-000000000000}"/>
  <bookViews>
    <workbookView xWindow="40" yWindow="500" windowWidth="24260" windowHeight="15820" tabRatio="500" xr2:uid="{00000000-000D-0000-FFFF-FFFF00000000}"/>
  </bookViews>
  <sheets>
    <sheet name="Summary" sheetId="1" r:id="rId1"/>
  </sheets>
  <calcPr calcId="191028"/>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1" l="1"/>
  <c r="M27" i="1"/>
  <c r="M28" i="1"/>
  <c r="M26" i="1"/>
  <c r="L27" i="1"/>
  <c r="L28" i="1"/>
  <c r="L26" i="1"/>
  <c r="E29" i="1"/>
  <c r="E22" i="1"/>
  <c r="M19" i="1"/>
  <c r="L19" i="1"/>
  <c r="F19" i="1"/>
  <c r="F20" i="1"/>
  <c r="L20" i="1"/>
  <c r="M20" i="1"/>
  <c r="E32" i="1" l="1"/>
  <c r="F28" i="1" l="1"/>
  <c r="M18" i="1"/>
  <c r="L18" i="1"/>
  <c r="F18" i="1"/>
  <c r="M12" i="1"/>
  <c r="L12" i="1"/>
  <c r="F12" i="1"/>
  <c r="F27" i="1"/>
  <c r="L29" i="1"/>
  <c r="F26" i="1"/>
  <c r="F10" i="1"/>
  <c r="M29" i="1" l="1"/>
  <c r="J29" i="1" s="1"/>
  <c r="F29" i="1"/>
  <c r="K29" i="1"/>
  <c r="C6" i="1"/>
  <c r="E6" i="1" s="1"/>
  <c r="G6" i="1" s="1"/>
  <c r="E5" i="1"/>
  <c r="G5" i="1" s="1"/>
  <c r="E14" i="1"/>
  <c r="F11" i="1"/>
  <c r="F13" i="1"/>
  <c r="F21" i="1"/>
  <c r="L21" i="1"/>
  <c r="M21" i="1"/>
  <c r="M11" i="1"/>
  <c r="M13" i="1"/>
  <c r="L11" i="1"/>
  <c r="L13" i="1"/>
  <c r="L10" i="1"/>
  <c r="L22" i="1" l="1"/>
  <c r="K22" i="1" s="1"/>
  <c r="M22" i="1"/>
  <c r="J22" i="1" s="1"/>
  <c r="L14" i="1"/>
  <c r="M14" i="1"/>
  <c r="F22" i="1"/>
  <c r="F14" i="1"/>
  <c r="F32" i="1" l="1"/>
  <c r="D20" i="1"/>
  <c r="D19" i="1"/>
  <c r="D18" i="1"/>
  <c r="D28" i="1"/>
  <c r="D27" i="1"/>
  <c r="D12" i="1"/>
  <c r="D26" i="1"/>
  <c r="L32" i="1"/>
  <c r="K32" i="1" s="1"/>
  <c r="M32" i="1"/>
  <c r="J32" i="1" s="1"/>
  <c r="K14" i="1"/>
  <c r="J14" i="1"/>
  <c r="D11" i="1"/>
  <c r="D13" i="1"/>
  <c r="D21" i="1"/>
  <c r="D10" i="1"/>
  <c r="D29" i="1" l="1"/>
  <c r="D22" i="1"/>
  <c r="D14" i="1"/>
  <c r="D32" i="1" l="1"/>
</calcChain>
</file>

<file path=xl/sharedStrings.xml><?xml version="1.0" encoding="utf-8"?>
<sst xmlns="http://schemas.openxmlformats.org/spreadsheetml/2006/main" count="124" uniqueCount="64">
  <si>
    <t>Flight Dates:</t>
  </si>
  <si>
    <t>Flight Months:</t>
  </si>
  <si>
    <t>Total Net:</t>
  </si>
  <si>
    <t>Total Gross:</t>
  </si>
  <si>
    <t>Total Fee:</t>
  </si>
  <si>
    <t>Av. Monthly Net:</t>
  </si>
  <si>
    <t>Av. Monthly Gross:</t>
  </si>
  <si>
    <t>Monthly Fee:</t>
  </si>
  <si>
    <t>Plan</t>
  </si>
  <si>
    <t>Av. Monthly</t>
  </si>
  <si>
    <t>Channel</t>
  </si>
  <si>
    <t>Action</t>
  </si>
  <si>
    <t>Allocation</t>
  </si>
  <si>
    <t>Dollars (Net)</t>
  </si>
  <si>
    <t>KPIs</t>
  </si>
  <si>
    <t>Geo/Age</t>
  </si>
  <si>
    <t>Target</t>
  </si>
  <si>
    <t>Min</t>
  </si>
  <si>
    <t>Max</t>
  </si>
  <si>
    <t xml:space="preserve">Max </t>
  </si>
  <si>
    <t>Totals</t>
  </si>
  <si>
    <t>Buying Model: Video Views</t>
  </si>
  <si>
    <t>Projected CPV (Net)</t>
  </si>
  <si>
    <t>Projected Views</t>
  </si>
  <si>
    <t xml:space="preserve"> Grand Totals</t>
  </si>
  <si>
    <t>Notes</t>
  </si>
  <si>
    <t>Budget allocation is subject to change based on campaign performance and insights</t>
  </si>
  <si>
    <t>Agency will collect 15% media management fee</t>
  </si>
  <si>
    <t>Min CPC/CPM/CPV projections are based on broad audience targeting. Max CPC/CPM/CPV projections are based on narrow audience targeting</t>
  </si>
  <si>
    <t xml:space="preserve">All projected CPCs/CPM/CPVs are based on historical bidding data and subject to change </t>
  </si>
  <si>
    <t>CPVs are for the minimum platform time for video ad count. In most cases :03 seconds</t>
  </si>
  <si>
    <t>Client Paid Media Plan</t>
  </si>
  <si>
    <t>Buying Model: Conversion</t>
  </si>
  <si>
    <t>Projected Sales</t>
  </si>
  <si>
    <t>Projected CPCon (Net)</t>
  </si>
  <si>
    <t>Facebook/Instagram</t>
  </si>
  <si>
    <t>USA/18+</t>
  </si>
  <si>
    <r>
      <rPr>
        <b/>
        <sz val="12"/>
        <color theme="1"/>
        <rFont val="Calibri"/>
        <family val="2"/>
        <scheme val="minor"/>
      </rPr>
      <t xml:space="preserve">Primary: </t>
    </r>
    <r>
      <rPr>
        <sz val="12"/>
        <color theme="1"/>
        <rFont val="Calibri"/>
        <family val="2"/>
        <scheme val="minor"/>
      </rPr>
      <t xml:space="preserve">Conversion </t>
    </r>
    <r>
      <rPr>
        <b/>
        <sz val="12"/>
        <color theme="1"/>
        <rFont val="Calibri"/>
        <family val="2"/>
        <scheme val="minor"/>
      </rPr>
      <t>Secondary:</t>
    </r>
    <r>
      <rPr>
        <sz val="12"/>
        <color theme="1"/>
        <rFont val="Calibri"/>
        <family val="2"/>
        <scheme val="minor"/>
      </rPr>
      <t xml:space="preserve"> Reactions, Comments, Shares, Page Likes</t>
    </r>
  </si>
  <si>
    <t xml:space="preserve">lookalike audience based on curent/past customers from crm data </t>
  </si>
  <si>
    <t>Twitter</t>
  </si>
  <si>
    <t>Youtube</t>
  </si>
  <si>
    <t xml:space="preserve">Twitter </t>
  </si>
  <si>
    <t>USA/24 - 55</t>
  </si>
  <si>
    <t>USA/25-54</t>
  </si>
  <si>
    <t>Projected CPM (Net)</t>
  </si>
  <si>
    <t>Estimated audience size: 27,800,000 - 32,700,000    
    People who match: Income: Household income: top 5% of ZIP codes (US), Household income: top 10%-25% of ZIP codes (US), Household income: top 10% of ZIP codes (US) or Household income: top 25%-50% of ZIP codes (US)
    And must also match: Interests: Crunch Fitness, Equinox Fitness, Garmin Fitness, Human nutrition, MyFitnessPal, SoulCycle, Treadmill, Running, Jogging, Sports equipment, Health &amp; wellness, Lululemon Athletica, Fabletics, Physical exercise, Marathons, Under Armour, Nike, Inc., Puma SE, Adidas, Running club, 5K run, 10K run, Half marathon, Runner's World, Sportswear (fashion), Fun run, Physical fitness, Barry's Bootcamp, Bowflex or NordicTrack, Job title: Runner</t>
  </si>
  <si>
    <t xml:space="preserve">Buying Model: Ad Views </t>
  </si>
  <si>
    <t>single image and carousel ads</t>
  </si>
  <si>
    <t xml:space="preserve">single image and carousel ads </t>
  </si>
  <si>
    <t xml:space="preserve">lookalike audience based on the crm daa of current/past customers
 exclude: current/past customers from crm data and anyone who buys the treadmill </t>
  </si>
  <si>
    <t xml:space="preserve">not putting parameters beyond USA, allowing meta control to optimize for conversion 
exclude: current/past customers from crm data and anyone who buys the treadmill </t>
  </si>
  <si>
    <t xml:space="preserve">custom audience using the crm data, targeting curent/past customers 
 exclude: customers who purchase the treadmill </t>
  </si>
  <si>
    <t xml:space="preserve">Estimated audience size: 27,800,000 - 32,700,000    
    People who match: Income: Household income: top 5% of ZIP codes (US), Household income: top 10%-25% of ZIP codes (US), Household income: top 10% of ZIP codes (US) or Household income: top 25%-50% of ZIP codes (US)
    And must also match: Interests: Crunch Fitness, Equinox Fitness, Garmin Fitness, Human nutrition, MyFitnessPal, SoulCycle, Treadmill, Running, Jogging, Sports equipment, Health &amp; wellness, Lululemon Athletica, Fabletics, Physical exercise, Marathons, Under Armour, Nike, Inc., Puma SE, Adidas, Running club, 5K run, 10K run, Half marathon, Runner's World, Sportswear (fashion), Fun run, Physical fitness, Barry's Bootcamp, Bowflex or NordicTrack, Job title: Runner
 exclude: current/past customers from crm data and anyone who buys the treadmill </t>
  </si>
  <si>
    <t>video ad</t>
  </si>
  <si>
    <t xml:space="preserve">Weekly impressions estimate: 25M with a frequency cap of 7 per week
Household income: Top 40%
Audience segments: Running Enthusiasts, Health &amp; Fitness Buffs
Topics: Fitness Equipment &amp; Accessories, Fitness Instruction &amp; Personal Training, Gyms &amp; Health Clubs, High Intensity Interval Training, Weight Loss, Nutrition, Fitness
</t>
  </si>
  <si>
    <t>05/01/22-7/30/22</t>
  </si>
  <si>
    <t xml:space="preserve">Projected Views </t>
  </si>
  <si>
    <r>
      <rPr>
        <b/>
        <sz val="12"/>
        <color theme="1"/>
        <rFont val="Calibri"/>
        <family val="2"/>
        <scheme val="minor"/>
      </rPr>
      <t xml:space="preserve">Primary: </t>
    </r>
    <r>
      <rPr>
        <sz val="12"/>
        <color theme="1"/>
        <rFont val="Calibri"/>
        <family val="2"/>
        <scheme val="minor"/>
      </rPr>
      <t xml:space="preserve">Video Views, Completion Rate. </t>
    </r>
    <r>
      <rPr>
        <b/>
        <sz val="12"/>
        <color theme="1"/>
        <rFont val="Calibri"/>
        <family val="2"/>
        <scheme val="minor"/>
      </rPr>
      <t>Secondary:</t>
    </r>
    <r>
      <rPr>
        <sz val="12"/>
        <color theme="1"/>
        <rFont val="Calibri"/>
        <family val="2"/>
        <scheme val="minor"/>
      </rPr>
      <t xml:space="preserve"> Reactions, Comments, Shares, Page Likes</t>
    </r>
  </si>
  <si>
    <r>
      <t xml:space="preserve">Primary:  </t>
    </r>
    <r>
      <rPr>
        <sz val="12"/>
        <color theme="1"/>
        <rFont val="Calibri"/>
        <family val="2"/>
        <scheme val="minor"/>
      </rPr>
      <t>Reactions, Comments, Shares, Page Likes</t>
    </r>
  </si>
  <si>
    <r>
      <rPr>
        <b/>
        <sz val="12"/>
        <color theme="1"/>
        <rFont val="Calibri"/>
        <family val="2"/>
        <scheme val="minor"/>
      </rPr>
      <t xml:space="preserve">Primary: </t>
    </r>
    <r>
      <rPr>
        <sz val="12"/>
        <color theme="1"/>
        <rFont val="Calibri"/>
        <family val="2"/>
        <scheme val="minor"/>
      </rPr>
      <t xml:space="preserve"> </t>
    </r>
    <r>
      <rPr>
        <sz val="12"/>
        <color theme="1"/>
        <rFont val="Calibri"/>
        <family val="2"/>
        <scheme val="minor"/>
      </rPr>
      <t>Reactions, Comments, Shares, Page Likes</t>
    </r>
  </si>
  <si>
    <r>
      <t xml:space="preserve">Primary:  </t>
    </r>
    <r>
      <rPr>
        <sz val="12"/>
        <color theme="1"/>
        <rFont val="Calibri"/>
        <family val="2"/>
        <scheme val="minor"/>
      </rPr>
      <t>Reactions, Comments, Re-tweets</t>
    </r>
  </si>
  <si>
    <r>
      <rPr>
        <b/>
        <sz val="12"/>
        <color theme="1"/>
        <rFont val="Calibri"/>
        <family val="2"/>
        <scheme val="minor"/>
      </rPr>
      <t xml:space="preserve">Primary: </t>
    </r>
    <r>
      <rPr>
        <sz val="12"/>
        <color theme="1"/>
        <rFont val="Calibri"/>
        <family val="2"/>
        <scheme val="minor"/>
      </rPr>
      <t xml:space="preserve">Video Views, Completion Rate. </t>
    </r>
    <r>
      <rPr>
        <b/>
        <sz val="12"/>
        <color theme="1"/>
        <rFont val="Calibri"/>
        <family val="2"/>
        <scheme val="minor"/>
      </rPr>
      <t>Secondary:</t>
    </r>
    <r>
      <rPr>
        <sz val="12"/>
        <color theme="1"/>
        <rFont val="Calibri"/>
        <family val="2"/>
        <scheme val="minor"/>
      </rPr>
      <t xml:space="preserve">  Reactions, Comments, Re-tweets</t>
    </r>
  </si>
  <si>
    <r>
      <rPr>
        <b/>
        <sz val="12"/>
        <color theme="1"/>
        <rFont val="Calibri"/>
        <family val="2"/>
        <scheme val="minor"/>
      </rPr>
      <t xml:space="preserve">Primary: </t>
    </r>
    <r>
      <rPr>
        <sz val="12"/>
        <color theme="1"/>
        <rFont val="Calibri"/>
        <family val="2"/>
        <scheme val="minor"/>
      </rPr>
      <t xml:space="preserve">Video Views, Completion Rate. </t>
    </r>
    <r>
      <rPr>
        <b/>
        <sz val="12"/>
        <color theme="1"/>
        <rFont val="Calibri"/>
        <family val="2"/>
        <scheme val="minor"/>
      </rPr>
      <t>Secondary:</t>
    </r>
    <r>
      <rPr>
        <sz val="12"/>
        <color theme="1"/>
        <rFont val="Calibri"/>
        <family val="2"/>
        <scheme val="minor"/>
      </rPr>
      <t xml:space="preserve"> Likes, Shares, Channel Subscribers</t>
    </r>
  </si>
  <si>
    <t>Estimated audience size: 32,700,000 – 36,100,000
Interests: Sports — Running and jogging, Hobbies and interests — Exercise and fitness
Follower look-alikes:  Peloton, @onepeloton, Equinox, @Equinox, Crunch Fitness, @CrunchGym, SoulCycle, MyFitnessPal, Garmin Fitness, #RunChat 🏃, Alex Toussaint, @alextoussaint25, jess sims, @jsimsfit, Robin Arzón, @RobinNYC, olivia amato, @OliviaAmatoNYC, Matt Wilpers, @MattWilpers, Matty Maggiacomo, @mattymaggiacomo, Rebecca Kennedy, @RKsolidNYC, Rebecca Gentry, @becsgentry, Noom, @noom
Key words: run, gym, ran, fitness, running, treadmill, cardio, excercise, workout, working out, weight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</si>
</sst>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Red]\-&quot;$&quot;#,##0"/>
    <numFmt numFmtId="165" formatCode="_-* #,##0.00_-;\-* #,##0.00_-;_-* &quot;-&quot;??_-;_-@_-"/>
    <numFmt numFmtId="166" formatCode="&quot;$&quot;#,##0"/>
    <numFmt numFmtId="167" formatCode="&quot;$&quot;#,##0.00;[Red]&quot;$&quot;#,##0.00"/>
    <numFmt numFmtId="168" formatCode="_-* #,##0_-;\-* #,##0_-;_-* &quot;-&quot;??_-;_-@_-"/>
    <numFmt numFmtId="169" formatCode="&quot;$&quot;#,##0.00"/>
    <numFmt numFmtId="170" formatCode="&quot;$&quot;#,##0;[Red]&quot;$&quot;#,##0"/>
  </numFmts>
  <fonts count="1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2"/>
      <color rgb="FF000000"/>
      <name val="Calibri"/>
      <family val="2"/>
      <scheme val="minor"/>
    </font>
    <font>
      <sz val="12"/>
      <name val="Calibri"/>
      <family val="2"/>
      <scheme val="minor"/>
    </font>
    <font>
      <u/>
      <sz val="12"/>
      <color theme="1"/>
      <name val="Calibri"/>
      <family val="2"/>
      <scheme val="minor"/>
    </font>
    <font>
      <b/>
      <sz val="18"/>
      <color theme="1"/>
      <name val="Calibri"/>
      <family val="2"/>
      <scheme val="minor"/>
    </font>
    <font>
      <sz val="12"/>
      <color theme="3"/>
      <name val="Calibri"/>
      <family val="2"/>
      <scheme val="minor"/>
    </font>
    <font>
      <b/>
      <sz val="12"/>
      <color theme="3"/>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4" tint="0.79998168889431442"/>
        <bgColor indexed="64"/>
      </patternFill>
    </fill>
  </fills>
  <borders count="23">
    <border>
      <left/>
      <right/>
      <top/>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9">
    <xf numFmtId="0" fontId="0" fillId="0" borderId="0"/>
    <xf numFmtId="165" fontId="3"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85">
    <xf numFmtId="0" fontId="0" fillId="0" borderId="0" xfId="0"/>
    <xf numFmtId="0" fontId="4" fillId="2" borderId="0" xfId="0" applyFont="1" applyFill="1" applyBorder="1"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8" fillId="3" borderId="0" xfId="0" applyFont="1" applyFill="1" applyAlignment="1">
      <alignment horizontal="left"/>
    </xf>
    <xf numFmtId="0" fontId="7" fillId="3" borderId="0" xfId="0" applyFont="1" applyFill="1" applyAlignment="1">
      <alignment horizontal="center" vertical="center" wrapText="1"/>
    </xf>
    <xf numFmtId="0" fontId="10" fillId="3" borderId="0" xfId="0" applyFont="1" applyFill="1" applyAlignment="1">
      <alignment horizontal="left" vertical="center"/>
    </xf>
    <xf numFmtId="0" fontId="0" fillId="3" borderId="0" xfId="0" applyFont="1" applyFill="1" applyAlignment="1">
      <alignment horizontal="left" vertical="center"/>
    </xf>
    <xf numFmtId="0" fontId="4" fillId="3" borderId="0" xfId="0" applyFont="1" applyFill="1" applyAlignment="1">
      <alignment horizontal="center" vertical="center" wrapText="1"/>
    </xf>
    <xf numFmtId="0" fontId="0" fillId="3" borderId="0" xfId="0" applyFont="1" applyFill="1" applyAlignment="1">
      <alignment horizontal="center" vertical="center" wrapText="1"/>
    </xf>
    <xf numFmtId="0" fontId="4" fillId="3" borderId="9" xfId="0" applyFont="1" applyFill="1" applyBorder="1" applyAlignment="1">
      <alignment horizontal="center" vertical="center" wrapText="1"/>
    </xf>
    <xf numFmtId="0" fontId="0" fillId="3" borderId="0" xfId="0" applyFill="1" applyAlignment="1">
      <alignment horizontal="left" vertical="center" wrapText="1"/>
    </xf>
    <xf numFmtId="0" fontId="0" fillId="3" borderId="11" xfId="0" applyFill="1" applyBorder="1" applyAlignment="1">
      <alignment horizontal="center" vertical="center" wrapText="1"/>
    </xf>
    <xf numFmtId="0" fontId="4" fillId="3" borderId="0"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9" fontId="0" fillId="3" borderId="1" xfId="54" applyFont="1" applyFill="1" applyBorder="1" applyAlignment="1">
      <alignment horizontal="center" vertical="center" wrapText="1"/>
    </xf>
    <xf numFmtId="167" fontId="9" fillId="3" borderId="1" xfId="0" applyNumberFormat="1" applyFont="1" applyFill="1" applyBorder="1" applyAlignment="1">
      <alignment horizontal="center" vertical="center" wrapText="1"/>
    </xf>
    <xf numFmtId="168" fontId="0" fillId="3" borderId="1" xfId="1" applyNumberFormat="1" applyFont="1" applyFill="1" applyBorder="1" applyAlignment="1">
      <alignment horizontal="center" vertical="center" wrapText="1"/>
    </xf>
    <xf numFmtId="168" fontId="0" fillId="3" borderId="7" xfId="1" applyNumberFormat="1" applyFont="1" applyFill="1" applyBorder="1" applyAlignment="1">
      <alignment horizontal="center" vertical="center" wrapText="1"/>
    </xf>
    <xf numFmtId="0" fontId="0" fillId="3" borderId="12" xfId="0" applyFill="1" applyBorder="1" applyAlignment="1">
      <alignment horizontal="center" vertical="center" wrapText="1"/>
    </xf>
    <xf numFmtId="166" fontId="0" fillId="3" borderId="11" xfId="0" applyNumberFormat="1" applyFill="1" applyBorder="1" applyAlignment="1">
      <alignment horizontal="center" vertical="center" wrapText="1"/>
    </xf>
    <xf numFmtId="167" fontId="9" fillId="3" borderId="11" xfId="0" applyNumberFormat="1" applyFont="1" applyFill="1" applyBorder="1" applyAlignment="1">
      <alignment horizontal="center" vertical="center" wrapText="1"/>
    </xf>
    <xf numFmtId="168" fontId="9" fillId="3" borderId="11" xfId="1" applyNumberFormat="1" applyFont="1" applyFill="1" applyBorder="1" applyAlignment="1">
      <alignment horizontal="center" vertical="center" wrapText="1"/>
    </xf>
    <xf numFmtId="168" fontId="0" fillId="3" borderId="13" xfId="1"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9" fontId="4" fillId="3" borderId="9" xfId="54" applyFont="1" applyFill="1" applyBorder="1" applyAlignment="1">
      <alignment horizontal="center" vertical="center" wrapText="1"/>
    </xf>
    <xf numFmtId="166" fontId="4" fillId="3" borderId="9" xfId="0" applyNumberFormat="1" applyFont="1" applyFill="1" applyBorder="1" applyAlignment="1">
      <alignment horizontal="center" vertical="center" wrapText="1"/>
    </xf>
    <xf numFmtId="169" fontId="4" fillId="3" borderId="9" xfId="0" applyNumberFormat="1" applyFont="1" applyFill="1" applyBorder="1" applyAlignment="1">
      <alignment horizontal="center" vertical="center" wrapText="1"/>
    </xf>
    <xf numFmtId="168" fontId="4" fillId="3" borderId="9" xfId="0" applyNumberFormat="1" applyFont="1" applyFill="1" applyBorder="1" applyAlignment="1">
      <alignment horizontal="center" vertical="center" wrapText="1"/>
    </xf>
    <xf numFmtId="168" fontId="4" fillId="3" borderId="10" xfId="0" applyNumberFormat="1" applyFont="1" applyFill="1" applyBorder="1" applyAlignment="1">
      <alignment horizontal="center" vertical="center" wrapText="1"/>
    </xf>
    <xf numFmtId="9" fontId="4" fillId="3" borderId="0" xfId="54" applyFont="1" applyFill="1" applyBorder="1" applyAlignment="1">
      <alignment horizontal="center" vertical="center" wrapText="1"/>
    </xf>
    <xf numFmtId="166" fontId="4" fillId="3" borderId="0" xfId="0" applyNumberFormat="1" applyFont="1" applyFill="1" applyBorder="1" applyAlignment="1">
      <alignment horizontal="center" vertical="center" wrapText="1"/>
    </xf>
    <xf numFmtId="169" fontId="4" fillId="3" borderId="0" xfId="0" applyNumberFormat="1" applyFont="1" applyFill="1" applyBorder="1" applyAlignment="1">
      <alignment horizontal="center" vertical="center" wrapText="1"/>
    </xf>
    <xf numFmtId="168" fontId="4" fillId="3" borderId="0" xfId="0" applyNumberFormat="1"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9" fontId="4" fillId="4" borderId="9" xfId="54" applyFont="1" applyFill="1" applyBorder="1" applyAlignment="1">
      <alignment horizontal="center" vertical="center" wrapText="1"/>
    </xf>
    <xf numFmtId="166" fontId="4" fillId="4" borderId="9" xfId="0" applyNumberFormat="1" applyFont="1" applyFill="1" applyBorder="1" applyAlignment="1">
      <alignment horizontal="center" vertical="center" wrapText="1"/>
    </xf>
    <xf numFmtId="169" fontId="4" fillId="4" borderId="9" xfId="0" applyNumberFormat="1" applyFont="1" applyFill="1" applyBorder="1" applyAlignment="1">
      <alignment horizontal="center" vertical="center" wrapText="1"/>
    </xf>
    <xf numFmtId="168" fontId="4" fillId="4" borderId="9" xfId="0" applyNumberFormat="1" applyFont="1" applyFill="1" applyBorder="1" applyAlignment="1">
      <alignment horizontal="center" vertical="center" wrapText="1"/>
    </xf>
    <xf numFmtId="168" fontId="4" fillId="4" borderId="10" xfId="0" applyNumberFormat="1" applyFont="1" applyFill="1" applyBorder="1" applyAlignment="1">
      <alignment horizontal="center" vertical="center" wrapText="1"/>
    </xf>
    <xf numFmtId="0" fontId="0" fillId="3" borderId="0" xfId="0" applyFont="1" applyFill="1" applyBorder="1" applyAlignment="1">
      <alignment horizontal="center" vertical="center" wrapText="1"/>
    </xf>
    <xf numFmtId="9" fontId="1" fillId="3" borderId="0" xfId="54" applyFont="1" applyFill="1" applyBorder="1" applyAlignment="1">
      <alignment horizontal="center" vertical="center" wrapText="1"/>
    </xf>
    <xf numFmtId="166" fontId="0" fillId="3" borderId="0" xfId="0" applyNumberFormat="1" applyFont="1" applyFill="1" applyBorder="1" applyAlignment="1">
      <alignment horizontal="center" vertical="center" wrapText="1"/>
    </xf>
    <xf numFmtId="169" fontId="0" fillId="3" borderId="0" xfId="0" applyNumberFormat="1" applyFont="1" applyFill="1" applyBorder="1" applyAlignment="1">
      <alignment horizontal="center" vertical="center" wrapText="1"/>
    </xf>
    <xf numFmtId="168" fontId="0" fillId="3" borderId="0" xfId="0" applyNumberFormat="1" applyFont="1" applyFill="1" applyBorder="1" applyAlignment="1">
      <alignment horizontal="center" vertical="center" wrapText="1"/>
    </xf>
    <xf numFmtId="0" fontId="11" fillId="3" borderId="0" xfId="0" applyFont="1" applyFill="1" applyAlignment="1">
      <alignment horizontal="left" vertical="center"/>
    </xf>
    <xf numFmtId="0" fontId="11" fillId="3" borderId="0" xfId="0" applyFont="1" applyFill="1" applyAlignment="1">
      <alignment horizontal="center" vertical="center" wrapText="1"/>
    </xf>
    <xf numFmtId="0" fontId="4" fillId="3" borderId="0" xfId="0" applyFont="1" applyFill="1" applyAlignment="1">
      <alignment horizontal="left" vertical="center"/>
    </xf>
    <xf numFmtId="0" fontId="0" fillId="3" borderId="0" xfId="0" applyFill="1" applyAlignment="1">
      <alignment horizontal="left" vertical="center"/>
    </xf>
    <xf numFmtId="166" fontId="0" fillId="3" borderId="0" xfId="0" applyNumberFormat="1" applyFill="1" applyAlignment="1">
      <alignment horizontal="left" vertical="center"/>
    </xf>
    <xf numFmtId="164" fontId="4" fillId="3"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0" fillId="3" borderId="16" xfId="0" applyFill="1" applyBorder="1" applyAlignment="1">
      <alignment horizontal="center" vertical="center" wrapText="1"/>
    </xf>
    <xf numFmtId="166" fontId="12" fillId="3" borderId="11" xfId="0" applyNumberFormat="1" applyFont="1" applyFill="1" applyBorder="1" applyAlignment="1">
      <alignment horizontal="center" vertical="center" wrapText="1"/>
    </xf>
    <xf numFmtId="0" fontId="4" fillId="2" borderId="2" xfId="0" applyFont="1" applyFill="1" applyBorder="1" applyAlignment="1">
      <alignment horizontal="left" vertical="center"/>
    </xf>
    <xf numFmtId="0" fontId="8" fillId="3" borderId="0" xfId="0" applyFont="1" applyFill="1" applyAlignment="1">
      <alignment horizontal="left" vertical="center"/>
    </xf>
    <xf numFmtId="0" fontId="4" fillId="3" borderId="15" xfId="0" applyFont="1" applyFill="1" applyBorder="1" applyAlignment="1">
      <alignment horizontal="center" vertical="center" wrapText="1"/>
    </xf>
    <xf numFmtId="9" fontId="0" fillId="3" borderId="11" xfId="54" applyFont="1" applyFill="1" applyBorder="1" applyAlignment="1">
      <alignment horizontal="center" vertical="center" wrapText="1"/>
    </xf>
    <xf numFmtId="0" fontId="4" fillId="3" borderId="14" xfId="0" applyFont="1" applyFill="1" applyBorder="1" applyAlignment="1">
      <alignment horizontal="center" vertical="center" wrapText="1"/>
    </xf>
    <xf numFmtId="9" fontId="4" fillId="3" borderId="15" xfId="54" applyFont="1" applyFill="1" applyBorder="1" applyAlignment="1">
      <alignment horizontal="center" vertical="center" wrapText="1"/>
    </xf>
    <xf numFmtId="166" fontId="4" fillId="3" borderId="15" xfId="0" applyNumberFormat="1" applyFont="1" applyFill="1" applyBorder="1" applyAlignment="1">
      <alignment horizontal="center" vertical="center" wrapText="1"/>
    </xf>
    <xf numFmtId="0" fontId="8" fillId="3" borderId="0" xfId="0" applyFont="1" applyFill="1" applyAlignment="1">
      <alignment horizontal="center" vertical="center"/>
    </xf>
    <xf numFmtId="0" fontId="8" fillId="3" borderId="0" xfId="0" applyFont="1" applyFill="1" applyAlignment="1">
      <alignment horizontal="center"/>
    </xf>
    <xf numFmtId="9" fontId="4" fillId="3" borderId="0" xfId="0" applyNumberFormat="1" applyFont="1" applyFill="1" applyBorder="1" applyAlignment="1">
      <alignment horizontal="center" vertical="center" wrapText="1"/>
    </xf>
    <xf numFmtId="0" fontId="4" fillId="3" borderId="17" xfId="0" applyFont="1" applyFill="1" applyBorder="1" applyAlignment="1">
      <alignment horizontal="center" vertical="center" wrapText="1"/>
    </xf>
    <xf numFmtId="170" fontId="4" fillId="3" borderId="18" xfId="0" applyNumberFormat="1" applyFont="1" applyFill="1" applyBorder="1" applyAlignment="1">
      <alignment horizontal="center" vertical="center" wrapText="1"/>
    </xf>
    <xf numFmtId="164" fontId="4" fillId="3" borderId="18" xfId="0" quotePrefix="1" applyNumberFormat="1" applyFont="1" applyFill="1" applyBorder="1" applyAlignment="1">
      <alignment horizontal="center" vertical="center"/>
    </xf>
    <xf numFmtId="0" fontId="4" fillId="3" borderId="18" xfId="0" applyFont="1" applyFill="1" applyBorder="1" applyAlignment="1">
      <alignment horizontal="center" vertical="center" wrapText="1"/>
    </xf>
    <xf numFmtId="170" fontId="4" fillId="3" borderId="19" xfId="0"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70" fontId="4" fillId="3" borderId="21" xfId="0" applyNumberFormat="1" applyFont="1" applyFill="1" applyBorder="1" applyAlignment="1">
      <alignment horizontal="center" vertical="center" wrapText="1"/>
    </xf>
    <xf numFmtId="0" fontId="4" fillId="3" borderId="21" xfId="0" applyFont="1" applyFill="1" applyBorder="1" applyAlignment="1">
      <alignment horizontal="center" vertical="center" wrapText="1"/>
    </xf>
    <xf numFmtId="170" fontId="4" fillId="3" borderId="22" xfId="0" applyNumberFormat="1" applyFont="1" applyFill="1" applyBorder="1" applyAlignment="1">
      <alignment horizontal="center" vertical="center" wrapText="1"/>
    </xf>
    <xf numFmtId="170" fontId="13" fillId="3" borderId="18" xfId="0" applyNumberFormat="1" applyFont="1" applyFill="1" applyBorder="1" applyAlignment="1">
      <alignment horizontal="center" vertical="center" wrapText="1"/>
    </xf>
    <xf numFmtId="170" fontId="0" fillId="3" borderId="0" xfId="0" applyNumberFormat="1" applyFill="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0" fillId="3" borderId="11" xfId="0" applyFont="1" applyFill="1" applyBorder="1" applyAlignment="1">
      <alignment horizontal="center" vertical="center" wrapText="1"/>
    </xf>
    <xf numFmtId="168" fontId="0" fillId="3" borderId="7" xfId="1" applyNumberFormat="1" applyFont="1" applyFill="1" applyBorder="1" applyAlignment="1">
      <alignment vertical="center" wrapText="1"/>
    </xf>
  </cellXfs>
  <cellStyles count="99">
    <cellStyle name="Comma" xfId="1" builtinId="3"/>
    <cellStyle name="Followed Hyperlink" xfId="70" builtinId="9" hidden="1"/>
    <cellStyle name="Followed Hyperlink" xfId="74" builtinId="9" hidden="1"/>
    <cellStyle name="Followed Hyperlink" xfId="78" builtinId="9" hidden="1"/>
    <cellStyle name="Followed Hyperlink" xfId="82" builtinId="9" hidden="1"/>
    <cellStyle name="Followed Hyperlink" xfId="86" builtinId="9" hidden="1"/>
    <cellStyle name="Followed Hyperlink" xfId="90" builtinId="9" hidden="1"/>
    <cellStyle name="Followed Hyperlink" xfId="94" builtinId="9" hidden="1"/>
    <cellStyle name="Followed Hyperlink" xfId="97" builtinId="9" hidden="1"/>
    <cellStyle name="Followed Hyperlink" xfId="98" builtinId="9" hidden="1"/>
    <cellStyle name="Followed Hyperlink" xfId="96" builtinId="9" hidden="1"/>
    <cellStyle name="Followed Hyperlink" xfId="92" builtinId="9" hidden="1"/>
    <cellStyle name="Followed Hyperlink" xfId="88" builtinId="9" hidden="1"/>
    <cellStyle name="Followed Hyperlink" xfId="84" builtinId="9" hidden="1"/>
    <cellStyle name="Followed Hyperlink" xfId="80" builtinId="9" hidden="1"/>
    <cellStyle name="Followed Hyperlink" xfId="76" builtinId="9" hidden="1"/>
    <cellStyle name="Followed Hyperlink" xfId="72" builtinId="9" hidden="1"/>
    <cellStyle name="Followed Hyperlink" xfId="68"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8" builtinId="9" hidden="1"/>
    <cellStyle name="Followed Hyperlink" xfId="60" builtinId="9" hidden="1"/>
    <cellStyle name="Followed Hyperlink" xfId="62" builtinId="9" hidden="1"/>
    <cellStyle name="Followed Hyperlink" xfId="66" builtinId="9" hidden="1"/>
    <cellStyle name="Followed Hyperlink" xfId="64" builtinId="9" hidden="1"/>
    <cellStyle name="Followed Hyperlink" xfId="56" builtinId="9" hidden="1"/>
    <cellStyle name="Followed Hyperlink" xfId="47" builtinId="9" hidden="1"/>
    <cellStyle name="Followed Hyperlink" xfId="39" builtinId="9" hidden="1"/>
    <cellStyle name="Followed Hyperlink" xfId="31" builtinId="9" hidden="1"/>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61" builtinId="8" hidden="1"/>
    <cellStyle name="Hyperlink" xfId="63"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3"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89" builtinId="8" hidden="1"/>
    <cellStyle name="Hyperlink" xfId="81" builtinId="8" hidden="1"/>
    <cellStyle name="Hyperlink" xfId="73" builtinId="8" hidden="1"/>
    <cellStyle name="Hyperlink" xfId="65" builtinId="8" hidden="1"/>
    <cellStyle name="Hyperlink" xfId="26" builtinId="8" hidden="1"/>
    <cellStyle name="Hyperlink" xfId="28" builtinId="8" hidden="1"/>
    <cellStyle name="Hyperlink" xfId="30"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50" builtinId="8" hidden="1"/>
    <cellStyle name="Hyperlink" xfId="52" builtinId="8" hidden="1"/>
    <cellStyle name="Hyperlink" xfId="55" builtinId="8" hidden="1"/>
    <cellStyle name="Hyperlink" xfId="57" builtinId="8" hidden="1"/>
    <cellStyle name="Hyperlink" xfId="59" builtinId="8" hidden="1"/>
    <cellStyle name="Hyperlink" xfId="48" builtinId="8" hidden="1"/>
    <cellStyle name="Hyperlink" xfId="32" builtinId="8" hidden="1"/>
    <cellStyle name="Hyperlink" xfId="12" builtinId="8" hidden="1"/>
    <cellStyle name="Hyperlink" xfId="14" builtinId="8" hidden="1"/>
    <cellStyle name="Hyperlink" xfId="18" builtinId="8" hidden="1"/>
    <cellStyle name="Hyperlink" xfId="20" builtinId="8" hidden="1"/>
    <cellStyle name="Hyperlink" xfId="22" builtinId="8" hidden="1"/>
    <cellStyle name="Hyperlink" xfId="24" builtinId="8" hidden="1"/>
    <cellStyle name="Hyperlink" xfId="16" builtinId="8" hidden="1"/>
    <cellStyle name="Hyperlink" xfId="6" builtinId="8" hidden="1"/>
    <cellStyle name="Hyperlink" xfId="8" builtinId="8" hidden="1"/>
    <cellStyle name="Hyperlink" xfId="10" builtinId="8" hidden="1"/>
    <cellStyle name="Hyperlink" xfId="4" builtinId="8" hidden="1"/>
    <cellStyle name="Hyperlink" xfId="2" builtinId="8" hidden="1"/>
    <cellStyle name="Normal" xfId="0" builtinId="0"/>
    <cellStyle name="Percent" xfId="5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
  <sheetViews>
    <sheetView tabSelected="1" zoomScaleNormal="93" zoomScalePageLayoutView="70" workbookViewId="0">
      <selection activeCell="O28" sqref="O28"/>
    </sheetView>
  </sheetViews>
  <sheetFormatPr baseColWidth="10" defaultColWidth="10.83203125" defaultRowHeight="16" x14ac:dyDescent="0.2"/>
  <cols>
    <col min="1" max="1" width="2.33203125" style="3" customWidth="1"/>
    <col min="2" max="2" width="17.6640625" style="3" customWidth="1"/>
    <col min="3" max="3" width="12.6640625" style="3" customWidth="1"/>
    <col min="4" max="4" width="17.6640625" style="3" customWidth="1"/>
    <col min="5" max="5" width="12.33203125" style="3" customWidth="1"/>
    <col min="6" max="6" width="12.83203125" style="3" customWidth="1"/>
    <col min="7" max="7" width="18.33203125" style="3" customWidth="1"/>
    <col min="8" max="8" width="14.1640625" style="3" customWidth="1"/>
    <col min="9" max="9" width="105.6640625" style="3" customWidth="1"/>
    <col min="10" max="10" width="8.6640625" style="3" customWidth="1"/>
    <col min="11" max="11" width="10.5" style="3" customWidth="1"/>
    <col min="12" max="12" width="9.6640625" style="3" customWidth="1"/>
    <col min="13" max="13" width="11" style="3" customWidth="1"/>
    <col min="14" max="14" width="10" style="3" customWidth="1"/>
    <col min="15" max="16384" width="10.83203125" style="3"/>
  </cols>
  <sheetData>
    <row r="1" spans="1:16" s="48" customFormat="1" ht="24" x14ac:dyDescent="0.2">
      <c r="B1" s="47" t="s">
        <v>31</v>
      </c>
    </row>
    <row r="2" spans="1:16" s="5" customFormat="1" ht="19" x14ac:dyDescent="0.2"/>
    <row r="3" spans="1:16" s="8" customFormat="1" ht="17" x14ac:dyDescent="0.2">
      <c r="B3" s="8" t="s">
        <v>0</v>
      </c>
      <c r="C3" s="49" t="s">
        <v>55</v>
      </c>
      <c r="D3" s="52"/>
      <c r="I3"/>
    </row>
    <row r="4" spans="1:16" s="8" customFormat="1" ht="18" thickBot="1" x14ac:dyDescent="0.25">
      <c r="B4" s="8" t="s">
        <v>1</v>
      </c>
      <c r="C4" s="8">
        <v>3</v>
      </c>
      <c r="D4" s="53"/>
      <c r="J4"/>
    </row>
    <row r="5" spans="1:16" s="8" customFormat="1" ht="17" x14ac:dyDescent="0.2">
      <c r="B5" s="66" t="s">
        <v>2</v>
      </c>
      <c r="C5" s="75">
        <v>48900</v>
      </c>
      <c r="D5" s="68" t="s">
        <v>3</v>
      </c>
      <c r="E5" s="67">
        <f>C5/0.85</f>
        <v>57529.411764705881</v>
      </c>
      <c r="F5" s="69" t="s">
        <v>4</v>
      </c>
      <c r="G5" s="70">
        <f>E5-C5</f>
        <v>8629.4117647058811</v>
      </c>
    </row>
    <row r="6" spans="1:16" s="8" customFormat="1" ht="20" customHeight="1" thickBot="1" x14ac:dyDescent="0.25">
      <c r="B6" s="71" t="s">
        <v>5</v>
      </c>
      <c r="C6" s="72">
        <f>C5/C4</f>
        <v>16300</v>
      </c>
      <c r="D6" s="73" t="s">
        <v>6</v>
      </c>
      <c r="E6" s="72">
        <f>C6/0.85</f>
        <v>19176.470588235294</v>
      </c>
      <c r="F6" s="73" t="s">
        <v>7</v>
      </c>
      <c r="G6" s="74">
        <f>E6-C6</f>
        <v>2876.4705882352937</v>
      </c>
    </row>
    <row r="7" spans="1:16" s="9" customFormat="1" ht="17" thickBot="1" x14ac:dyDescent="0.25"/>
    <row r="8" spans="1:16" s="8" customFormat="1" ht="17" x14ac:dyDescent="0.2">
      <c r="B8" s="56" t="s">
        <v>32</v>
      </c>
      <c r="C8" s="77"/>
      <c r="D8" s="77"/>
      <c r="E8" s="77" t="s">
        <v>8</v>
      </c>
      <c r="F8" s="77" t="s">
        <v>9</v>
      </c>
      <c r="G8" s="77"/>
      <c r="H8" s="77"/>
      <c r="I8" s="77"/>
      <c r="J8" s="80" t="s">
        <v>34</v>
      </c>
      <c r="K8" s="80"/>
      <c r="L8" s="80" t="s">
        <v>33</v>
      </c>
      <c r="M8" s="81"/>
    </row>
    <row r="9" spans="1:16" s="8" customFormat="1" ht="17" x14ac:dyDescent="0.2">
      <c r="B9" s="14" t="s">
        <v>10</v>
      </c>
      <c r="C9" s="1" t="s">
        <v>11</v>
      </c>
      <c r="D9" s="1" t="s">
        <v>12</v>
      </c>
      <c r="E9" s="1" t="s">
        <v>13</v>
      </c>
      <c r="F9" s="1" t="s">
        <v>13</v>
      </c>
      <c r="G9" s="1" t="s">
        <v>14</v>
      </c>
      <c r="H9" s="1" t="s">
        <v>15</v>
      </c>
      <c r="I9" s="1" t="s">
        <v>16</v>
      </c>
      <c r="J9" s="1" t="s">
        <v>17</v>
      </c>
      <c r="K9" s="1" t="s">
        <v>18</v>
      </c>
      <c r="L9" s="1" t="s">
        <v>17</v>
      </c>
      <c r="M9" s="15" t="s">
        <v>19</v>
      </c>
    </row>
    <row r="10" spans="1:16" ht="102" customHeight="1" x14ac:dyDescent="0.2">
      <c r="B10" s="20" t="s">
        <v>35</v>
      </c>
      <c r="C10" s="12" t="s">
        <v>47</v>
      </c>
      <c r="D10" s="59">
        <f>E10/$E$32</f>
        <v>0.2073170731707317</v>
      </c>
      <c r="E10" s="55">
        <v>10200</v>
      </c>
      <c r="F10" s="21">
        <f>E10/$C$4</f>
        <v>3400</v>
      </c>
      <c r="G10" s="12" t="s">
        <v>37</v>
      </c>
      <c r="H10" s="12" t="s">
        <v>36</v>
      </c>
      <c r="I10" s="54" t="s">
        <v>51</v>
      </c>
      <c r="J10" s="17">
        <v>180</v>
      </c>
      <c r="K10" s="17">
        <v>663</v>
      </c>
      <c r="L10" s="18">
        <f>E10/K10</f>
        <v>15.384615384615385</v>
      </c>
      <c r="M10" s="84">
        <f>E10/J10</f>
        <v>56.666666666666664</v>
      </c>
      <c r="P10" s="76"/>
    </row>
    <row r="11" spans="1:16" ht="149" customHeight="1" x14ac:dyDescent="0.2">
      <c r="B11" s="20" t="s">
        <v>35</v>
      </c>
      <c r="C11" s="12" t="s">
        <v>48</v>
      </c>
      <c r="D11" s="59">
        <f>E11/$E$32</f>
        <v>0.16260162601626016</v>
      </c>
      <c r="E11" s="55">
        <v>8000</v>
      </c>
      <c r="F11" s="21">
        <f>E11/$C$4</f>
        <v>2666.6666666666665</v>
      </c>
      <c r="G11" s="12" t="s">
        <v>37</v>
      </c>
      <c r="H11" s="12" t="s">
        <v>36</v>
      </c>
      <c r="I11" s="54" t="s">
        <v>50</v>
      </c>
      <c r="J11" s="17">
        <v>180</v>
      </c>
      <c r="K11" s="17">
        <v>663</v>
      </c>
      <c r="L11" s="18">
        <f>E11/K11</f>
        <v>12.066365007541478</v>
      </c>
      <c r="M11" s="19">
        <f>E11/J11</f>
        <v>44.444444444444443</v>
      </c>
      <c r="P11" s="76"/>
    </row>
    <row r="12" spans="1:16" ht="98" customHeight="1" x14ac:dyDescent="0.2">
      <c r="B12" s="20" t="s">
        <v>35</v>
      </c>
      <c r="C12" s="12" t="s">
        <v>48</v>
      </c>
      <c r="D12" s="59">
        <f>E12/$E$32</f>
        <v>0.16260162601626016</v>
      </c>
      <c r="E12" s="55">
        <v>8000</v>
      </c>
      <c r="F12" s="21">
        <f>E12/$C$4</f>
        <v>2666.6666666666665</v>
      </c>
      <c r="G12" s="12" t="s">
        <v>37</v>
      </c>
      <c r="H12" s="12" t="s">
        <v>36</v>
      </c>
      <c r="I12" s="54" t="s">
        <v>49</v>
      </c>
      <c r="J12" s="17">
        <v>180</v>
      </c>
      <c r="K12" s="17">
        <v>663</v>
      </c>
      <c r="L12" s="23">
        <f>E12/K12</f>
        <v>12.066365007541478</v>
      </c>
      <c r="M12" s="24">
        <f>E12/J12</f>
        <v>44.444444444444443</v>
      </c>
      <c r="P12" s="76"/>
    </row>
    <row r="13" spans="1:16" s="8" customFormat="1" ht="137" customHeight="1" x14ac:dyDescent="0.2">
      <c r="A13" s="3"/>
      <c r="B13" s="20" t="s">
        <v>35</v>
      </c>
      <c r="C13" s="12" t="s">
        <v>48</v>
      </c>
      <c r="D13" s="59">
        <f>E13/$E$32</f>
        <v>0.16260162601626016</v>
      </c>
      <c r="E13" s="55">
        <v>8000</v>
      </c>
      <c r="F13" s="21">
        <f>E13/$C$4</f>
        <v>2666.6666666666665</v>
      </c>
      <c r="G13" s="12" t="s">
        <v>37</v>
      </c>
      <c r="H13" s="12" t="s">
        <v>42</v>
      </c>
      <c r="I13" s="54" t="s">
        <v>52</v>
      </c>
      <c r="J13" s="17">
        <v>180</v>
      </c>
      <c r="K13" s="17">
        <v>663</v>
      </c>
      <c r="L13" s="23">
        <f>E13/K13</f>
        <v>12.066365007541478</v>
      </c>
      <c r="M13" s="24">
        <f>E13/J13</f>
        <v>44.444444444444443</v>
      </c>
      <c r="N13" s="3"/>
      <c r="P13" s="76"/>
    </row>
    <row r="14" spans="1:16" s="8" customFormat="1" ht="18" thickBot="1" x14ac:dyDescent="0.25">
      <c r="B14" s="60" t="s">
        <v>20</v>
      </c>
      <c r="C14" s="58"/>
      <c r="D14" s="61">
        <f>SUM(D10:D13)</f>
        <v>0.69512195121951215</v>
      </c>
      <c r="E14" s="27">
        <f>SUM(E10:E13)</f>
        <v>34200</v>
      </c>
      <c r="F14" s="62">
        <f>SUM(F10:F13)</f>
        <v>11399.999999999998</v>
      </c>
      <c r="G14" s="58"/>
      <c r="H14" s="58"/>
      <c r="I14" s="58"/>
      <c r="J14" s="28">
        <f>E14/M14</f>
        <v>180</v>
      </c>
      <c r="K14" s="28">
        <f>E14/L14</f>
        <v>663</v>
      </c>
      <c r="L14" s="29">
        <f>SUM(L10:L13)</f>
        <v>51.58371040723982</v>
      </c>
      <c r="M14" s="30">
        <f>SUM(M10:M13)</f>
        <v>190</v>
      </c>
      <c r="P14" s="76"/>
    </row>
    <row r="15" spans="1:16" s="8" customFormat="1" ht="17" thickBot="1" x14ac:dyDescent="0.25">
      <c r="B15" s="13"/>
      <c r="C15" s="13"/>
      <c r="D15" s="31"/>
      <c r="E15" s="65"/>
      <c r="F15" s="13"/>
      <c r="G15" s="13"/>
      <c r="H15" s="13"/>
      <c r="I15" s="13"/>
      <c r="J15" s="33"/>
      <c r="K15" s="33"/>
      <c r="L15" s="34"/>
      <c r="M15" s="34"/>
      <c r="P15" s="76"/>
    </row>
    <row r="16" spans="1:16" s="8" customFormat="1" ht="17" x14ac:dyDescent="0.2">
      <c r="B16" s="56" t="s">
        <v>21</v>
      </c>
      <c r="C16" s="77"/>
      <c r="D16" s="77"/>
      <c r="E16" s="77"/>
      <c r="F16" s="77" t="s">
        <v>9</v>
      </c>
      <c r="G16" s="77"/>
      <c r="H16" s="77"/>
      <c r="I16" s="77"/>
      <c r="J16" s="80" t="s">
        <v>22</v>
      </c>
      <c r="K16" s="80"/>
      <c r="L16" s="80" t="s">
        <v>23</v>
      </c>
      <c r="M16" s="81"/>
      <c r="P16" s="76"/>
    </row>
    <row r="17" spans="1:21" ht="69" customHeight="1" x14ac:dyDescent="0.2">
      <c r="A17" s="8"/>
      <c r="B17" s="14" t="s">
        <v>10</v>
      </c>
      <c r="C17" s="1" t="s">
        <v>11</v>
      </c>
      <c r="D17" s="1" t="s">
        <v>12</v>
      </c>
      <c r="E17" s="1" t="s">
        <v>12</v>
      </c>
      <c r="F17" s="1" t="s">
        <v>13</v>
      </c>
      <c r="G17" s="1" t="s">
        <v>14</v>
      </c>
      <c r="H17" s="1" t="s">
        <v>15</v>
      </c>
      <c r="I17" s="1" t="s">
        <v>16</v>
      </c>
      <c r="J17" s="1" t="s">
        <v>17</v>
      </c>
      <c r="K17" s="1" t="s">
        <v>18</v>
      </c>
      <c r="L17" s="1" t="s">
        <v>17</v>
      </c>
      <c r="M17" s="15" t="s">
        <v>19</v>
      </c>
      <c r="N17" s="8"/>
      <c r="P17" s="76"/>
    </row>
    <row r="18" spans="1:21" ht="114" customHeight="1" x14ac:dyDescent="0.2">
      <c r="B18" s="20" t="s">
        <v>35</v>
      </c>
      <c r="C18" s="12" t="s">
        <v>53</v>
      </c>
      <c r="D18" s="16">
        <f>E18/$E$32</f>
        <v>3.048780487804878E-2</v>
      </c>
      <c r="E18" s="55">
        <v>1500</v>
      </c>
      <c r="F18" s="21">
        <f>E18/$C$4</f>
        <v>500</v>
      </c>
      <c r="G18" s="12" t="s">
        <v>57</v>
      </c>
      <c r="H18" s="12" t="s">
        <v>36</v>
      </c>
      <c r="I18" s="54" t="s">
        <v>38</v>
      </c>
      <c r="J18" s="22">
        <v>0.03</v>
      </c>
      <c r="K18" s="22">
        <v>0.08</v>
      </c>
      <c r="L18" s="23">
        <f>E18/K18</f>
        <v>18750</v>
      </c>
      <c r="M18" s="24">
        <f>E18/J18</f>
        <v>50000</v>
      </c>
      <c r="P18" s="76"/>
    </row>
    <row r="19" spans="1:21" ht="128" customHeight="1" x14ac:dyDescent="0.2">
      <c r="B19" s="20" t="s">
        <v>35</v>
      </c>
      <c r="C19" s="12" t="s">
        <v>53</v>
      </c>
      <c r="D19" s="16">
        <f>E19/$E$32</f>
        <v>3.048780487804878E-2</v>
      </c>
      <c r="E19" s="55">
        <v>1500</v>
      </c>
      <c r="F19" s="21">
        <f>E19/$C$4</f>
        <v>500</v>
      </c>
      <c r="G19" s="12" t="s">
        <v>57</v>
      </c>
      <c r="H19" s="12" t="s">
        <v>42</v>
      </c>
      <c r="I19" s="54" t="s">
        <v>45</v>
      </c>
      <c r="J19" s="22">
        <v>0.03</v>
      </c>
      <c r="K19" s="22">
        <v>0.08</v>
      </c>
      <c r="L19" s="23">
        <f>E19/K19</f>
        <v>18750</v>
      </c>
      <c r="M19" s="24">
        <f>E19/J19</f>
        <v>50000</v>
      </c>
      <c r="P19" s="76"/>
    </row>
    <row r="20" spans="1:21" ht="126" customHeight="1" x14ac:dyDescent="0.2">
      <c r="B20" s="20" t="s">
        <v>39</v>
      </c>
      <c r="C20" s="12" t="s">
        <v>53</v>
      </c>
      <c r="D20" s="16">
        <f>E20/$E$32</f>
        <v>4.065040650406504E-2</v>
      </c>
      <c r="E20" s="55">
        <v>2000</v>
      </c>
      <c r="F20" s="21">
        <f>E20/$C$4</f>
        <v>666.66666666666663</v>
      </c>
      <c r="G20" s="12" t="s">
        <v>61</v>
      </c>
      <c r="H20" s="12" t="s">
        <v>43</v>
      </c>
      <c r="I20" s="54" t="s">
        <v>63</v>
      </c>
      <c r="J20" s="22">
        <v>0.03</v>
      </c>
      <c r="K20" s="22">
        <v>0.08</v>
      </c>
      <c r="L20" s="23">
        <f>E20/K20</f>
        <v>25000</v>
      </c>
      <c r="M20" s="24">
        <f>E20/J20</f>
        <v>66666.666666666672</v>
      </c>
      <c r="P20" s="76"/>
    </row>
    <row r="21" spans="1:21" s="8" customFormat="1" ht="129" customHeight="1" x14ac:dyDescent="0.2">
      <c r="A21" s="3"/>
      <c r="B21" s="20" t="s">
        <v>40</v>
      </c>
      <c r="C21" s="12" t="s">
        <v>53</v>
      </c>
      <c r="D21" s="16">
        <f>E21/$E$32</f>
        <v>0.12195121951219512</v>
      </c>
      <c r="E21" s="55">
        <v>6000</v>
      </c>
      <c r="F21" s="21">
        <f>E21/$C$4</f>
        <v>2000</v>
      </c>
      <c r="G21" s="12" t="s">
        <v>62</v>
      </c>
      <c r="H21" s="12" t="s">
        <v>43</v>
      </c>
      <c r="I21" s="54" t="s">
        <v>54</v>
      </c>
      <c r="J21" s="22">
        <v>0.03</v>
      </c>
      <c r="K21" s="22">
        <v>0.08</v>
      </c>
      <c r="L21" s="23">
        <f>E21/K21</f>
        <v>75000</v>
      </c>
      <c r="M21" s="24">
        <f>E21/J21</f>
        <v>200000</v>
      </c>
      <c r="N21" s="3"/>
      <c r="P21" s="76"/>
    </row>
    <row r="22" spans="1:21" s="8" customFormat="1" ht="18" thickBot="1" x14ac:dyDescent="0.25">
      <c r="B22" s="25" t="s">
        <v>20</v>
      </c>
      <c r="C22" s="10"/>
      <c r="D22" s="26">
        <f>SUM(D18:D21)</f>
        <v>0.22357723577235772</v>
      </c>
      <c r="E22" s="27">
        <f>E20+E21+E19+E18</f>
        <v>11000</v>
      </c>
      <c r="F22" s="27">
        <f>SUM(F20:F21)</f>
        <v>2666.6666666666665</v>
      </c>
      <c r="G22" s="10"/>
      <c r="H22" s="10"/>
      <c r="I22" s="10"/>
      <c r="J22" s="28">
        <f>E22/M22</f>
        <v>4.1249999999999995E-2</v>
      </c>
      <c r="K22" s="28">
        <f>E22/L22</f>
        <v>0.11</v>
      </c>
      <c r="L22" s="29">
        <f>SUM(L20:L21)</f>
        <v>100000</v>
      </c>
      <c r="M22" s="30">
        <f>SUM(M20:M21)</f>
        <v>266666.66666666669</v>
      </c>
      <c r="P22" s="76"/>
    </row>
    <row r="23" spans="1:21" s="8" customFormat="1" ht="17" customHeight="1" thickBot="1" x14ac:dyDescent="0.25">
      <c r="B23" s="13"/>
      <c r="C23" s="13"/>
      <c r="D23" s="31"/>
      <c r="E23" s="32"/>
      <c r="F23" s="32"/>
      <c r="G23" s="13"/>
      <c r="H23" s="13"/>
      <c r="I23" s="13"/>
      <c r="J23" s="33"/>
      <c r="K23" s="33"/>
      <c r="L23" s="34"/>
      <c r="M23" s="34"/>
      <c r="P23" s="76"/>
    </row>
    <row r="24" spans="1:21" s="8" customFormat="1" ht="17" customHeight="1" x14ac:dyDescent="0.2">
      <c r="B24" s="56" t="s">
        <v>46</v>
      </c>
      <c r="C24" s="78"/>
      <c r="D24" s="78"/>
      <c r="E24" s="78"/>
      <c r="F24" s="78" t="s">
        <v>9</v>
      </c>
      <c r="G24" s="78"/>
      <c r="H24" s="78"/>
      <c r="I24" s="79"/>
      <c r="J24" s="80" t="s">
        <v>44</v>
      </c>
      <c r="K24" s="80"/>
      <c r="L24" s="80" t="s">
        <v>56</v>
      </c>
      <c r="M24" s="81"/>
      <c r="P24" s="76"/>
    </row>
    <row r="25" spans="1:21" s="8" customFormat="1" ht="82" customHeight="1" x14ac:dyDescent="0.2">
      <c r="B25" s="14" t="s">
        <v>10</v>
      </c>
      <c r="C25" s="1" t="s">
        <v>11</v>
      </c>
      <c r="D25" s="1" t="s">
        <v>12</v>
      </c>
      <c r="E25" s="1" t="s">
        <v>12</v>
      </c>
      <c r="F25" s="1" t="s">
        <v>13</v>
      </c>
      <c r="G25" s="1" t="s">
        <v>14</v>
      </c>
      <c r="H25" s="1" t="s">
        <v>15</v>
      </c>
      <c r="I25" s="1" t="s">
        <v>16</v>
      </c>
      <c r="J25" s="1" t="s">
        <v>17</v>
      </c>
      <c r="K25" s="1" t="s">
        <v>18</v>
      </c>
      <c r="L25" s="1" t="s">
        <v>17</v>
      </c>
      <c r="M25" s="15" t="s">
        <v>19</v>
      </c>
      <c r="P25" s="76"/>
    </row>
    <row r="26" spans="1:21" s="8" customFormat="1" ht="99" customHeight="1" x14ac:dyDescent="0.2">
      <c r="A26" s="3"/>
      <c r="B26" s="20" t="s">
        <v>35</v>
      </c>
      <c r="C26" s="12" t="s">
        <v>47</v>
      </c>
      <c r="D26" s="16">
        <f>E26/$E$32</f>
        <v>2.032520325203252E-2</v>
      </c>
      <c r="E26" s="55">
        <v>1000</v>
      </c>
      <c r="F26" s="21">
        <f>E26/$C$4</f>
        <v>333.33333333333331</v>
      </c>
      <c r="G26" s="83" t="s">
        <v>59</v>
      </c>
      <c r="H26" s="12" t="s">
        <v>36</v>
      </c>
      <c r="I26" s="54" t="s">
        <v>38</v>
      </c>
      <c r="J26" s="22">
        <v>3.5</v>
      </c>
      <c r="K26" s="22">
        <v>10</v>
      </c>
      <c r="L26" s="23">
        <f>(E26/K26)*1000</f>
        <v>100000</v>
      </c>
      <c r="M26" s="24">
        <f>(E26/J26)*1000</f>
        <v>285714.28571428574</v>
      </c>
    </row>
    <row r="27" spans="1:21" s="9" customFormat="1" ht="168" customHeight="1" x14ac:dyDescent="0.2">
      <c r="A27" s="3"/>
      <c r="B27" s="20" t="s">
        <v>35</v>
      </c>
      <c r="C27" s="12" t="s">
        <v>47</v>
      </c>
      <c r="D27" s="16">
        <f>E27/$E$32</f>
        <v>2.032520325203252E-2</v>
      </c>
      <c r="E27" s="55">
        <v>1000</v>
      </c>
      <c r="F27" s="21">
        <f>E27/$C$4</f>
        <v>333.33333333333331</v>
      </c>
      <c r="G27" s="82" t="s">
        <v>58</v>
      </c>
      <c r="H27" s="12" t="s">
        <v>42</v>
      </c>
      <c r="I27" s="54" t="s">
        <v>45</v>
      </c>
      <c r="J27" s="22">
        <v>3.5</v>
      </c>
      <c r="K27" s="22">
        <v>10</v>
      </c>
      <c r="L27" s="23">
        <f t="shared" ref="L27:L28" si="0">(E27/K27)*1000</f>
        <v>100000</v>
      </c>
      <c r="M27" s="24">
        <f t="shared" ref="M27:M28" si="1">(E27/J27)*1000</f>
        <v>285714.28571428574</v>
      </c>
      <c r="N27" s="8"/>
    </row>
    <row r="28" spans="1:21" s="8" customFormat="1" ht="125" customHeight="1" x14ac:dyDescent="0.2">
      <c r="A28" s="3"/>
      <c r="B28" s="20" t="s">
        <v>41</v>
      </c>
      <c r="C28" s="12" t="s">
        <v>47</v>
      </c>
      <c r="D28" s="16">
        <f>E28/$E$32</f>
        <v>4.065040650406504E-2</v>
      </c>
      <c r="E28" s="55">
        <v>2000</v>
      </c>
      <c r="F28" s="21">
        <f>E28/$C$4</f>
        <v>666.66666666666663</v>
      </c>
      <c r="G28" s="82" t="s">
        <v>60</v>
      </c>
      <c r="H28" s="12" t="s">
        <v>43</v>
      </c>
      <c r="I28" s="54" t="s">
        <v>63</v>
      </c>
      <c r="J28" s="22">
        <v>3.5</v>
      </c>
      <c r="K28" s="22">
        <v>10</v>
      </c>
      <c r="L28" s="23">
        <f t="shared" si="0"/>
        <v>200000</v>
      </c>
      <c r="M28" s="24">
        <f t="shared" si="1"/>
        <v>571428.57142857148</v>
      </c>
      <c r="N28" s="3"/>
      <c r="P28" s="76"/>
    </row>
    <row r="29" spans="1:21" s="50" customFormat="1" ht="18" thickBot="1" x14ac:dyDescent="0.25">
      <c r="A29" s="8"/>
      <c r="B29" s="25" t="s">
        <v>20</v>
      </c>
      <c r="C29" s="10"/>
      <c r="D29" s="26">
        <f>SUM(D26:D28)</f>
        <v>8.1300813008130079E-2</v>
      </c>
      <c r="E29" s="27">
        <f>E26+E27+E28</f>
        <v>4000</v>
      </c>
      <c r="F29" s="27">
        <f>SUM(F26:F27)</f>
        <v>666.66666666666663</v>
      </c>
      <c r="G29" s="10"/>
      <c r="H29" s="10"/>
      <c r="I29" s="10"/>
      <c r="J29" s="28">
        <f>E29/M29</f>
        <v>6.9999999999999993E-3</v>
      </c>
      <c r="K29" s="28">
        <f>E29/L29</f>
        <v>0.02</v>
      </c>
      <c r="L29" s="29">
        <f>SUM(L26:L27)</f>
        <v>200000</v>
      </c>
      <c r="M29" s="30">
        <f>SUM(M26:M27)</f>
        <v>571428.57142857148</v>
      </c>
      <c r="N29" s="9"/>
    </row>
    <row r="30" spans="1:21" s="50" customFormat="1" x14ac:dyDescent="0.2">
      <c r="A30" s="8"/>
      <c r="B30" s="13"/>
      <c r="C30" s="13"/>
      <c r="D30" s="31"/>
      <c r="E30" s="32"/>
      <c r="F30" s="32"/>
      <c r="G30" s="13"/>
      <c r="H30" s="13"/>
      <c r="I30" s="13"/>
      <c r="J30" s="33"/>
      <c r="K30" s="33"/>
      <c r="L30" s="34"/>
      <c r="M30" s="34"/>
      <c r="O30" s="4"/>
      <c r="P30" s="4"/>
      <c r="Q30" s="4"/>
      <c r="R30" s="4"/>
      <c r="S30" s="4"/>
      <c r="T30" s="4"/>
      <c r="U30" s="4"/>
    </row>
    <row r="31" spans="1:21" s="50" customFormat="1" x14ac:dyDescent="0.2">
      <c r="A31" s="8"/>
      <c r="B31" s="13"/>
      <c r="C31" s="13"/>
      <c r="D31" s="31"/>
      <c r="E31" s="32"/>
      <c r="F31" s="13"/>
      <c r="G31" s="13"/>
      <c r="H31" s="13"/>
      <c r="I31" s="13"/>
      <c r="J31" s="33"/>
      <c r="K31" s="33"/>
      <c r="L31" s="34"/>
      <c r="M31" s="34"/>
      <c r="N31" s="4"/>
    </row>
    <row r="32" spans="1:21" s="50" customFormat="1" ht="18" thickBot="1" x14ac:dyDescent="0.25">
      <c r="A32" s="8"/>
      <c r="B32" s="35" t="s">
        <v>24</v>
      </c>
      <c r="C32" s="36"/>
      <c r="D32" s="37">
        <f>D14+D22+D29</f>
        <v>1</v>
      </c>
      <c r="E32" s="38">
        <f>E22+E14+E29</f>
        <v>49200</v>
      </c>
      <c r="F32" s="38">
        <f>F14+F22+F29</f>
        <v>14733.33333333333</v>
      </c>
      <c r="G32" s="36"/>
      <c r="H32" s="36"/>
      <c r="I32" s="36"/>
      <c r="J32" s="39">
        <f>E32/M32</f>
        <v>5.8691239883685457E-2</v>
      </c>
      <c r="K32" s="39">
        <f>E32/L32</f>
        <v>0.16397180575285697</v>
      </c>
      <c r="L32" s="40">
        <f>L14+L22+L29</f>
        <v>300051.58371040726</v>
      </c>
      <c r="M32" s="41">
        <f>M14+M22+M29</f>
        <v>838285.23809523811</v>
      </c>
      <c r="O32" s="4"/>
      <c r="P32" s="4"/>
      <c r="Q32" s="4"/>
      <c r="R32" s="4"/>
      <c r="S32" s="4"/>
      <c r="T32" s="4"/>
      <c r="U32" s="4"/>
    </row>
    <row r="33" spans="1:21" s="50" customFormat="1" x14ac:dyDescent="0.2">
      <c r="A33" s="8"/>
      <c r="B33" s="13"/>
      <c r="C33" s="13"/>
      <c r="D33" s="31"/>
      <c r="E33" s="32"/>
      <c r="F33" s="13"/>
      <c r="G33" s="13"/>
      <c r="H33" s="13"/>
      <c r="I33" s="13"/>
      <c r="J33" s="33"/>
      <c r="K33" s="33"/>
      <c r="L33" s="34"/>
      <c r="M33" s="34"/>
      <c r="N33" s="4"/>
      <c r="O33" s="4"/>
      <c r="P33" s="4"/>
      <c r="Q33" s="4"/>
      <c r="R33" s="4"/>
      <c r="S33" s="4"/>
      <c r="T33" s="4"/>
      <c r="U33" s="4"/>
    </row>
    <row r="34" spans="1:21" s="2" customFormat="1" x14ac:dyDescent="0.2">
      <c r="A34" s="9"/>
      <c r="B34" s="42"/>
      <c r="C34" s="42"/>
      <c r="D34" s="43"/>
      <c r="E34" s="44"/>
      <c r="F34" s="42"/>
      <c r="G34" s="42"/>
      <c r="H34" s="42"/>
      <c r="I34" s="42"/>
      <c r="J34" s="45"/>
      <c r="K34" s="45"/>
      <c r="L34" s="46"/>
      <c r="M34" s="46"/>
      <c r="N34" s="4"/>
      <c r="O34" s="4"/>
      <c r="P34" s="4"/>
      <c r="Q34" s="4"/>
      <c r="R34" s="4"/>
      <c r="S34" s="4"/>
      <c r="T34" s="4"/>
    </row>
    <row r="35" spans="1:21" x14ac:dyDescent="0.2">
      <c r="A35" s="50"/>
      <c r="B35" s="6" t="s">
        <v>25</v>
      </c>
      <c r="C35" s="50"/>
      <c r="D35" s="50"/>
      <c r="E35" s="51"/>
      <c r="F35" s="50"/>
      <c r="G35" s="2"/>
      <c r="H35" s="50"/>
      <c r="I35" s="50"/>
      <c r="J35" s="50"/>
      <c r="K35" s="51"/>
      <c r="L35" s="50"/>
      <c r="M35" s="50"/>
      <c r="N35" s="4"/>
    </row>
    <row r="36" spans="1:21" x14ac:dyDescent="0.2">
      <c r="A36" s="50"/>
      <c r="B36" s="57" t="s">
        <v>26</v>
      </c>
      <c r="C36" s="57"/>
      <c r="D36" s="57"/>
      <c r="E36" s="57"/>
      <c r="F36" s="57"/>
      <c r="G36" s="63"/>
      <c r="H36" s="57"/>
      <c r="I36" s="57"/>
      <c r="J36" s="57"/>
      <c r="K36" s="57"/>
      <c r="L36" s="57"/>
      <c r="M36" s="57"/>
    </row>
    <row r="37" spans="1:21" s="11" customFormat="1" x14ac:dyDescent="0.2">
      <c r="A37" s="50"/>
      <c r="B37" s="7" t="s">
        <v>27</v>
      </c>
      <c r="C37" s="50"/>
      <c r="D37" s="50"/>
      <c r="E37" s="51"/>
      <c r="F37" s="50"/>
      <c r="G37" s="2"/>
      <c r="H37" s="50"/>
      <c r="I37" s="50"/>
      <c r="J37" s="50"/>
      <c r="K37" s="51"/>
      <c r="L37" s="50"/>
      <c r="M37" s="50"/>
      <c r="N37" s="3"/>
    </row>
    <row r="38" spans="1:21" s="11" customFormat="1" x14ac:dyDescent="0.2">
      <c r="A38" s="50"/>
      <c r="B38" s="57" t="s">
        <v>28</v>
      </c>
      <c r="C38" s="57"/>
      <c r="D38" s="57"/>
      <c r="E38" s="57"/>
      <c r="F38" s="57"/>
      <c r="G38" s="63"/>
      <c r="H38" s="57"/>
      <c r="I38" s="57"/>
      <c r="J38" s="57"/>
      <c r="K38" s="57"/>
      <c r="L38" s="57"/>
      <c r="M38" s="57"/>
    </row>
    <row r="39" spans="1:21" s="11" customFormat="1" x14ac:dyDescent="0.2">
      <c r="A39" s="50"/>
      <c r="B39" s="57" t="s">
        <v>29</v>
      </c>
      <c r="C39" s="57"/>
      <c r="D39" s="57"/>
      <c r="E39" s="57"/>
      <c r="F39" s="57"/>
      <c r="G39" s="63"/>
      <c r="H39" s="57"/>
      <c r="I39" s="57"/>
      <c r="J39" s="57"/>
      <c r="K39" s="57"/>
      <c r="L39" s="57"/>
      <c r="M39" s="57"/>
    </row>
    <row r="40" spans="1:21" s="11" customFormat="1" x14ac:dyDescent="0.2">
      <c r="A40" s="2"/>
      <c r="B40" s="4" t="s">
        <v>30</v>
      </c>
      <c r="C40" s="4"/>
      <c r="D40" s="4"/>
      <c r="E40" s="4"/>
      <c r="F40" s="4"/>
      <c r="G40" s="64"/>
      <c r="H40" s="4"/>
      <c r="I40" s="4"/>
      <c r="J40" s="4"/>
      <c r="K40" s="4"/>
      <c r="L40" s="4"/>
      <c r="M40" s="4"/>
    </row>
    <row r="41" spans="1:21" s="11" customFormat="1" x14ac:dyDescent="0.2">
      <c r="A41" s="3"/>
      <c r="B41" s="3"/>
      <c r="C41" s="3"/>
      <c r="D41" s="3"/>
      <c r="E41" s="3"/>
      <c r="F41" s="3"/>
      <c r="G41" s="3"/>
      <c r="H41" s="3"/>
      <c r="I41" s="3"/>
      <c r="J41" s="3"/>
      <c r="K41" s="3"/>
      <c r="L41" s="3"/>
      <c r="M41" s="3"/>
    </row>
    <row r="42" spans="1:21" s="11" customFormat="1" x14ac:dyDescent="0.2">
      <c r="A42" s="3"/>
      <c r="B42" s="3"/>
      <c r="C42" s="3"/>
      <c r="D42" s="3"/>
      <c r="E42" s="3"/>
      <c r="F42" s="3"/>
      <c r="G42" s="3"/>
      <c r="H42" s="3"/>
      <c r="I42" s="3"/>
      <c r="J42" s="3"/>
      <c r="K42" s="3"/>
      <c r="L42" s="3"/>
      <c r="M42" s="3"/>
    </row>
    <row r="43" spans="1:21" s="11" customFormat="1" x14ac:dyDescent="0.2">
      <c r="B43" s="3"/>
      <c r="C43" s="3"/>
      <c r="D43" s="3"/>
      <c r="E43" s="3"/>
      <c r="F43" s="3"/>
      <c r="G43" s="3"/>
      <c r="H43" s="3"/>
      <c r="I43" s="3"/>
      <c r="J43" s="3"/>
      <c r="K43" s="3"/>
      <c r="L43" s="3"/>
      <c r="M43" s="3"/>
    </row>
    <row r="44" spans="1:21" s="11" customFormat="1" x14ac:dyDescent="0.2">
      <c r="B44" s="3"/>
      <c r="C44" s="3"/>
      <c r="D44" s="3"/>
      <c r="E44" s="3"/>
      <c r="F44" s="3"/>
      <c r="G44" s="3"/>
      <c r="H44" s="3"/>
      <c r="I44" s="3"/>
      <c r="J44" s="3"/>
      <c r="K44" s="3"/>
      <c r="L44" s="3"/>
      <c r="M44" s="3"/>
    </row>
    <row r="45" spans="1:21" s="11" customFormat="1" x14ac:dyDescent="0.2">
      <c r="B45" s="3"/>
      <c r="C45" s="3"/>
      <c r="D45" s="3"/>
      <c r="E45" s="3"/>
      <c r="F45" s="3"/>
      <c r="G45" s="3"/>
      <c r="H45" s="3"/>
      <c r="I45" s="3"/>
      <c r="J45" s="3"/>
      <c r="K45" s="3"/>
      <c r="L45" s="3"/>
      <c r="M45" s="3"/>
    </row>
    <row r="46" spans="1:21" s="11" customFormat="1" x14ac:dyDescent="0.2">
      <c r="B46" s="3"/>
      <c r="C46" s="3"/>
      <c r="D46" s="3"/>
      <c r="E46" s="3"/>
      <c r="F46" s="3"/>
      <c r="G46" s="3"/>
      <c r="H46" s="3"/>
      <c r="I46" s="3"/>
      <c r="J46" s="3"/>
      <c r="K46" s="3"/>
      <c r="L46" s="3"/>
      <c r="M46" s="3"/>
    </row>
    <row r="47" spans="1:21" s="11" customFormat="1" x14ac:dyDescent="0.2">
      <c r="B47" s="3"/>
      <c r="C47" s="3"/>
      <c r="D47" s="3"/>
      <c r="E47" s="3"/>
      <c r="F47" s="3"/>
      <c r="G47" s="3"/>
      <c r="H47" s="3"/>
      <c r="I47" s="3"/>
      <c r="J47" s="3"/>
      <c r="K47" s="3"/>
      <c r="L47" s="3"/>
      <c r="M47" s="3"/>
    </row>
    <row r="48" spans="1:21" s="11" customFormat="1" x14ac:dyDescent="0.2">
      <c r="B48" s="3"/>
      <c r="C48" s="3"/>
      <c r="D48" s="3"/>
      <c r="E48" s="3"/>
      <c r="F48" s="3"/>
      <c r="G48" s="3"/>
      <c r="H48" s="3"/>
      <c r="I48" s="3"/>
      <c r="J48" s="3"/>
      <c r="K48" s="3"/>
      <c r="L48" s="3"/>
      <c r="M48" s="3"/>
    </row>
    <row r="49" spans="1:14" s="11" customFormat="1" x14ac:dyDescent="0.2">
      <c r="B49" s="3"/>
      <c r="C49" s="3"/>
      <c r="D49" s="3"/>
      <c r="E49" s="3"/>
      <c r="F49" s="3"/>
      <c r="G49" s="3"/>
      <c r="H49" s="3"/>
      <c r="I49" s="3"/>
      <c r="J49" s="3"/>
      <c r="K49" s="3"/>
      <c r="L49" s="3"/>
      <c r="M49" s="3"/>
    </row>
    <row r="50" spans="1:14" s="11" customFormat="1" x14ac:dyDescent="0.2">
      <c r="B50" s="3"/>
      <c r="C50" s="3"/>
      <c r="D50" s="3"/>
      <c r="E50" s="3"/>
      <c r="F50" s="3"/>
      <c r="G50" s="3"/>
      <c r="H50" s="3"/>
      <c r="I50" s="3"/>
      <c r="J50" s="3"/>
      <c r="K50" s="3"/>
      <c r="L50" s="3"/>
      <c r="M50" s="3"/>
    </row>
    <row r="51" spans="1:14" s="11" customFormat="1" x14ac:dyDescent="0.2">
      <c r="B51" s="3"/>
      <c r="C51" s="3"/>
      <c r="D51" s="3"/>
      <c r="E51" s="3"/>
      <c r="F51" s="3"/>
      <c r="G51" s="3"/>
      <c r="H51" s="3"/>
      <c r="I51" s="3"/>
      <c r="J51" s="3"/>
      <c r="K51" s="3"/>
      <c r="L51" s="3"/>
      <c r="M51" s="3"/>
    </row>
    <row r="52" spans="1:14" s="11" customFormat="1" x14ac:dyDescent="0.2">
      <c r="B52" s="3"/>
      <c r="C52" s="3"/>
      <c r="D52" s="3"/>
      <c r="E52" s="3"/>
      <c r="F52" s="3"/>
      <c r="G52" s="3"/>
      <c r="H52" s="3"/>
      <c r="I52" s="3"/>
      <c r="J52" s="3"/>
      <c r="K52" s="3"/>
      <c r="L52" s="3"/>
      <c r="M52" s="3"/>
    </row>
    <row r="53" spans="1:14" s="11" customFormat="1" x14ac:dyDescent="0.2">
      <c r="B53" s="3"/>
      <c r="C53" s="3"/>
      <c r="D53" s="3"/>
      <c r="E53" s="3"/>
      <c r="F53" s="3"/>
      <c r="G53" s="3"/>
      <c r="H53" s="3"/>
      <c r="I53" s="3"/>
      <c r="J53" s="3"/>
      <c r="K53" s="3"/>
      <c r="L53" s="3"/>
      <c r="M53" s="3"/>
    </row>
    <row r="54" spans="1:14" s="11" customFormat="1" x14ac:dyDescent="0.2">
      <c r="B54" s="3"/>
      <c r="C54" s="3"/>
      <c r="D54" s="3"/>
      <c r="E54" s="3"/>
      <c r="F54" s="3"/>
      <c r="G54" s="3"/>
      <c r="H54" s="3"/>
      <c r="I54" s="3"/>
      <c r="J54" s="3"/>
      <c r="K54" s="3"/>
      <c r="L54" s="3"/>
      <c r="M54" s="3"/>
    </row>
    <row r="55" spans="1:14" s="11" customFormat="1" x14ac:dyDescent="0.2">
      <c r="B55" s="3"/>
      <c r="C55" s="3"/>
      <c r="D55" s="3"/>
      <c r="E55" s="3"/>
      <c r="F55" s="3"/>
      <c r="G55" s="3"/>
      <c r="H55" s="3"/>
      <c r="I55" s="3"/>
      <c r="J55" s="3"/>
      <c r="K55" s="3"/>
      <c r="L55" s="3"/>
      <c r="M55" s="3"/>
    </row>
    <row r="56" spans="1:14" s="11" customFormat="1" x14ac:dyDescent="0.2">
      <c r="B56" s="3"/>
      <c r="C56" s="3"/>
      <c r="D56" s="3"/>
      <c r="E56" s="3"/>
      <c r="F56" s="3"/>
      <c r="G56" s="3"/>
      <c r="H56" s="3"/>
      <c r="I56" s="3"/>
      <c r="J56" s="3"/>
      <c r="K56" s="3"/>
      <c r="L56" s="3"/>
      <c r="M56" s="3"/>
    </row>
    <row r="57" spans="1:14" s="11" customFormat="1" x14ac:dyDescent="0.2">
      <c r="B57" s="3"/>
      <c r="C57" s="3"/>
      <c r="D57" s="3"/>
      <c r="E57" s="3"/>
      <c r="F57" s="3"/>
      <c r="G57" s="3"/>
      <c r="H57" s="3"/>
      <c r="I57" s="3"/>
      <c r="J57" s="3"/>
      <c r="K57" s="3"/>
      <c r="L57" s="3"/>
      <c r="M57" s="3"/>
    </row>
    <row r="58" spans="1:14" x14ac:dyDescent="0.2">
      <c r="A58" s="11"/>
      <c r="N58" s="11"/>
    </row>
    <row r="59" spans="1:14" x14ac:dyDescent="0.2">
      <c r="A59" s="11"/>
    </row>
    <row r="60" spans="1:14" x14ac:dyDescent="0.2">
      <c r="A60" s="11"/>
    </row>
    <row r="61" spans="1:14" x14ac:dyDescent="0.2">
      <c r="A61" s="11"/>
    </row>
    <row r="62" spans="1:14" x14ac:dyDescent="0.2">
      <c r="A62" s="11"/>
    </row>
    <row r="63" spans="1:14" x14ac:dyDescent="0.2">
      <c r="A63" s="11"/>
    </row>
  </sheetData>
  <mergeCells count="6">
    <mergeCell ref="J24:K24"/>
    <mergeCell ref="L24:M24"/>
    <mergeCell ref="J8:K8"/>
    <mergeCell ref="L8:M8"/>
    <mergeCell ref="J16:K16"/>
    <mergeCell ref="L16:M16"/>
  </mergeCells>
  <pageMargins left="0.75" right="0.75" top="1" bottom="1" header="0.5" footer="0.5"/>
  <pageSetup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D1930B3E1B7B041B8F7DED1776B84A5" ma:contentTypeVersion="12" ma:contentTypeDescription="Create a new document." ma:contentTypeScope="" ma:versionID="c78756f181865aab361b45b68599e5e6">
  <xsd:schema xmlns:xsd="http://www.w3.org/2001/XMLSchema" xmlns:xs="http://www.w3.org/2001/XMLSchema" xmlns:p="http://schemas.microsoft.com/office/2006/metadata/properties" xmlns:ns2="4c8a0ea1-e409-45b3-bac3-c223998ef2ff" xmlns:ns3="5f28800e-a85a-4b62-8e54-3f4c3dc85435" targetNamespace="http://schemas.microsoft.com/office/2006/metadata/properties" ma:root="true" ma:fieldsID="128b4715dcad7693b65c3d2afc22d9e3" ns2:_="" ns3:_="">
    <xsd:import namespace="4c8a0ea1-e409-45b3-bac3-c223998ef2ff"/>
    <xsd:import namespace="5f28800e-a85a-4b62-8e54-3f4c3dc854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8a0ea1-e409-45b3-bac3-c223998ef2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28800e-a85a-4b62-8e54-3f4c3dc8543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B66632-07C2-4EED-AFBC-0B45650C3535}">
  <ds:schemaRefs>
    <ds:schemaRef ds:uri="4c8a0ea1-e409-45b3-bac3-c223998ef2ff"/>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5f28800e-a85a-4b62-8e54-3f4c3dc85435"/>
    <ds:schemaRef ds:uri="http://purl.org/dc/dcmitype/"/>
  </ds:schemaRefs>
</ds:datastoreItem>
</file>

<file path=customXml/itemProps2.xml><?xml version="1.0" encoding="utf-8"?>
<ds:datastoreItem xmlns:ds="http://schemas.openxmlformats.org/officeDocument/2006/customXml" ds:itemID="{FD670821-3C9E-42CB-A341-47424EB7C0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8a0ea1-e409-45b3-bac3-c223998ef2ff"/>
    <ds:schemaRef ds:uri="5f28800e-a85a-4b62-8e54-3f4c3dc854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2EBACD-6454-406F-9DE1-96C25FED21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Manager/>
  <Company>Group SJR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Shahar Fridman</dc:creator>
  <cp:keywords/>
  <dc:description/>
  <cp:lastModifiedBy>Microsoft Office User</cp:lastModifiedBy>
  <cp:revision/>
  <dcterms:created xsi:type="dcterms:W3CDTF">2016-05-03T18:01:22Z</dcterms:created>
  <dcterms:modified xsi:type="dcterms:W3CDTF">2022-04-26T03:43:41Z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0x0101009D1930B3E1B7B041B8F7DED1776B84A5</vt:lpwstr>
  </property>
</Properties>
</file>