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arick\Desktop\"/>
    </mc:Choice>
  </mc:AlternateContent>
  <xr:revisionPtr revIDLastSave="0" documentId="8_{C582C6CE-EB81-4FBC-A4E1-7E05ED72BE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0" i="1" l="1"/>
  <c r="H190" i="1" s="1"/>
  <c r="I190" i="1" s="1"/>
  <c r="G189" i="1"/>
  <c r="H189" i="1" s="1"/>
  <c r="I189" i="1" s="1"/>
  <c r="G188" i="1"/>
  <c r="H188" i="1" s="1"/>
  <c r="I188" i="1" s="1"/>
  <c r="G187" i="1"/>
  <c r="G186" i="1"/>
  <c r="H186" i="1" s="1"/>
  <c r="I186" i="1" s="1"/>
  <c r="G185" i="1"/>
  <c r="H185" i="1" s="1"/>
  <c r="I185" i="1" s="1"/>
  <c r="G184" i="1"/>
  <c r="G183" i="1"/>
  <c r="H183" i="1" s="1"/>
  <c r="I183" i="1" s="1"/>
  <c r="G182" i="1"/>
  <c r="H182" i="1" s="1"/>
  <c r="I182" i="1" s="1"/>
  <c r="G181" i="1"/>
  <c r="G180" i="1"/>
  <c r="H180" i="1" s="1"/>
  <c r="I180" i="1" s="1"/>
  <c r="G179" i="1"/>
  <c r="G178" i="1"/>
  <c r="H178" i="1" s="1"/>
  <c r="I178" i="1" s="1"/>
  <c r="G177" i="1"/>
  <c r="H177" i="1" s="1"/>
  <c r="I177" i="1" s="1"/>
  <c r="G176" i="1"/>
  <c r="G175" i="1"/>
  <c r="H175" i="1" s="1"/>
  <c r="I175" i="1" s="1"/>
  <c r="G174" i="1"/>
  <c r="H174" i="1" s="1"/>
  <c r="I174" i="1" s="1"/>
  <c r="G173" i="1"/>
  <c r="G172" i="1"/>
  <c r="H172" i="1" s="1"/>
  <c r="I172" i="1" s="1"/>
  <c r="G171" i="1"/>
  <c r="G170" i="1"/>
  <c r="H170" i="1" s="1"/>
  <c r="I170" i="1" s="1"/>
  <c r="G169" i="1"/>
  <c r="H169" i="1" s="1"/>
  <c r="I169" i="1" s="1"/>
  <c r="G168" i="1"/>
  <c r="G167" i="1"/>
  <c r="H167" i="1" s="1"/>
  <c r="I167" i="1" s="1"/>
  <c r="G166" i="1"/>
  <c r="H166" i="1" s="1"/>
  <c r="I166" i="1" s="1"/>
  <c r="G165" i="1"/>
  <c r="H165" i="1" s="1"/>
  <c r="I165" i="1" s="1"/>
  <c r="G164" i="1"/>
  <c r="G163" i="1"/>
  <c r="G162" i="1"/>
  <c r="H162" i="1" s="1"/>
  <c r="I162" i="1" s="1"/>
  <c r="G161" i="1"/>
  <c r="H161" i="1" s="1"/>
  <c r="I161" i="1" s="1"/>
  <c r="G160" i="1"/>
  <c r="G159" i="1"/>
  <c r="H159" i="1" s="1"/>
  <c r="I159" i="1" s="1"/>
  <c r="G158" i="1"/>
  <c r="H158" i="1" s="1"/>
  <c r="I158" i="1" s="1"/>
  <c r="G157" i="1"/>
  <c r="G156" i="1"/>
  <c r="H156" i="1" s="1"/>
  <c r="I156" i="1" s="1"/>
  <c r="G155" i="1"/>
  <c r="G154" i="1"/>
  <c r="H154" i="1" s="1"/>
  <c r="I154" i="1" s="1"/>
  <c r="G153" i="1"/>
  <c r="H153" i="1" s="1"/>
  <c r="I153" i="1" s="1"/>
  <c r="G152" i="1"/>
  <c r="G151" i="1"/>
  <c r="H151" i="1" s="1"/>
  <c r="I151" i="1" s="1"/>
  <c r="G150" i="1"/>
  <c r="H150" i="1" s="1"/>
  <c r="I150" i="1" s="1"/>
  <c r="G149" i="1"/>
  <c r="H149" i="1" s="1"/>
  <c r="I149" i="1" s="1"/>
  <c r="G148" i="1"/>
  <c r="G147" i="1"/>
  <c r="G146" i="1"/>
  <c r="H146" i="1" s="1"/>
  <c r="I146" i="1" s="1"/>
  <c r="G145" i="1"/>
  <c r="H145" i="1" s="1"/>
  <c r="I145" i="1" s="1"/>
  <c r="G144" i="1"/>
  <c r="G143" i="1"/>
  <c r="H143" i="1" s="1"/>
  <c r="I143" i="1" s="1"/>
  <c r="G142" i="1"/>
  <c r="H142" i="1" s="1"/>
  <c r="I142" i="1" s="1"/>
  <c r="G141" i="1"/>
  <c r="H141" i="1" s="1"/>
  <c r="I141" i="1" s="1"/>
  <c r="H187" i="1"/>
  <c r="I187" i="1" s="1"/>
  <c r="H184" i="1"/>
  <c r="I184" i="1" s="1"/>
  <c r="H181" i="1"/>
  <c r="I181" i="1" s="1"/>
  <c r="H179" i="1"/>
  <c r="I179" i="1" s="1"/>
  <c r="H176" i="1"/>
  <c r="I176" i="1" s="1"/>
  <c r="H173" i="1"/>
  <c r="I173" i="1" s="1"/>
  <c r="H171" i="1"/>
  <c r="I171" i="1" s="1"/>
  <c r="H168" i="1"/>
  <c r="I168" i="1" s="1"/>
  <c r="H164" i="1"/>
  <c r="I164" i="1" s="1"/>
  <c r="H163" i="1"/>
  <c r="I163" i="1" s="1"/>
  <c r="H160" i="1"/>
  <c r="I160" i="1" s="1"/>
  <c r="H157" i="1"/>
  <c r="I157" i="1" s="1"/>
  <c r="H155" i="1"/>
  <c r="I155" i="1" s="1"/>
  <c r="H152" i="1"/>
  <c r="I152" i="1" s="1"/>
  <c r="H148" i="1"/>
  <c r="I148" i="1" s="1"/>
  <c r="H147" i="1"/>
  <c r="I147" i="1" s="1"/>
  <c r="H144" i="1"/>
  <c r="I144" i="1" s="1"/>
  <c r="S118" i="1"/>
  <c r="T118" i="1" s="1"/>
  <c r="U118" i="1" s="1"/>
  <c r="S119" i="1"/>
  <c r="T119" i="1" s="1"/>
  <c r="U119" i="1" s="1"/>
  <c r="S120" i="1"/>
  <c r="T120" i="1" s="1"/>
  <c r="U120" i="1" s="1"/>
  <c r="S121" i="1"/>
  <c r="S122" i="1"/>
  <c r="S123" i="1"/>
  <c r="T123" i="1" s="1"/>
  <c r="U123" i="1" s="1"/>
  <c r="S124" i="1"/>
  <c r="T124" i="1" s="1"/>
  <c r="U124" i="1" s="1"/>
  <c r="S125" i="1"/>
  <c r="T125" i="1" s="1"/>
  <c r="U125" i="1" s="1"/>
  <c r="S126" i="1"/>
  <c r="T126" i="1" s="1"/>
  <c r="U126" i="1" s="1"/>
  <c r="S127" i="1"/>
  <c r="T127" i="1" s="1"/>
  <c r="U127" i="1" s="1"/>
  <c r="S128" i="1"/>
  <c r="T128" i="1" s="1"/>
  <c r="U128" i="1" s="1"/>
  <c r="S129" i="1"/>
  <c r="S130" i="1"/>
  <c r="T130" i="1" s="1"/>
  <c r="U130" i="1" s="1"/>
  <c r="S131" i="1"/>
  <c r="T131" i="1" s="1"/>
  <c r="U131" i="1" s="1"/>
  <c r="S132" i="1"/>
  <c r="T132" i="1" s="1"/>
  <c r="U132" i="1" s="1"/>
  <c r="S133" i="1"/>
  <c r="T133" i="1" s="1"/>
  <c r="U133" i="1" s="1"/>
  <c r="S134" i="1"/>
  <c r="T134" i="1" s="1"/>
  <c r="U134" i="1" s="1"/>
  <c r="S135" i="1"/>
  <c r="T135" i="1" s="1"/>
  <c r="U135" i="1" s="1"/>
  <c r="S136" i="1"/>
  <c r="S137" i="1"/>
  <c r="T137" i="1" s="1"/>
  <c r="U137" i="1" s="1"/>
  <c r="S138" i="1"/>
  <c r="S139" i="1"/>
  <c r="T139" i="1" s="1"/>
  <c r="U139" i="1" s="1"/>
  <c r="S140" i="1"/>
  <c r="T140" i="1" s="1"/>
  <c r="U140" i="1" s="1"/>
  <c r="S141" i="1"/>
  <c r="T141" i="1" s="1"/>
  <c r="U141" i="1" s="1"/>
  <c r="S142" i="1"/>
  <c r="T142" i="1" s="1"/>
  <c r="U142" i="1" s="1"/>
  <c r="S143" i="1"/>
  <c r="T143" i="1" s="1"/>
  <c r="U143" i="1" s="1"/>
  <c r="S144" i="1"/>
  <c r="T144" i="1" s="1"/>
  <c r="U144" i="1" s="1"/>
  <c r="S145" i="1"/>
  <c r="S146" i="1"/>
  <c r="T146" i="1" s="1"/>
  <c r="U146" i="1" s="1"/>
  <c r="S147" i="1"/>
  <c r="S148" i="1"/>
  <c r="T148" i="1" s="1"/>
  <c r="U148" i="1" s="1"/>
  <c r="S149" i="1"/>
  <c r="T149" i="1" s="1"/>
  <c r="U149" i="1" s="1"/>
  <c r="S150" i="1"/>
  <c r="T150" i="1" s="1"/>
  <c r="U150" i="1" s="1"/>
  <c r="S151" i="1"/>
  <c r="T151" i="1" s="1"/>
  <c r="U151" i="1" s="1"/>
  <c r="S152" i="1"/>
  <c r="S153" i="1"/>
  <c r="T153" i="1" s="1"/>
  <c r="U153" i="1" s="1"/>
  <c r="S154" i="1"/>
  <c r="T154" i="1" s="1"/>
  <c r="U154" i="1" s="1"/>
  <c r="S155" i="1"/>
  <c r="T155" i="1" s="1"/>
  <c r="U155" i="1" s="1"/>
  <c r="S156" i="1"/>
  <c r="T156" i="1" s="1"/>
  <c r="U156" i="1" s="1"/>
  <c r="S157" i="1"/>
  <c r="T157" i="1" s="1"/>
  <c r="U157" i="1" s="1"/>
  <c r="S158" i="1"/>
  <c r="T158" i="1" s="1"/>
  <c r="U158" i="1" s="1"/>
  <c r="S159" i="1"/>
  <c r="T159" i="1" s="1"/>
  <c r="U159" i="1" s="1"/>
  <c r="S160" i="1"/>
  <c r="T160" i="1" s="1"/>
  <c r="U160" i="1" s="1"/>
  <c r="S161" i="1"/>
  <c r="T161" i="1" s="1"/>
  <c r="U161" i="1" s="1"/>
  <c r="S162" i="1"/>
  <c r="S163" i="1"/>
  <c r="S164" i="1"/>
  <c r="T164" i="1" s="1"/>
  <c r="U164" i="1" s="1"/>
  <c r="S165" i="1"/>
  <c r="T165" i="1" s="1"/>
  <c r="U165" i="1" s="1"/>
  <c r="S166" i="1"/>
  <c r="T166" i="1" s="1"/>
  <c r="U166" i="1" s="1"/>
  <c r="S167" i="1"/>
  <c r="T167" i="1" s="1"/>
  <c r="U167" i="1" s="1"/>
  <c r="T163" i="1"/>
  <c r="U163" i="1" s="1"/>
  <c r="T162" i="1"/>
  <c r="U162" i="1" s="1"/>
  <c r="T152" i="1"/>
  <c r="U152" i="1" s="1"/>
  <c r="T147" i="1"/>
  <c r="U147" i="1" s="1"/>
  <c r="T145" i="1"/>
  <c r="U145" i="1" s="1"/>
  <c r="T138" i="1"/>
  <c r="U138" i="1" s="1"/>
  <c r="T136" i="1"/>
  <c r="U136" i="1" s="1"/>
  <c r="T129" i="1"/>
  <c r="U129" i="1" s="1"/>
  <c r="T122" i="1"/>
  <c r="U122" i="1" s="1"/>
  <c r="T121" i="1"/>
  <c r="U121" i="1" s="1"/>
  <c r="G119" i="1"/>
  <c r="G108" i="1"/>
  <c r="I192" i="1" l="1"/>
  <c r="U168" i="1"/>
  <c r="E106" i="1"/>
  <c r="F106" i="1" s="1"/>
  <c r="J102" i="1"/>
  <c r="J101" i="1"/>
  <c r="J100" i="1"/>
  <c r="J103" i="1" s="1"/>
  <c r="I102" i="1"/>
  <c r="I101" i="1"/>
  <c r="H100" i="1"/>
  <c r="I100" i="1" s="1"/>
  <c r="I103" i="1" s="1"/>
</calcChain>
</file>

<file path=xl/sharedStrings.xml><?xml version="1.0" encoding="utf-8"?>
<sst xmlns="http://schemas.openxmlformats.org/spreadsheetml/2006/main" count="120" uniqueCount="69">
  <si>
    <t>Excel Example of Application of Annuities</t>
  </si>
  <si>
    <t>(see PPT slide 10, Lecture 4)</t>
  </si>
  <si>
    <t>"Calculation of periodic payments"</t>
  </si>
  <si>
    <t>Mortgage Loan payments for a house</t>
  </si>
  <si>
    <t>Car Loan payments for a car</t>
  </si>
  <si>
    <t>KEY is to be consistent with definition of TIME and INTEREST RATE</t>
  </si>
  <si>
    <t>If Time is defined as a year, interest rate is per year</t>
  </si>
  <si>
    <t>If Time is defined as a month (for monthly loan payments),</t>
  </si>
  <si>
    <t>interest rate needs to be per month</t>
  </si>
  <si>
    <t>Interest Rate/12 is the most accurate method</t>
  </si>
  <si>
    <t>Example</t>
  </si>
  <si>
    <t>Borrow $30,000 to buy a car; rate is 8.5% for 5 years with monthly payments</t>
  </si>
  <si>
    <t>PMT</t>
  </si>
  <si>
    <t>….</t>
  </si>
  <si>
    <t>r = 8.5%</t>
  </si>
  <si>
    <t>Excel</t>
  </si>
  <si>
    <t>Use PMT function</t>
  </si>
  <si>
    <t>Monthly payment is $615.50</t>
  </si>
  <si>
    <t>Borrow $200,000 to buy a house; rate is 4.75% for 30 years with monthly payments</t>
  </si>
  <si>
    <t>…</t>
  </si>
  <si>
    <t>PV</t>
  </si>
  <si>
    <t>Lecture 4 Excel</t>
  </si>
  <si>
    <t>r 10%</t>
  </si>
  <si>
    <t>?</t>
  </si>
  <si>
    <t>Deferred Perpetuity</t>
  </si>
  <si>
    <t>Thought Process:  Where can you stand on the timeline and see a normal Perpetuity?</t>
  </si>
  <si>
    <t>Thought Process: Now it looks like a Lump Sum</t>
  </si>
  <si>
    <t>Perpetuity A</t>
  </si>
  <si>
    <t>PV equals</t>
  </si>
  <si>
    <t>r</t>
  </si>
  <si>
    <t>x</t>
  </si>
  <si>
    <r>
      <t>(1 +r)</t>
    </r>
    <r>
      <rPr>
        <vertAlign val="superscript"/>
        <sz val="11"/>
        <color theme="1"/>
        <rFont val="Calibri"/>
        <family val="2"/>
        <scheme val="minor"/>
      </rPr>
      <t>t</t>
    </r>
  </si>
  <si>
    <t>Entire Process:</t>
  </si>
  <si>
    <t>Perpetuity B</t>
  </si>
  <si>
    <t>Subtract Timeline for Perpetuity B from Timeline for Perpetuity A:</t>
  </si>
  <si>
    <r>
      <t>r(1 + r)</t>
    </r>
    <r>
      <rPr>
        <vertAlign val="superscript"/>
        <sz val="11"/>
        <color theme="1"/>
        <rFont val="Calibri"/>
        <family val="2"/>
        <scheme val="minor"/>
      </rPr>
      <t>t</t>
    </r>
  </si>
  <si>
    <t>That looks like a threee-year annuity</t>
  </si>
  <si>
    <t>minus</t>
  </si>
  <si>
    <t>Time Value of Money: if you know three variables, solve for fourth</t>
  </si>
  <si>
    <t>See also NPER function</t>
  </si>
  <si>
    <t>FV</t>
  </si>
  <si>
    <r>
      <t>(1.10)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</si>
  <si>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24.87 x </t>
  </si>
  <si>
    <t xml:space="preserve">if you desire to have $500,000 at retirement, how much must you save each year? </t>
  </si>
  <si>
    <t xml:space="preserve">You plan to save for 50 years and then retire. Given a 10% rate of interest,  </t>
  </si>
  <si>
    <r>
      <t>FV of an annuity is simply the PV of the annuity x (1 + r)</t>
    </r>
    <r>
      <rPr>
        <vertAlign val="superscript"/>
        <sz val="14"/>
        <color theme="1"/>
        <rFont val="Calibri"/>
        <family val="2"/>
        <scheme val="minor"/>
      </rPr>
      <t>t</t>
    </r>
  </si>
  <si>
    <t>PROOF</t>
  </si>
  <si>
    <t>See Power Point</t>
  </si>
  <si>
    <t>formula</t>
  </si>
  <si>
    <t>x PMT</t>
  </si>
  <si>
    <r>
      <t>(1 + r)</t>
    </r>
    <r>
      <rPr>
        <u/>
        <vertAlign val="superscript"/>
        <sz val="11"/>
        <color theme="1"/>
        <rFont val="Calibri"/>
        <family val="2"/>
        <scheme val="minor"/>
      </rPr>
      <t>t</t>
    </r>
    <r>
      <rPr>
        <u/>
        <sz val="11"/>
        <color theme="1"/>
        <rFont val="Calibri"/>
        <family val="2"/>
        <scheme val="minor"/>
      </rPr>
      <t xml:space="preserve"> - 1</t>
    </r>
  </si>
  <si>
    <r>
      <t>(1.10)</t>
    </r>
    <r>
      <rPr>
        <u/>
        <vertAlign val="superscript"/>
        <sz val="11"/>
        <color theme="1"/>
        <rFont val="Calibri"/>
        <family val="2"/>
        <scheme val="minor"/>
      </rPr>
      <t xml:space="preserve">3 </t>
    </r>
    <r>
      <rPr>
        <u/>
        <sz val="11"/>
        <color theme="1"/>
        <rFont val="Calibri"/>
        <family val="2"/>
        <scheme val="minor"/>
      </rPr>
      <t>- 1</t>
    </r>
  </si>
  <si>
    <t>x $10.00</t>
  </si>
  <si>
    <t>equals FV</t>
  </si>
  <si>
    <r>
      <t>(1.10)</t>
    </r>
    <r>
      <rPr>
        <u/>
        <vertAlign val="superscript"/>
        <sz val="11"/>
        <color theme="1"/>
        <rFont val="Calibri"/>
        <family val="2"/>
        <scheme val="minor"/>
      </rPr>
      <t>50</t>
    </r>
    <r>
      <rPr>
        <u/>
        <sz val="11"/>
        <color theme="1"/>
        <rFont val="Calibri"/>
        <family val="2"/>
        <scheme val="minor"/>
      </rPr>
      <t xml:space="preserve"> - 1</t>
    </r>
  </si>
  <si>
    <t>equals $500,000</t>
  </si>
  <si>
    <t>x PMT equals $500,000</t>
  </si>
  <si>
    <t>PMT function</t>
  </si>
  <si>
    <t>rounding</t>
  </si>
  <si>
    <t>Yrs to grow</t>
  </si>
  <si>
    <t xml:space="preserve">     TVM</t>
  </si>
  <si>
    <t xml:space="preserve">PROOF -- &gt; </t>
  </si>
  <si>
    <t>FV Annuity Due equals FV Annuity x (1 + r)</t>
  </si>
  <si>
    <t>FV function</t>
  </si>
  <si>
    <r>
      <t>(1.10)</t>
    </r>
    <r>
      <rPr>
        <vertAlign val="superscript"/>
        <sz val="11"/>
        <color theme="1"/>
        <rFont val="Calibri"/>
        <family val="2"/>
        <scheme val="minor"/>
      </rPr>
      <t>2134</t>
    </r>
  </si>
  <si>
    <t>If you want to sell the investment after five years, what is the price?</t>
  </si>
  <si>
    <t>(effectively zero PV)</t>
  </si>
  <si>
    <t>What if the market rate, however is now 11%?</t>
  </si>
  <si>
    <t>___1__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</si>
</sst>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rgb="FF01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164" fontId="0" fillId="2" borderId="0" xfId="1" applyNumberFormat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8" fontId="0" fillId="2" borderId="0" xfId="0" applyNumberFormat="1" applyFill="1" applyBorder="1"/>
    <xf numFmtId="0" fontId="7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44" fontId="0" fillId="0" borderId="0" xfId="1" applyFont="1" applyBorder="1" applyAlignment="1">
      <alignment horizontal="center"/>
    </xf>
    <xf numFmtId="44" fontId="0" fillId="2" borderId="0" xfId="0" applyNumberForma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0" xfId="0" applyFont="1" applyBorder="1"/>
    <xf numFmtId="0" fontId="2" fillId="0" borderId="0" xfId="0" applyFont="1" applyBorder="1"/>
    <xf numFmtId="0" fontId="1" fillId="0" borderId="5" xfId="0" applyFont="1" applyBorder="1"/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/>
    <xf numFmtId="8" fontId="1" fillId="0" borderId="0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Alignment="1">
      <alignment horizontal="left"/>
    </xf>
    <xf numFmtId="0" fontId="0" fillId="3" borderId="6" xfId="0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44" fontId="0" fillId="0" borderId="0" xfId="1" applyFont="1" applyFill="1"/>
    <xf numFmtId="0" fontId="7" fillId="4" borderId="1" xfId="1" applyNumberFormat="1" applyFont="1" applyFill="1" applyBorder="1" applyAlignment="1">
      <alignment horizontal="center"/>
    </xf>
    <xf numFmtId="0" fontId="0" fillId="4" borderId="2" xfId="0" applyFill="1" applyBorder="1"/>
    <xf numFmtId="0" fontId="7" fillId="4" borderId="3" xfId="1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  <xf numFmtId="0" fontId="7" fillId="4" borderId="2" xfId="1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7" fillId="4" borderId="0" xfId="1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3" xfId="0" applyFont="1" applyBorder="1"/>
    <xf numFmtId="8" fontId="0" fillId="0" borderId="0" xfId="0" applyNumberFormat="1" applyBorder="1"/>
    <xf numFmtId="44" fontId="0" fillId="0" borderId="0" xfId="1" applyFont="1" applyBorder="1"/>
    <xf numFmtId="44" fontId="0" fillId="0" borderId="0" xfId="0" applyNumberFormat="1" applyBorder="1"/>
    <xf numFmtId="44" fontId="9" fillId="0" borderId="0" xfId="0" applyNumberFormat="1" applyFont="1" applyBorder="1"/>
    <xf numFmtId="44" fontId="9" fillId="0" borderId="0" xfId="1" applyFont="1" applyBorder="1"/>
    <xf numFmtId="44" fontId="0" fillId="4" borderId="0" xfId="0" applyNumberFormat="1" applyFill="1" applyBorder="1"/>
    <xf numFmtId="0" fontId="1" fillId="0" borderId="4" xfId="0" applyFont="1" applyFill="1" applyBorder="1"/>
    <xf numFmtId="0" fontId="0" fillId="0" borderId="0" xfId="0" applyBorder="1" applyAlignment="1">
      <alignment horizontal="left"/>
    </xf>
    <xf numFmtId="44" fontId="0" fillId="4" borderId="0" xfId="1" applyFont="1" applyFill="1" applyBorder="1"/>
    <xf numFmtId="44" fontId="0" fillId="0" borderId="0" xfId="1" applyFont="1" applyFill="1" applyBorder="1"/>
    <xf numFmtId="0" fontId="7" fillId="4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6" xfId="0" applyFont="1" applyFill="1" applyBorder="1"/>
    <xf numFmtId="0" fontId="0" fillId="4" borderId="7" xfId="0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4" fontId="0" fillId="0" borderId="7" xfId="1" applyFont="1" applyFill="1" applyBorder="1"/>
    <xf numFmtId="0" fontId="0" fillId="4" borderId="1" xfId="0" applyFill="1" applyBorder="1"/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44" fontId="0" fillId="0" borderId="5" xfId="0" applyNumberFormat="1" applyBorder="1"/>
    <xf numFmtId="44" fontId="9" fillId="0" borderId="5" xfId="0" applyNumberFormat="1" applyFont="1" applyBorder="1"/>
    <xf numFmtId="44" fontId="0" fillId="4" borderId="8" xfId="0" applyNumberFormat="1" applyFill="1" applyBorder="1"/>
    <xf numFmtId="0" fontId="2" fillId="0" borderId="2" xfId="0" applyFont="1" applyBorder="1"/>
    <xf numFmtId="0" fontId="4" fillId="0" borderId="0" xfId="0" applyFont="1" applyBorder="1" applyAlignment="1">
      <alignment horizontal="left" vertical="center" indent="5" readingOrder="1"/>
    </xf>
    <xf numFmtId="0" fontId="3" fillId="0" borderId="0" xfId="0" applyFont="1" applyBorder="1"/>
    <xf numFmtId="8" fontId="3" fillId="0" borderId="0" xfId="0" applyNumberFormat="1" applyFont="1" applyBorder="1"/>
    <xf numFmtId="0" fontId="3" fillId="0" borderId="5" xfId="0" applyFont="1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44" fontId="0" fillId="2" borderId="0" xfId="1" applyFont="1" applyFill="1" applyBorder="1"/>
    <xf numFmtId="0" fontId="0" fillId="0" borderId="0" xfId="0" applyFont="1"/>
    <xf numFmtId="0" fontId="0" fillId="0" borderId="0" xfId="0" applyFont="1" applyAlignment="1">
      <alignment horizontal="center"/>
    </xf>
    <xf numFmtId="8" fontId="0" fillId="0" borderId="0" xfId="0" applyNumberFormat="1" applyFont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/>
    <xf numFmtId="8" fontId="0" fillId="0" borderId="0" xfId="0" applyNumberFormat="1" applyFont="1" applyBorder="1"/>
    <xf numFmtId="0" fontId="0" fillId="2" borderId="0" xfId="0" applyFont="1" applyFill="1" applyBorder="1"/>
    <xf numFmtId="8" fontId="0" fillId="2" borderId="0" xfId="0" applyNumberFormat="1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4" borderId="1" xfId="0" applyFont="1" applyFill="1" applyBorder="1"/>
    <xf numFmtId="0" fontId="12" fillId="0" borderId="2" xfId="0" applyFont="1" applyBorder="1"/>
    <xf numFmtId="0" fontId="12" fillId="0" borderId="3" xfId="0" applyFont="1" applyBorder="1"/>
    <xf numFmtId="44" fontId="0" fillId="0" borderId="5" xfId="1" applyFont="1" applyBorder="1"/>
    <xf numFmtId="0" fontId="0" fillId="0" borderId="4" xfId="0" applyFont="1" applyBorder="1"/>
    <xf numFmtId="44" fontId="0" fillId="4" borderId="8" xfId="1" applyFont="1" applyFill="1" applyBorder="1"/>
    <xf numFmtId="164" fontId="0" fillId="0" borderId="2" xfId="1" applyNumberFormat="1" applyFont="1" applyBorder="1"/>
    <xf numFmtId="164" fontId="0" fillId="0" borderId="5" xfId="1" applyNumberFormat="1" applyFont="1" applyBorder="1"/>
    <xf numFmtId="3" fontId="7" fillId="0" borderId="0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0" fontId="0" fillId="3" borderId="7" xfId="0" applyFill="1" applyBorder="1"/>
    <xf numFmtId="0" fontId="0" fillId="2" borderId="7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2"/>
  <sheetViews>
    <sheetView tabSelected="1" topLeftCell="A121" workbookViewId="0">
      <selection activeCell="P145" sqref="P145"/>
    </sheetView>
  </sheetViews>
  <sheetFormatPr defaultRowHeight="14.5" x14ac:dyDescent="0.35"/>
  <cols>
    <col min="1" max="1" width="11.81640625" customWidth="1"/>
    <col min="2" max="2" width="11.453125" bestFit="1" customWidth="1"/>
    <col min="3" max="3" width="14.54296875" bestFit="1" customWidth="1"/>
    <col min="4" max="5" width="12.1796875" bestFit="1" customWidth="1"/>
    <col min="6" max="6" width="13.54296875" bestFit="1" customWidth="1"/>
    <col min="7" max="10" width="12.1796875" bestFit="1" customWidth="1"/>
    <col min="16" max="16" width="10.81640625" customWidth="1"/>
    <col min="19" max="19" width="9.81640625" customWidth="1"/>
    <col min="21" max="21" width="12.1796875" bestFit="1" customWidth="1"/>
  </cols>
  <sheetData>
    <row r="1" spans="1:16" x14ac:dyDescent="0.35">
      <c r="A1" s="3" t="s">
        <v>21</v>
      </c>
    </row>
    <row r="2" spans="1:16" x14ac:dyDescent="0.35">
      <c r="A2" s="3"/>
    </row>
    <row r="3" spans="1:16" x14ac:dyDescent="0.35">
      <c r="O3" s="21"/>
      <c r="P3" s="25"/>
    </row>
    <row r="4" spans="1:16" x14ac:dyDescent="0.35">
      <c r="A4" s="21"/>
      <c r="B4" s="118">
        <v>100000</v>
      </c>
      <c r="C4" s="118">
        <v>100000</v>
      </c>
      <c r="D4" s="118">
        <v>100000</v>
      </c>
      <c r="E4" s="118">
        <v>100000</v>
      </c>
      <c r="F4" s="118">
        <v>100000</v>
      </c>
      <c r="G4" s="118">
        <v>100000</v>
      </c>
      <c r="H4" s="118">
        <v>100000</v>
      </c>
      <c r="I4" s="118">
        <v>100000</v>
      </c>
      <c r="J4" s="118">
        <v>100000</v>
      </c>
      <c r="K4" s="25" t="s">
        <v>19</v>
      </c>
      <c r="O4" s="26"/>
      <c r="P4" s="119">
        <v>100000</v>
      </c>
    </row>
    <row r="5" spans="1:16" x14ac:dyDescent="0.35">
      <c r="A5" s="26">
        <v>0</v>
      </c>
      <c r="B5" s="28">
        <v>1</v>
      </c>
      <c r="C5" s="28">
        <v>2</v>
      </c>
      <c r="D5" s="28">
        <v>3</v>
      </c>
      <c r="E5" s="28">
        <v>4</v>
      </c>
      <c r="F5" s="28">
        <v>5</v>
      </c>
      <c r="G5" s="28">
        <v>6</v>
      </c>
      <c r="H5" s="28">
        <v>7</v>
      </c>
      <c r="I5" s="28">
        <v>8</v>
      </c>
      <c r="J5" s="28">
        <v>9</v>
      </c>
      <c r="K5" s="29" t="s">
        <v>19</v>
      </c>
      <c r="O5" s="26" t="s">
        <v>19</v>
      </c>
      <c r="P5" s="29">
        <v>2134</v>
      </c>
    </row>
    <row r="6" spans="1:16" x14ac:dyDescent="0.35">
      <c r="A6" s="26" t="s">
        <v>22</v>
      </c>
      <c r="B6" s="28"/>
      <c r="C6" s="28"/>
      <c r="D6" s="28"/>
      <c r="E6" s="28"/>
      <c r="F6" s="28"/>
      <c r="G6" s="28"/>
      <c r="H6" s="28"/>
      <c r="I6" s="28"/>
      <c r="J6" s="28"/>
      <c r="K6" s="29"/>
      <c r="O6" s="26"/>
      <c r="P6" s="29"/>
    </row>
    <row r="7" spans="1:16" x14ac:dyDescent="0.35">
      <c r="A7" s="26" t="s">
        <v>28</v>
      </c>
      <c r="B7" s="78" t="s">
        <v>12</v>
      </c>
      <c r="C7" s="120">
        <v>100000</v>
      </c>
      <c r="D7" s="16"/>
      <c r="E7" s="28"/>
      <c r="F7" s="28"/>
      <c r="G7" s="28"/>
      <c r="H7" s="28"/>
      <c r="I7" s="28"/>
      <c r="J7" s="28"/>
      <c r="K7" s="29"/>
      <c r="O7" s="26"/>
      <c r="P7" s="29"/>
    </row>
    <row r="8" spans="1:16" x14ac:dyDescent="0.35">
      <c r="A8" s="26"/>
      <c r="B8" s="27" t="s">
        <v>29</v>
      </c>
      <c r="C8" s="95">
        <v>0.1</v>
      </c>
      <c r="D8" s="28"/>
      <c r="E8" s="28"/>
      <c r="F8" s="28"/>
      <c r="G8" s="28"/>
      <c r="H8" s="28"/>
      <c r="I8" s="28"/>
      <c r="J8" s="28"/>
      <c r="K8" s="29"/>
      <c r="O8" s="26" t="s">
        <v>28</v>
      </c>
      <c r="P8" s="121" t="s">
        <v>68</v>
      </c>
    </row>
    <row r="9" spans="1:16" ht="16.5" x14ac:dyDescent="0.35">
      <c r="A9" s="26"/>
      <c r="B9" s="28"/>
      <c r="C9" s="28"/>
      <c r="D9" s="28"/>
      <c r="E9" s="28"/>
      <c r="F9" s="28"/>
      <c r="G9" s="28"/>
      <c r="H9" s="28"/>
      <c r="I9" s="28"/>
      <c r="J9" s="28"/>
      <c r="K9" s="29"/>
      <c r="O9" s="26"/>
      <c r="P9" s="122" t="s">
        <v>64</v>
      </c>
    </row>
    <row r="10" spans="1:16" x14ac:dyDescent="0.35">
      <c r="A10" s="26" t="s">
        <v>65</v>
      </c>
      <c r="B10" s="28"/>
      <c r="C10" s="28"/>
      <c r="D10" s="28"/>
      <c r="E10" s="28"/>
      <c r="F10" s="120">
        <v>100000</v>
      </c>
      <c r="G10" s="17"/>
      <c r="H10" s="28"/>
      <c r="I10" s="28"/>
      <c r="J10" s="28"/>
      <c r="K10" s="29"/>
      <c r="O10" s="26"/>
      <c r="P10" s="29"/>
    </row>
    <row r="11" spans="1:16" x14ac:dyDescent="0.35">
      <c r="A11" s="26"/>
      <c r="B11" s="28"/>
      <c r="C11" s="28"/>
      <c r="D11" s="28"/>
      <c r="E11" s="28"/>
      <c r="F11" s="123">
        <v>0.1</v>
      </c>
      <c r="G11" s="28"/>
      <c r="H11" s="28"/>
      <c r="I11" s="28"/>
      <c r="J11" s="28"/>
      <c r="K11" s="29"/>
      <c r="O11" s="26"/>
      <c r="P11" s="29"/>
    </row>
    <row r="12" spans="1:16" x14ac:dyDescent="0.35">
      <c r="A12" s="26"/>
      <c r="B12" s="28"/>
      <c r="C12" s="28"/>
      <c r="D12" s="28"/>
      <c r="E12" s="120">
        <v>100000</v>
      </c>
      <c r="F12" s="95"/>
      <c r="G12" s="28"/>
      <c r="H12" s="28"/>
      <c r="I12" s="28"/>
      <c r="J12" s="28"/>
      <c r="K12" s="29"/>
      <c r="O12" s="32" t="s">
        <v>66</v>
      </c>
      <c r="P12" s="34"/>
    </row>
    <row r="13" spans="1:16" x14ac:dyDescent="0.35">
      <c r="A13" s="47" t="s">
        <v>67</v>
      </c>
      <c r="B13" s="124"/>
      <c r="C13" s="124"/>
      <c r="D13" s="124"/>
      <c r="E13" s="123">
        <v>0.11</v>
      </c>
      <c r="F13" s="33"/>
      <c r="G13" s="125"/>
      <c r="H13" s="33"/>
      <c r="I13" s="33"/>
      <c r="J13" s="33"/>
      <c r="K13" s="34"/>
    </row>
    <row r="14" spans="1:16" x14ac:dyDescent="0.35">
      <c r="A14" s="3"/>
    </row>
    <row r="15" spans="1:16" x14ac:dyDescent="0.35">
      <c r="A15" s="3"/>
    </row>
    <row r="17" spans="1:11" x14ac:dyDescent="0.35">
      <c r="A17" s="5"/>
      <c r="B17" s="6"/>
      <c r="C17" s="6"/>
      <c r="D17" s="6"/>
      <c r="E17" s="6"/>
      <c r="F17" s="6"/>
      <c r="G17" s="6"/>
      <c r="H17" s="6"/>
      <c r="I17" s="6"/>
      <c r="J17" s="6"/>
      <c r="K17" s="7"/>
    </row>
    <row r="18" spans="1:11" x14ac:dyDescent="0.35">
      <c r="A18" s="8"/>
      <c r="B18" s="11"/>
      <c r="C18" s="11"/>
      <c r="D18" s="11"/>
      <c r="E18" s="11"/>
      <c r="F18" s="11"/>
      <c r="G18" s="11"/>
      <c r="H18" s="11"/>
      <c r="I18" s="11"/>
      <c r="J18" s="11"/>
      <c r="K18" s="12"/>
    </row>
    <row r="19" spans="1:11" x14ac:dyDescent="0.35">
      <c r="A19" s="8"/>
      <c r="B19" s="9" t="s">
        <v>23</v>
      </c>
      <c r="C19" s="10"/>
      <c r="D19" s="10"/>
      <c r="E19" s="10">
        <v>100000</v>
      </c>
      <c r="F19" s="10">
        <v>100000</v>
      </c>
      <c r="G19" s="10">
        <v>100000</v>
      </c>
      <c r="H19" s="10">
        <v>100000</v>
      </c>
      <c r="I19" s="10">
        <v>100000</v>
      </c>
      <c r="J19" s="10">
        <v>100000</v>
      </c>
      <c r="K19" s="12"/>
    </row>
    <row r="20" spans="1:11" x14ac:dyDescent="0.35">
      <c r="A20" s="8" t="s">
        <v>22</v>
      </c>
      <c r="B20" s="9">
        <v>0</v>
      </c>
      <c r="C20" s="9">
        <v>1</v>
      </c>
      <c r="D20" s="9">
        <v>2</v>
      </c>
      <c r="E20" s="9">
        <v>3</v>
      </c>
      <c r="F20" s="9">
        <v>4</v>
      </c>
      <c r="G20" s="9">
        <v>5</v>
      </c>
      <c r="H20" s="9">
        <v>6</v>
      </c>
      <c r="I20" s="9">
        <v>7</v>
      </c>
      <c r="J20" s="9">
        <v>8</v>
      </c>
      <c r="K20" s="12" t="s">
        <v>19</v>
      </c>
    </row>
    <row r="21" spans="1:11" x14ac:dyDescent="0.35">
      <c r="A21" s="8"/>
      <c r="B21" s="9"/>
      <c r="C21" s="9"/>
      <c r="D21" s="9"/>
      <c r="E21" s="9"/>
      <c r="F21" s="9"/>
      <c r="G21" s="9"/>
      <c r="H21" s="9"/>
      <c r="I21" s="9"/>
      <c r="J21" s="9"/>
      <c r="K21" s="12"/>
    </row>
    <row r="22" spans="1:11" x14ac:dyDescent="0.35">
      <c r="A22" s="8" t="s">
        <v>24</v>
      </c>
      <c r="B22" s="9"/>
      <c r="C22" s="9"/>
      <c r="D22" s="9"/>
      <c r="E22" s="9"/>
      <c r="F22" s="9"/>
      <c r="G22" s="9"/>
      <c r="H22" s="9"/>
      <c r="I22" s="9"/>
      <c r="J22" s="9"/>
      <c r="K22" s="12"/>
    </row>
    <row r="23" spans="1:11" x14ac:dyDescent="0.35">
      <c r="A23" s="8"/>
      <c r="B23" s="9"/>
      <c r="C23" s="9"/>
      <c r="D23" s="9"/>
      <c r="E23" s="9"/>
      <c r="F23" s="9"/>
      <c r="G23" s="9"/>
      <c r="H23" s="9"/>
      <c r="I23" s="9"/>
      <c r="J23" s="9"/>
      <c r="K23" s="12"/>
    </row>
    <row r="24" spans="1:11" x14ac:dyDescent="0.35">
      <c r="A24" s="8" t="s">
        <v>25</v>
      </c>
      <c r="B24" s="9"/>
      <c r="C24" s="9"/>
      <c r="D24" s="9"/>
      <c r="E24" s="9"/>
      <c r="F24" s="9"/>
      <c r="G24" s="9"/>
      <c r="H24" s="9"/>
      <c r="I24" s="9"/>
      <c r="J24" s="9"/>
      <c r="K24" s="12"/>
    </row>
    <row r="25" spans="1:11" x14ac:dyDescent="0.35">
      <c r="A25" s="8"/>
      <c r="B25" s="9"/>
      <c r="C25" s="9"/>
      <c r="D25" s="9"/>
      <c r="E25" s="9"/>
      <c r="F25" s="9"/>
      <c r="G25" s="9"/>
      <c r="H25" s="9"/>
      <c r="I25" s="9"/>
      <c r="J25" s="9"/>
      <c r="K25" s="12"/>
    </row>
    <row r="26" spans="1:11" x14ac:dyDescent="0.35">
      <c r="A26" s="8"/>
      <c r="B26" s="9" t="s">
        <v>23</v>
      </c>
      <c r="C26" s="10"/>
      <c r="D26" s="10"/>
      <c r="E26" s="10">
        <v>100000</v>
      </c>
      <c r="F26" s="10">
        <v>100000</v>
      </c>
      <c r="G26" s="10">
        <v>100000</v>
      </c>
      <c r="H26" s="10">
        <v>100000</v>
      </c>
      <c r="I26" s="10">
        <v>100000</v>
      </c>
      <c r="J26" s="10">
        <v>100000</v>
      </c>
      <c r="K26" s="12"/>
    </row>
    <row r="27" spans="1:11" x14ac:dyDescent="0.35">
      <c r="A27" s="8" t="s">
        <v>22</v>
      </c>
      <c r="B27" s="9">
        <v>0</v>
      </c>
      <c r="C27" s="9">
        <v>1</v>
      </c>
      <c r="D27" s="9">
        <v>2</v>
      </c>
      <c r="E27" s="9">
        <v>3</v>
      </c>
      <c r="F27" s="9">
        <v>4</v>
      </c>
      <c r="G27" s="9">
        <v>5</v>
      </c>
      <c r="H27" s="9">
        <v>6</v>
      </c>
      <c r="I27" s="9">
        <v>7</v>
      </c>
      <c r="J27" s="9">
        <v>8</v>
      </c>
      <c r="K27" s="12" t="s">
        <v>19</v>
      </c>
    </row>
    <row r="28" spans="1:11" x14ac:dyDescent="0.35">
      <c r="A28" s="8"/>
      <c r="B28" s="9"/>
      <c r="C28" s="9"/>
      <c r="D28" s="18"/>
      <c r="E28" s="9"/>
      <c r="F28" s="9"/>
      <c r="G28" s="9"/>
      <c r="H28" s="9"/>
      <c r="I28" s="9"/>
      <c r="J28" s="9"/>
      <c r="K28" s="12"/>
    </row>
    <row r="29" spans="1:11" x14ac:dyDescent="0.35">
      <c r="A29" s="8" t="s">
        <v>26</v>
      </c>
      <c r="B29" s="9"/>
      <c r="C29" s="9"/>
      <c r="D29" s="9"/>
      <c r="E29" s="9"/>
      <c r="F29" s="9"/>
      <c r="G29" s="9"/>
      <c r="H29" s="9"/>
      <c r="I29" s="9"/>
      <c r="J29" s="9"/>
      <c r="K29" s="12"/>
    </row>
    <row r="30" spans="1:11" x14ac:dyDescent="0.35">
      <c r="A30" s="8"/>
      <c r="B30" s="9"/>
      <c r="C30" s="9"/>
      <c r="D30" s="9"/>
      <c r="E30" s="9"/>
      <c r="F30" s="9"/>
      <c r="G30" s="9" t="s">
        <v>32</v>
      </c>
      <c r="H30" s="9"/>
      <c r="I30" s="9"/>
      <c r="J30" s="9"/>
      <c r="K30" s="12"/>
    </row>
    <row r="31" spans="1:11" x14ac:dyDescent="0.35">
      <c r="A31" s="8"/>
      <c r="B31" s="9" t="s">
        <v>23</v>
      </c>
      <c r="C31" s="10"/>
      <c r="D31" s="10">
        <v>1000000</v>
      </c>
      <c r="E31" s="9"/>
      <c r="F31" s="9"/>
      <c r="G31" s="9" t="s">
        <v>28</v>
      </c>
      <c r="H31" s="20">
        <v>1</v>
      </c>
      <c r="I31" s="9" t="s">
        <v>30</v>
      </c>
      <c r="J31" s="20">
        <v>1</v>
      </c>
      <c r="K31" s="12"/>
    </row>
    <row r="32" spans="1:11" ht="16.5" x14ac:dyDescent="0.35">
      <c r="A32" s="8" t="s">
        <v>22</v>
      </c>
      <c r="B32" s="9">
        <v>0</v>
      </c>
      <c r="C32" s="9">
        <v>1</v>
      </c>
      <c r="D32" s="9">
        <v>2</v>
      </c>
      <c r="E32" s="9"/>
      <c r="F32" s="9"/>
      <c r="G32" s="9"/>
      <c r="H32" s="9" t="s">
        <v>29</v>
      </c>
      <c r="I32" s="9"/>
      <c r="J32" s="9" t="s">
        <v>31</v>
      </c>
      <c r="K32" s="12"/>
    </row>
    <row r="33" spans="1:15" x14ac:dyDescent="0.35">
      <c r="A33" s="8"/>
      <c r="B33" s="9"/>
      <c r="C33" s="9"/>
      <c r="D33" s="9"/>
      <c r="E33" s="9"/>
      <c r="F33" s="9"/>
      <c r="G33" s="9"/>
      <c r="H33" s="9"/>
      <c r="I33" s="9"/>
      <c r="J33" s="9"/>
      <c r="K33" s="12"/>
    </row>
    <row r="34" spans="1:15" x14ac:dyDescent="0.35">
      <c r="A34" s="8"/>
      <c r="B34" s="19"/>
      <c r="C34" s="11"/>
      <c r="D34" s="11"/>
      <c r="E34" s="11"/>
      <c r="F34" s="11"/>
      <c r="G34" s="9"/>
      <c r="H34" s="9"/>
      <c r="I34" s="9"/>
      <c r="J34" s="9"/>
      <c r="K34" s="12"/>
    </row>
    <row r="35" spans="1:15" x14ac:dyDescent="0.35">
      <c r="A35" s="47"/>
      <c r="B35" s="13"/>
      <c r="C35" s="13"/>
      <c r="D35" s="13"/>
      <c r="E35" s="13"/>
      <c r="F35" s="13"/>
      <c r="G35" s="14"/>
      <c r="H35" s="14"/>
      <c r="I35" s="14"/>
      <c r="J35" s="14"/>
      <c r="K35" s="15"/>
    </row>
    <row r="36" spans="1:15" x14ac:dyDescent="0.35">
      <c r="G36" s="4"/>
      <c r="H36" s="4"/>
      <c r="I36" s="4"/>
      <c r="J36" s="4"/>
    </row>
    <row r="37" spans="1:15" x14ac:dyDescent="0.35">
      <c r="A37" s="21"/>
      <c r="B37" s="22"/>
      <c r="C37" s="23">
        <v>1</v>
      </c>
      <c r="D37" s="23">
        <v>1</v>
      </c>
      <c r="E37" s="23">
        <v>1</v>
      </c>
      <c r="F37" s="23">
        <v>1</v>
      </c>
      <c r="G37" s="23">
        <v>1</v>
      </c>
      <c r="H37" s="23">
        <v>1</v>
      </c>
      <c r="I37" s="23">
        <v>1</v>
      </c>
      <c r="J37" s="22" t="s">
        <v>19</v>
      </c>
      <c r="K37" s="24"/>
      <c r="L37" s="60">
        <v>1</v>
      </c>
      <c r="M37" s="24"/>
      <c r="N37" s="24"/>
      <c r="O37" s="25"/>
    </row>
    <row r="38" spans="1:15" x14ac:dyDescent="0.35">
      <c r="A38" s="26" t="s">
        <v>27</v>
      </c>
      <c r="B38" s="27">
        <v>0</v>
      </c>
      <c r="C38" s="27">
        <v>1</v>
      </c>
      <c r="D38" s="27">
        <v>2</v>
      </c>
      <c r="E38" s="27">
        <v>3</v>
      </c>
      <c r="F38" s="27">
        <v>4</v>
      </c>
      <c r="G38" s="27">
        <v>5</v>
      </c>
      <c r="H38" s="27">
        <v>6</v>
      </c>
      <c r="I38" s="27">
        <v>7</v>
      </c>
      <c r="J38" s="27" t="s">
        <v>19</v>
      </c>
      <c r="K38" s="28"/>
      <c r="L38" s="61" t="s">
        <v>29</v>
      </c>
      <c r="M38" s="28"/>
      <c r="N38" s="28"/>
      <c r="O38" s="29"/>
    </row>
    <row r="39" spans="1:15" x14ac:dyDescent="0.35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8"/>
      <c r="L39" s="28"/>
      <c r="M39" s="28"/>
      <c r="N39" s="28"/>
      <c r="O39" s="29"/>
    </row>
    <row r="40" spans="1:15" x14ac:dyDescent="0.35">
      <c r="A40" s="26"/>
      <c r="B40" s="27"/>
      <c r="C40" s="30">
        <v>0</v>
      </c>
      <c r="D40" s="30">
        <v>0</v>
      </c>
      <c r="E40" s="30">
        <v>0</v>
      </c>
      <c r="F40" s="30">
        <v>1</v>
      </c>
      <c r="G40" s="30">
        <v>1</v>
      </c>
      <c r="H40" s="30">
        <v>1</v>
      </c>
      <c r="I40" s="30">
        <v>1</v>
      </c>
      <c r="J40" s="27" t="s">
        <v>19</v>
      </c>
      <c r="K40" s="28"/>
      <c r="L40" s="62">
        <v>1</v>
      </c>
      <c r="M40" s="28"/>
      <c r="N40" s="28"/>
      <c r="O40" s="29"/>
    </row>
    <row r="41" spans="1:15" ht="16.5" x14ac:dyDescent="0.35">
      <c r="A41" s="26" t="s">
        <v>33</v>
      </c>
      <c r="B41" s="27">
        <v>0</v>
      </c>
      <c r="C41" s="27">
        <v>1</v>
      </c>
      <c r="D41" s="27">
        <v>2</v>
      </c>
      <c r="E41" s="27">
        <v>3</v>
      </c>
      <c r="F41" s="27">
        <v>4</v>
      </c>
      <c r="G41" s="27">
        <v>5</v>
      </c>
      <c r="H41" s="27">
        <v>6</v>
      </c>
      <c r="I41" s="27">
        <v>7</v>
      </c>
      <c r="J41" s="27" t="s">
        <v>19</v>
      </c>
      <c r="K41" s="28"/>
      <c r="L41" s="59" t="s">
        <v>35</v>
      </c>
      <c r="M41" s="28"/>
      <c r="N41" s="28"/>
      <c r="O41" s="29"/>
    </row>
    <row r="42" spans="1:15" x14ac:dyDescent="0.35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8"/>
      <c r="L42" s="28"/>
      <c r="M42" s="28"/>
      <c r="N42" s="28"/>
      <c r="O42" s="29"/>
    </row>
    <row r="43" spans="1:15" x14ac:dyDescent="0.35">
      <c r="A43" s="26" t="s">
        <v>34</v>
      </c>
      <c r="B43" s="27"/>
      <c r="C43" s="27"/>
      <c r="D43" s="27"/>
      <c r="E43" s="27"/>
      <c r="F43" s="27"/>
      <c r="G43" s="27"/>
      <c r="H43" s="27"/>
      <c r="I43" s="27"/>
      <c r="J43" s="27"/>
      <c r="K43" s="28"/>
      <c r="L43" s="28"/>
      <c r="M43" s="28"/>
      <c r="N43" s="28"/>
      <c r="O43" s="29"/>
    </row>
    <row r="44" spans="1:15" x14ac:dyDescent="0.35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8"/>
      <c r="L44" s="28"/>
      <c r="M44" s="28"/>
      <c r="N44" s="28"/>
      <c r="O44" s="29"/>
    </row>
    <row r="45" spans="1:15" x14ac:dyDescent="0.35">
      <c r="A45" s="26"/>
      <c r="B45" s="27"/>
      <c r="C45" s="31"/>
      <c r="D45" s="31"/>
      <c r="E45" s="31"/>
      <c r="F45" s="31"/>
      <c r="G45" s="31"/>
      <c r="H45" s="31"/>
      <c r="I45" s="31"/>
      <c r="J45" s="27"/>
      <c r="K45" s="28"/>
      <c r="L45" s="28"/>
      <c r="M45" s="28"/>
      <c r="N45" s="28"/>
      <c r="O45" s="29"/>
    </row>
    <row r="46" spans="1:15" x14ac:dyDescent="0.35">
      <c r="A46" s="26"/>
      <c r="B46" s="27">
        <v>0</v>
      </c>
      <c r="C46" s="27">
        <v>1</v>
      </c>
      <c r="D46" s="27">
        <v>2</v>
      </c>
      <c r="E46" s="27">
        <v>3</v>
      </c>
      <c r="F46" s="27">
        <v>4</v>
      </c>
      <c r="G46" s="27">
        <v>5</v>
      </c>
      <c r="H46" s="27">
        <v>6</v>
      </c>
      <c r="I46" s="27">
        <v>7</v>
      </c>
      <c r="J46" s="27" t="s">
        <v>19</v>
      </c>
      <c r="K46" s="28"/>
      <c r="L46" s="28"/>
      <c r="M46" s="28"/>
      <c r="N46" s="28"/>
      <c r="O46" s="29"/>
    </row>
    <row r="47" spans="1:15" x14ac:dyDescent="0.35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8"/>
      <c r="L47" s="59" t="s">
        <v>46</v>
      </c>
      <c r="M47" s="28"/>
      <c r="N47" s="28"/>
      <c r="O47" s="29"/>
    </row>
    <row r="48" spans="1:15" x14ac:dyDescent="0.35">
      <c r="A48" s="26" t="s">
        <v>36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53">
        <v>1</v>
      </c>
      <c r="M48" s="54" t="s">
        <v>37</v>
      </c>
      <c r="N48" s="55">
        <v>1</v>
      </c>
      <c r="O48" s="29"/>
    </row>
    <row r="49" spans="1:15" ht="16.5" x14ac:dyDescent="0.35">
      <c r="A49" s="26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56" t="s">
        <v>29</v>
      </c>
      <c r="M49" s="57"/>
      <c r="N49" s="58" t="s">
        <v>35</v>
      </c>
      <c r="O49" s="29"/>
    </row>
    <row r="50" spans="1:15" x14ac:dyDescent="0.35">
      <c r="A50" s="26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9"/>
    </row>
    <row r="51" spans="1:15" x14ac:dyDescent="0.35">
      <c r="A51" s="32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4"/>
    </row>
    <row r="54" spans="1:15" x14ac:dyDescent="0.35">
      <c r="A54" s="21"/>
      <c r="B54" s="24"/>
      <c r="C54" s="24"/>
      <c r="D54" s="24"/>
      <c r="E54" s="24"/>
      <c r="F54" s="24"/>
      <c r="G54" s="24"/>
      <c r="H54" s="24"/>
      <c r="I54" s="24"/>
      <c r="J54" s="25"/>
    </row>
    <row r="55" spans="1:15" ht="18.5" x14ac:dyDescent="0.45">
      <c r="A55" s="35"/>
      <c r="B55" s="36"/>
      <c r="C55" s="36"/>
      <c r="D55" s="37" t="s">
        <v>0</v>
      </c>
      <c r="E55" s="37"/>
      <c r="F55" s="37"/>
      <c r="G55" s="37"/>
      <c r="H55" s="37"/>
      <c r="I55" s="36"/>
      <c r="J55" s="38"/>
      <c r="K55" s="1"/>
    </row>
    <row r="56" spans="1:15" ht="18.5" x14ac:dyDescent="0.45">
      <c r="A56" s="35"/>
      <c r="B56" s="36"/>
      <c r="C56" s="36"/>
      <c r="D56" s="36" t="s">
        <v>1</v>
      </c>
      <c r="E56" s="36"/>
      <c r="F56" s="36"/>
      <c r="G56" s="36"/>
      <c r="H56" s="36"/>
      <c r="I56" s="36"/>
      <c r="J56" s="38"/>
      <c r="K56" s="1"/>
    </row>
    <row r="57" spans="1:15" ht="18.5" x14ac:dyDescent="0.45">
      <c r="A57" s="35"/>
      <c r="B57" s="36"/>
      <c r="C57" s="36"/>
      <c r="D57" s="36"/>
      <c r="E57" s="36"/>
      <c r="F57" s="36"/>
      <c r="G57" s="36"/>
      <c r="H57" s="36"/>
      <c r="I57" s="36"/>
      <c r="J57" s="38"/>
      <c r="K57" s="1"/>
    </row>
    <row r="58" spans="1:15" ht="18.5" x14ac:dyDescent="0.45">
      <c r="A58" s="35"/>
      <c r="B58" s="36" t="s">
        <v>2</v>
      </c>
      <c r="C58" s="36"/>
      <c r="D58" s="36"/>
      <c r="E58" s="36"/>
      <c r="F58" s="36"/>
      <c r="G58" s="36"/>
      <c r="H58" s="36"/>
      <c r="I58" s="36"/>
      <c r="J58" s="38"/>
      <c r="K58" s="1"/>
    </row>
    <row r="59" spans="1:15" ht="18.5" x14ac:dyDescent="0.45">
      <c r="A59" s="35"/>
      <c r="B59" s="36"/>
      <c r="C59" s="36" t="s">
        <v>3</v>
      </c>
      <c r="D59" s="36"/>
      <c r="E59" s="36"/>
      <c r="F59" s="36"/>
      <c r="G59" s="36"/>
      <c r="H59" s="36"/>
      <c r="I59" s="36"/>
      <c r="J59" s="38"/>
      <c r="K59" s="1"/>
    </row>
    <row r="60" spans="1:15" ht="18.5" x14ac:dyDescent="0.45">
      <c r="A60" s="35"/>
      <c r="B60" s="36"/>
      <c r="C60" s="36" t="s">
        <v>4</v>
      </c>
      <c r="D60" s="36"/>
      <c r="E60" s="36"/>
      <c r="F60" s="36"/>
      <c r="G60" s="36"/>
      <c r="H60" s="36"/>
      <c r="I60" s="36"/>
      <c r="J60" s="38"/>
      <c r="K60" s="1"/>
    </row>
    <row r="61" spans="1:15" ht="18.5" x14ac:dyDescent="0.45">
      <c r="A61" s="35"/>
      <c r="B61" s="36"/>
      <c r="C61" s="36"/>
      <c r="D61" s="36"/>
      <c r="E61" s="36"/>
      <c r="F61" s="36"/>
      <c r="G61" s="36"/>
      <c r="H61" s="36"/>
      <c r="I61" s="36"/>
      <c r="J61" s="38"/>
      <c r="K61" s="1"/>
    </row>
    <row r="62" spans="1:15" ht="18.5" x14ac:dyDescent="0.45">
      <c r="A62" s="35"/>
      <c r="B62" s="36"/>
      <c r="C62" s="36" t="s">
        <v>5</v>
      </c>
      <c r="D62" s="36"/>
      <c r="E62" s="36"/>
      <c r="F62" s="36"/>
      <c r="G62" s="36"/>
      <c r="H62" s="36"/>
      <c r="I62" s="36"/>
      <c r="J62" s="38"/>
      <c r="K62" s="1"/>
    </row>
    <row r="63" spans="1:15" ht="18.5" x14ac:dyDescent="0.45">
      <c r="A63" s="35"/>
      <c r="B63" s="36"/>
      <c r="C63" s="36"/>
      <c r="D63" s="36"/>
      <c r="E63" s="36"/>
      <c r="F63" s="36"/>
      <c r="G63" s="36"/>
      <c r="H63" s="36"/>
      <c r="I63" s="36"/>
      <c r="J63" s="38"/>
      <c r="K63" s="1"/>
    </row>
    <row r="64" spans="1:15" ht="18.5" x14ac:dyDescent="0.45">
      <c r="A64" s="35"/>
      <c r="B64" s="36"/>
      <c r="C64" s="36" t="s">
        <v>6</v>
      </c>
      <c r="D64" s="36"/>
      <c r="E64" s="36"/>
      <c r="F64" s="36"/>
      <c r="G64" s="36"/>
      <c r="H64" s="36"/>
      <c r="I64" s="36"/>
      <c r="J64" s="38"/>
      <c r="K64" s="1"/>
    </row>
    <row r="65" spans="1:11" ht="18.5" x14ac:dyDescent="0.45">
      <c r="A65" s="35"/>
      <c r="B65" s="36"/>
      <c r="C65" s="36"/>
      <c r="D65" s="36"/>
      <c r="E65" s="36"/>
      <c r="F65" s="36"/>
      <c r="G65" s="36"/>
      <c r="H65" s="36"/>
      <c r="I65" s="36"/>
      <c r="J65" s="38"/>
      <c r="K65" s="1"/>
    </row>
    <row r="66" spans="1:11" ht="18.5" x14ac:dyDescent="0.45">
      <c r="A66" s="35"/>
      <c r="B66" s="36"/>
      <c r="C66" s="36" t="s">
        <v>7</v>
      </c>
      <c r="D66" s="36"/>
      <c r="E66" s="36"/>
      <c r="F66" s="36"/>
      <c r="G66" s="36"/>
      <c r="H66" s="36"/>
      <c r="I66" s="36"/>
      <c r="J66" s="38"/>
      <c r="K66" s="1"/>
    </row>
    <row r="67" spans="1:11" ht="18.5" x14ac:dyDescent="0.45">
      <c r="A67" s="35"/>
      <c r="B67" s="36"/>
      <c r="C67" s="36"/>
      <c r="D67" s="36" t="s">
        <v>8</v>
      </c>
      <c r="E67" s="36"/>
      <c r="F67" s="36"/>
      <c r="G67" s="36"/>
      <c r="H67" s="36"/>
      <c r="I67" s="36"/>
      <c r="J67" s="38"/>
      <c r="K67" s="1"/>
    </row>
    <row r="68" spans="1:11" ht="18.5" x14ac:dyDescent="0.45">
      <c r="A68" s="35"/>
      <c r="B68" s="36"/>
      <c r="C68" s="36"/>
      <c r="D68" s="36"/>
      <c r="E68" s="36"/>
      <c r="F68" s="36"/>
      <c r="G68" s="36"/>
      <c r="H68" s="36"/>
      <c r="I68" s="36"/>
      <c r="J68" s="38"/>
      <c r="K68" s="1"/>
    </row>
    <row r="69" spans="1:11" ht="18.5" x14ac:dyDescent="0.45">
      <c r="A69" s="35"/>
      <c r="B69" s="36"/>
      <c r="C69" s="36"/>
      <c r="D69" s="37" t="s">
        <v>9</v>
      </c>
      <c r="E69" s="37"/>
      <c r="F69" s="37"/>
      <c r="G69" s="37"/>
      <c r="H69" s="37"/>
      <c r="I69" s="37"/>
      <c r="J69" s="38"/>
      <c r="K69" s="1"/>
    </row>
    <row r="70" spans="1:11" ht="18.5" x14ac:dyDescent="0.45">
      <c r="A70" s="35"/>
      <c r="B70" s="36"/>
      <c r="C70" s="36"/>
      <c r="D70" s="36"/>
      <c r="E70" s="36"/>
      <c r="F70" s="36"/>
      <c r="G70" s="36"/>
      <c r="H70" s="36"/>
      <c r="I70" s="36"/>
      <c r="J70" s="38"/>
      <c r="K70" s="1"/>
    </row>
    <row r="71" spans="1:11" ht="18.5" x14ac:dyDescent="0.45">
      <c r="A71" s="35"/>
      <c r="B71" s="37" t="s">
        <v>10</v>
      </c>
      <c r="C71" s="36"/>
      <c r="D71" s="36"/>
      <c r="E71" s="36"/>
      <c r="F71" s="36"/>
      <c r="G71" s="36"/>
      <c r="H71" s="36"/>
      <c r="I71" s="36"/>
      <c r="J71" s="38"/>
      <c r="K71" s="1"/>
    </row>
    <row r="72" spans="1:11" ht="18.5" x14ac:dyDescent="0.45">
      <c r="A72" s="35"/>
      <c r="B72" s="36"/>
      <c r="C72" s="36"/>
      <c r="D72" s="36"/>
      <c r="E72" s="36"/>
      <c r="F72" s="36"/>
      <c r="G72" s="36"/>
      <c r="H72" s="36"/>
      <c r="I72" s="36"/>
      <c r="J72" s="38"/>
      <c r="K72" s="1"/>
    </row>
    <row r="73" spans="1:11" ht="18.5" x14ac:dyDescent="0.45">
      <c r="A73" s="35"/>
      <c r="B73" s="36"/>
      <c r="C73" s="36" t="s">
        <v>11</v>
      </c>
      <c r="D73" s="36"/>
      <c r="E73" s="36"/>
      <c r="F73" s="36"/>
      <c r="G73" s="36"/>
      <c r="H73" s="36"/>
      <c r="I73" s="36"/>
      <c r="J73" s="38"/>
      <c r="K73" s="1"/>
    </row>
    <row r="74" spans="1:11" ht="18.5" x14ac:dyDescent="0.45">
      <c r="A74" s="35"/>
      <c r="B74" s="36"/>
      <c r="C74" s="36"/>
      <c r="D74" s="36"/>
      <c r="E74" s="36"/>
      <c r="F74" s="36"/>
      <c r="G74" s="36"/>
      <c r="H74" s="36"/>
      <c r="I74" s="36"/>
      <c r="J74" s="38"/>
      <c r="K74" s="1"/>
    </row>
    <row r="75" spans="1:11" ht="18.5" x14ac:dyDescent="0.45">
      <c r="A75" s="35"/>
      <c r="B75" s="36"/>
      <c r="C75" s="36"/>
      <c r="D75" s="36"/>
      <c r="E75" s="36"/>
      <c r="F75" s="36"/>
      <c r="G75" s="36"/>
      <c r="H75" s="36"/>
      <c r="I75" s="36"/>
      <c r="J75" s="38"/>
      <c r="K75" s="1"/>
    </row>
    <row r="76" spans="1:11" ht="18.5" x14ac:dyDescent="0.45">
      <c r="A76" s="35"/>
      <c r="B76" s="39">
        <v>30000</v>
      </c>
      <c r="C76" s="40" t="s">
        <v>12</v>
      </c>
      <c r="D76" s="40" t="s">
        <v>12</v>
      </c>
      <c r="E76" s="40" t="s">
        <v>12</v>
      </c>
      <c r="F76" s="40" t="s">
        <v>12</v>
      </c>
      <c r="G76" s="40" t="s">
        <v>13</v>
      </c>
      <c r="H76" s="40" t="s">
        <v>12</v>
      </c>
      <c r="I76" s="36"/>
      <c r="J76" s="38"/>
      <c r="K76" s="1"/>
    </row>
    <row r="77" spans="1:11" ht="18.5" x14ac:dyDescent="0.45">
      <c r="A77" s="35"/>
      <c r="B77" s="40">
        <v>0</v>
      </c>
      <c r="C77" s="40">
        <v>1</v>
      </c>
      <c r="D77" s="40">
        <v>2</v>
      </c>
      <c r="E77" s="40">
        <v>3</v>
      </c>
      <c r="F77" s="40">
        <v>4</v>
      </c>
      <c r="G77" s="40" t="s">
        <v>19</v>
      </c>
      <c r="H77" s="40">
        <v>60</v>
      </c>
      <c r="I77" s="36"/>
      <c r="J77" s="38"/>
      <c r="K77" s="1"/>
    </row>
    <row r="78" spans="1:11" ht="18.5" x14ac:dyDescent="0.45">
      <c r="A78" s="35"/>
      <c r="B78" s="36" t="s">
        <v>14</v>
      </c>
      <c r="C78" s="36"/>
      <c r="D78" s="36"/>
      <c r="E78" s="36"/>
      <c r="F78" s="36"/>
      <c r="G78" s="36"/>
      <c r="H78" s="36"/>
      <c r="I78" s="36"/>
      <c r="J78" s="38"/>
      <c r="K78" s="1"/>
    </row>
    <row r="79" spans="1:11" ht="18.5" x14ac:dyDescent="0.45">
      <c r="A79" s="35"/>
      <c r="B79" s="36"/>
      <c r="C79" s="36"/>
      <c r="D79" s="36"/>
      <c r="E79" s="36"/>
      <c r="F79" s="36"/>
      <c r="G79" s="36"/>
      <c r="H79" s="36"/>
      <c r="I79" s="36"/>
      <c r="J79" s="38"/>
      <c r="K79" s="1"/>
    </row>
    <row r="80" spans="1:11" ht="18.5" x14ac:dyDescent="0.45">
      <c r="A80" s="35"/>
      <c r="B80" s="41"/>
      <c r="C80" s="36"/>
      <c r="D80" s="36"/>
      <c r="E80" s="36"/>
      <c r="F80" s="36"/>
      <c r="G80" s="36"/>
      <c r="H80" s="36"/>
      <c r="I80" s="36"/>
      <c r="J80" s="38"/>
      <c r="K80" s="1"/>
    </row>
    <row r="81" spans="1:11" ht="18.5" x14ac:dyDescent="0.45">
      <c r="A81" s="35"/>
      <c r="B81" s="36"/>
      <c r="C81" s="36"/>
      <c r="D81" s="36"/>
      <c r="E81" s="36"/>
      <c r="F81" s="37"/>
      <c r="G81" s="36"/>
      <c r="H81" s="36"/>
      <c r="I81" s="36"/>
      <c r="J81" s="38"/>
      <c r="K81" s="1"/>
    </row>
    <row r="82" spans="1:11" ht="18.5" x14ac:dyDescent="0.45">
      <c r="A82" s="35"/>
      <c r="B82" s="48"/>
      <c r="C82" s="36"/>
      <c r="D82" s="36"/>
      <c r="E82" s="36"/>
      <c r="F82" s="36"/>
      <c r="G82" s="36"/>
      <c r="H82" s="36"/>
      <c r="I82" s="36"/>
      <c r="J82" s="38"/>
      <c r="K82" s="1"/>
    </row>
    <row r="83" spans="1:11" ht="18.5" x14ac:dyDescent="0.45">
      <c r="A83" s="35"/>
      <c r="B83" s="36"/>
      <c r="C83" s="36"/>
      <c r="D83" s="36"/>
      <c r="E83" s="36"/>
      <c r="F83" s="36"/>
      <c r="G83" s="36"/>
      <c r="H83" s="36"/>
      <c r="I83" s="36"/>
      <c r="J83" s="38"/>
      <c r="K83" s="1"/>
    </row>
    <row r="84" spans="1:11" ht="18.5" x14ac:dyDescent="0.45">
      <c r="A84" s="35"/>
      <c r="B84" s="36" t="s">
        <v>15</v>
      </c>
      <c r="C84" s="36"/>
      <c r="D84" s="36"/>
      <c r="E84" s="36"/>
      <c r="F84" s="36"/>
      <c r="G84" s="36"/>
      <c r="H84" s="36"/>
      <c r="I84" s="36"/>
      <c r="J84" s="38"/>
      <c r="K84" s="1"/>
    </row>
    <row r="85" spans="1:11" ht="18.5" x14ac:dyDescent="0.45">
      <c r="A85" s="35"/>
      <c r="B85" s="36" t="s">
        <v>16</v>
      </c>
      <c r="C85" s="36"/>
      <c r="D85" s="36"/>
      <c r="E85" s="36" t="s">
        <v>38</v>
      </c>
      <c r="F85" s="36"/>
      <c r="G85" s="36"/>
      <c r="H85" s="36"/>
      <c r="I85" s="36"/>
      <c r="J85" s="38"/>
      <c r="K85" s="1"/>
    </row>
    <row r="86" spans="1:11" ht="18.5" x14ac:dyDescent="0.45">
      <c r="A86" s="35"/>
      <c r="B86" s="42"/>
      <c r="C86" s="36"/>
      <c r="D86" s="36"/>
      <c r="E86" s="36" t="s">
        <v>39</v>
      </c>
      <c r="F86" s="42"/>
      <c r="G86" s="36"/>
      <c r="H86" s="36"/>
      <c r="I86" s="36"/>
      <c r="J86" s="38"/>
      <c r="K86" s="1"/>
    </row>
    <row r="87" spans="1:11" ht="18.5" x14ac:dyDescent="0.45">
      <c r="A87" s="35"/>
      <c r="B87" s="36"/>
      <c r="C87" s="36"/>
      <c r="D87" s="36"/>
      <c r="E87" s="36"/>
      <c r="F87" s="36"/>
      <c r="G87" s="36"/>
      <c r="H87" s="36"/>
      <c r="I87" s="36"/>
      <c r="J87" s="38"/>
      <c r="K87" s="1"/>
    </row>
    <row r="88" spans="1:11" ht="18.5" x14ac:dyDescent="0.45">
      <c r="A88" s="35"/>
      <c r="B88" s="36" t="s">
        <v>17</v>
      </c>
      <c r="C88" s="36"/>
      <c r="D88" s="36"/>
      <c r="E88" s="36"/>
      <c r="F88" s="36"/>
      <c r="G88" s="36"/>
      <c r="H88" s="36"/>
      <c r="I88" s="36"/>
      <c r="J88" s="38"/>
      <c r="K88" s="1"/>
    </row>
    <row r="89" spans="1:11" ht="18.5" x14ac:dyDescent="0.45">
      <c r="A89" s="35"/>
      <c r="B89" s="36"/>
      <c r="C89" s="36"/>
      <c r="D89" s="36"/>
      <c r="E89" s="36"/>
      <c r="F89" s="36"/>
      <c r="G89" s="36"/>
      <c r="H89" s="36"/>
      <c r="I89" s="36"/>
      <c r="J89" s="38"/>
      <c r="K89" s="1"/>
    </row>
    <row r="90" spans="1:11" ht="18.5" x14ac:dyDescent="0.45">
      <c r="A90" s="35"/>
      <c r="B90" s="36"/>
      <c r="C90" s="36"/>
      <c r="D90" s="36"/>
      <c r="E90" s="36"/>
      <c r="F90" s="36"/>
      <c r="G90" s="36"/>
      <c r="H90" s="36"/>
      <c r="I90" s="36"/>
      <c r="J90" s="38"/>
      <c r="K90" s="1"/>
    </row>
    <row r="91" spans="1:11" ht="18.5" x14ac:dyDescent="0.45">
      <c r="A91" s="35"/>
      <c r="B91" s="37" t="s">
        <v>10</v>
      </c>
      <c r="C91" s="36"/>
      <c r="D91" s="36"/>
      <c r="E91" s="36"/>
      <c r="F91" s="36"/>
      <c r="G91" s="36"/>
      <c r="H91" s="36"/>
      <c r="I91" s="36"/>
      <c r="J91" s="38"/>
      <c r="K91" s="1"/>
    </row>
    <row r="92" spans="1:11" ht="18.5" x14ac:dyDescent="0.45">
      <c r="A92" s="35"/>
      <c r="B92" s="36"/>
      <c r="C92" s="36"/>
      <c r="D92" s="36"/>
      <c r="E92" s="36"/>
      <c r="F92" s="36"/>
      <c r="G92" s="36"/>
      <c r="H92" s="36"/>
      <c r="I92" s="36"/>
      <c r="J92" s="38"/>
      <c r="K92" s="1"/>
    </row>
    <row r="93" spans="1:11" ht="18.5" x14ac:dyDescent="0.45">
      <c r="A93" s="35"/>
      <c r="B93" s="36"/>
      <c r="C93" s="36" t="s">
        <v>18</v>
      </c>
      <c r="D93" s="36"/>
      <c r="E93" s="36"/>
      <c r="F93" s="36"/>
      <c r="G93" s="36"/>
      <c r="H93" s="36"/>
      <c r="I93" s="36"/>
      <c r="J93" s="38"/>
      <c r="K93" s="1"/>
    </row>
    <row r="94" spans="1:11" ht="18.5" x14ac:dyDescent="0.45">
      <c r="A94" s="35"/>
      <c r="B94" s="36"/>
      <c r="C94" s="41"/>
      <c r="D94" s="36"/>
      <c r="E94" s="36"/>
      <c r="F94" s="36"/>
      <c r="G94" s="36"/>
      <c r="H94" s="36"/>
      <c r="I94" s="36"/>
      <c r="J94" s="38"/>
      <c r="K94" s="1"/>
    </row>
    <row r="95" spans="1:11" ht="18.5" x14ac:dyDescent="0.45">
      <c r="A95" s="43"/>
      <c r="B95" s="44"/>
      <c r="C95" s="49"/>
      <c r="D95" s="44"/>
      <c r="E95" s="44"/>
      <c r="F95" s="44"/>
      <c r="G95" s="44"/>
      <c r="H95" s="44"/>
      <c r="I95" s="44"/>
      <c r="J95" s="45"/>
      <c r="K95" s="1"/>
    </row>
    <row r="96" spans="1:11" ht="18.5" x14ac:dyDescent="0.45">
      <c r="A96" s="36"/>
      <c r="B96" s="36"/>
      <c r="C96" s="51"/>
      <c r="D96" s="36"/>
      <c r="E96" s="36"/>
      <c r="F96" s="36"/>
      <c r="G96" s="36"/>
      <c r="H96" s="36"/>
      <c r="I96" s="36"/>
      <c r="J96" s="36"/>
      <c r="K96" s="1"/>
    </row>
    <row r="97" spans="1:32" ht="21" x14ac:dyDescent="0.45">
      <c r="A97" s="63"/>
      <c r="B97" s="64" t="s">
        <v>45</v>
      </c>
      <c r="C97" s="65"/>
      <c r="D97" s="64"/>
      <c r="E97" s="64"/>
      <c r="F97" s="64"/>
      <c r="G97" s="64"/>
      <c r="H97" s="64"/>
      <c r="I97" s="64"/>
      <c r="J97" s="64"/>
      <c r="K97" s="66"/>
    </row>
    <row r="98" spans="1:32" ht="18.5" x14ac:dyDescent="0.45">
      <c r="A98" s="35"/>
      <c r="B98" s="36"/>
      <c r="C98" s="51"/>
      <c r="D98" s="36"/>
      <c r="E98" s="36"/>
      <c r="F98" s="36"/>
      <c r="G98" s="36"/>
      <c r="H98" s="36"/>
      <c r="I98" s="36"/>
      <c r="J98" s="36"/>
      <c r="K98" s="38"/>
    </row>
    <row r="99" spans="1:32" ht="18.5" x14ac:dyDescent="0.45">
      <c r="A99" s="35"/>
      <c r="B99" s="59" t="s">
        <v>46</v>
      </c>
      <c r="C99" s="28"/>
      <c r="D99" s="28"/>
      <c r="E99" s="27" t="s">
        <v>23</v>
      </c>
      <c r="F99" s="28"/>
      <c r="G99" s="28"/>
      <c r="H99" s="28"/>
      <c r="I99" s="27" t="s">
        <v>40</v>
      </c>
      <c r="J99" s="27" t="s">
        <v>20</v>
      </c>
      <c r="K99" s="38"/>
    </row>
    <row r="100" spans="1:32" ht="18.5" x14ac:dyDescent="0.45">
      <c r="A100" s="35"/>
      <c r="B100" s="28"/>
      <c r="C100" s="67">
        <v>10</v>
      </c>
      <c r="D100" s="68">
        <v>10</v>
      </c>
      <c r="E100" s="68">
        <v>10</v>
      </c>
      <c r="F100" s="28"/>
      <c r="G100" s="68">
        <v>10</v>
      </c>
      <c r="H100" s="69">
        <f>1.1*G100</f>
        <v>11</v>
      </c>
      <c r="I100" s="69">
        <f>1.1*H100</f>
        <v>12.100000000000001</v>
      </c>
      <c r="J100" s="68">
        <f>10/1.1</f>
        <v>9.0909090909090899</v>
      </c>
      <c r="K100" s="38"/>
    </row>
    <row r="101" spans="1:32" ht="18.5" x14ac:dyDescent="0.45">
      <c r="A101" s="35"/>
      <c r="B101" s="28">
        <v>0</v>
      </c>
      <c r="C101" s="28">
        <v>1</v>
      </c>
      <c r="D101" s="28">
        <v>2</v>
      </c>
      <c r="E101" s="28">
        <v>3</v>
      </c>
      <c r="F101" s="28"/>
      <c r="G101" s="68">
        <v>10</v>
      </c>
      <c r="H101" s="28"/>
      <c r="I101" s="69">
        <f>1.1*G101</f>
        <v>11</v>
      </c>
      <c r="J101" s="68">
        <f>10/(1.1*1.1)</f>
        <v>8.2644628099173545</v>
      </c>
      <c r="K101" s="38"/>
    </row>
    <row r="102" spans="1:32" ht="19" x14ac:dyDescent="0.5">
      <c r="A102" s="35"/>
      <c r="B102" s="28" t="s">
        <v>22</v>
      </c>
      <c r="C102" s="28"/>
      <c r="D102" s="28"/>
      <c r="E102" s="28"/>
      <c r="F102" s="28"/>
      <c r="G102" s="68">
        <v>10</v>
      </c>
      <c r="H102" s="28"/>
      <c r="I102" s="70">
        <f>1*G102</f>
        <v>10</v>
      </c>
      <c r="J102" s="71">
        <f>10/(1.1*1.1*1.1)</f>
        <v>7.513148009015775</v>
      </c>
      <c r="K102" s="38"/>
    </row>
    <row r="103" spans="1:32" ht="18.5" x14ac:dyDescent="0.45">
      <c r="A103" s="35"/>
      <c r="B103" s="28"/>
      <c r="C103" s="28"/>
      <c r="D103" s="28"/>
      <c r="E103" s="28"/>
      <c r="F103" s="28"/>
      <c r="G103" s="28"/>
      <c r="H103" s="28"/>
      <c r="I103" s="72">
        <f>SUM(I100:I102)</f>
        <v>33.1</v>
      </c>
      <c r="J103" s="68">
        <f>SUM(J100:J102)</f>
        <v>24.86851990984222</v>
      </c>
      <c r="K103" s="38"/>
    </row>
    <row r="104" spans="1:32" ht="18.5" x14ac:dyDescent="0.45">
      <c r="A104" s="35"/>
      <c r="B104" s="28"/>
      <c r="C104" s="28"/>
      <c r="D104" s="28"/>
      <c r="E104" s="28"/>
      <c r="F104" s="28"/>
      <c r="G104" s="28"/>
      <c r="H104" s="28"/>
      <c r="I104" s="28"/>
      <c r="J104" s="28"/>
      <c r="K104" s="38"/>
    </row>
    <row r="105" spans="1:32" ht="18.5" x14ac:dyDescent="0.45">
      <c r="A105" s="35"/>
      <c r="B105" s="28"/>
      <c r="C105" s="28"/>
      <c r="D105" s="28" t="s">
        <v>42</v>
      </c>
      <c r="E105" s="28" t="s">
        <v>41</v>
      </c>
      <c r="F105" s="28"/>
      <c r="G105" s="28"/>
      <c r="H105" s="28"/>
      <c r="I105" s="28"/>
      <c r="J105" s="28"/>
      <c r="K105" s="38"/>
    </row>
    <row r="106" spans="1:32" ht="18.5" x14ac:dyDescent="0.45">
      <c r="A106" s="73"/>
      <c r="B106" s="28"/>
      <c r="C106" s="28"/>
      <c r="D106" s="28" t="s">
        <v>42</v>
      </c>
      <c r="E106" s="74">
        <f>POWER(1.1,3)</f>
        <v>1.3310000000000004</v>
      </c>
      <c r="F106" s="75">
        <f>24.87*E106</f>
        <v>33.101970000000009</v>
      </c>
      <c r="G106" s="28"/>
      <c r="H106" s="28"/>
      <c r="I106" s="28"/>
      <c r="J106" s="28"/>
      <c r="K106" s="38"/>
    </row>
    <row r="107" spans="1:32" ht="18.5" x14ac:dyDescent="0.45">
      <c r="A107" s="73"/>
      <c r="B107" s="28"/>
      <c r="C107" s="28"/>
      <c r="D107" s="28"/>
      <c r="E107" s="74"/>
      <c r="F107" s="76"/>
      <c r="G107" s="28"/>
      <c r="H107" s="28"/>
      <c r="I107" s="28"/>
      <c r="J107" s="28"/>
      <c r="K107" s="38"/>
    </row>
    <row r="108" spans="1:32" ht="18.5" x14ac:dyDescent="0.45">
      <c r="A108" s="73" t="s">
        <v>47</v>
      </c>
      <c r="B108" s="28"/>
      <c r="C108" s="77" t="s">
        <v>50</v>
      </c>
      <c r="D108" s="28" t="s">
        <v>49</v>
      </c>
      <c r="E108" s="78" t="s">
        <v>51</v>
      </c>
      <c r="F108" s="76" t="s">
        <v>52</v>
      </c>
      <c r="G108" s="75">
        <f>((1.1*1.1*1.1)-1)/0.1*10</f>
        <v>33.100000000000037</v>
      </c>
      <c r="H108" s="28"/>
      <c r="I108" s="28"/>
      <c r="J108" s="28"/>
      <c r="K108" s="38"/>
    </row>
    <row r="109" spans="1:32" ht="18.5" x14ac:dyDescent="0.45">
      <c r="A109" s="79" t="s">
        <v>48</v>
      </c>
      <c r="B109" s="33"/>
      <c r="C109" s="80" t="s">
        <v>29</v>
      </c>
      <c r="D109" s="33"/>
      <c r="E109" s="81">
        <v>0.1</v>
      </c>
      <c r="F109" s="82"/>
      <c r="G109" s="33"/>
      <c r="H109" s="33"/>
      <c r="I109" s="33"/>
      <c r="J109" s="33"/>
      <c r="K109" s="45"/>
    </row>
    <row r="110" spans="1:32" ht="18.5" x14ac:dyDescent="0.45">
      <c r="A110" s="50"/>
      <c r="E110" s="46"/>
      <c r="F110" s="52"/>
      <c r="K110" s="1"/>
    </row>
    <row r="111" spans="1:32" ht="18.5" x14ac:dyDescent="0.45">
      <c r="A111" s="21"/>
      <c r="B111" s="89" t="s">
        <v>10</v>
      </c>
      <c r="C111" s="24"/>
      <c r="D111" s="24"/>
      <c r="E111" s="24"/>
      <c r="F111" s="24"/>
      <c r="G111" s="24"/>
      <c r="H111" s="24"/>
      <c r="I111" s="24"/>
      <c r="J111" s="24"/>
      <c r="K111" s="25"/>
    </row>
    <row r="112" spans="1:32" ht="23.5" x14ac:dyDescent="0.55000000000000004">
      <c r="A112" s="26"/>
      <c r="B112" s="90" t="s">
        <v>44</v>
      </c>
      <c r="C112" s="91"/>
      <c r="D112" s="92"/>
      <c r="E112" s="91"/>
      <c r="F112" s="91"/>
      <c r="G112" s="91"/>
      <c r="H112" s="91"/>
      <c r="I112" s="91"/>
      <c r="J112" s="91"/>
      <c r="K112" s="9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23.5" x14ac:dyDescent="0.55000000000000004">
      <c r="A113" s="26"/>
      <c r="B113" s="90" t="s">
        <v>43</v>
      </c>
      <c r="C113" s="91"/>
      <c r="D113" s="92"/>
      <c r="E113" s="91"/>
      <c r="F113" s="91"/>
      <c r="G113" s="91"/>
      <c r="H113" s="91"/>
      <c r="I113" s="91"/>
      <c r="J113" s="91"/>
      <c r="K113" s="9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35">
      <c r="A114" s="26"/>
      <c r="B114" s="28"/>
      <c r="C114" s="28"/>
      <c r="D114" s="28"/>
      <c r="E114" s="28"/>
      <c r="F114" s="28"/>
      <c r="G114" s="94"/>
      <c r="H114" s="68"/>
      <c r="I114" s="68"/>
      <c r="J114" s="28"/>
      <c r="K114" s="29"/>
    </row>
    <row r="115" spans="1:32" x14ac:dyDescent="0.35">
      <c r="A115" s="26"/>
      <c r="B115" s="28"/>
      <c r="C115" s="28"/>
      <c r="D115" s="28"/>
      <c r="E115" s="28"/>
      <c r="F115" s="28"/>
      <c r="G115" s="28"/>
      <c r="H115" s="28"/>
      <c r="I115" s="28"/>
      <c r="J115" s="28"/>
      <c r="K115" s="29"/>
    </row>
    <row r="116" spans="1:32" ht="16.5" x14ac:dyDescent="0.35">
      <c r="A116" s="26"/>
      <c r="B116" s="67"/>
      <c r="C116" s="20" t="s">
        <v>50</v>
      </c>
      <c r="D116" s="28" t="s">
        <v>49</v>
      </c>
      <c r="E116" s="28" t="s">
        <v>53</v>
      </c>
      <c r="F116" s="78" t="s">
        <v>54</v>
      </c>
      <c r="G116" s="28" t="s">
        <v>49</v>
      </c>
      <c r="H116" s="28" t="s">
        <v>55</v>
      </c>
      <c r="I116" s="28"/>
      <c r="J116" s="28"/>
      <c r="K116" s="29"/>
    </row>
    <row r="117" spans="1:32" x14ac:dyDescent="0.35">
      <c r="A117" s="26"/>
      <c r="B117" s="28"/>
      <c r="C117" s="14" t="s">
        <v>29</v>
      </c>
      <c r="D117" s="28"/>
      <c r="E117" s="28"/>
      <c r="F117" s="95">
        <v>0.1</v>
      </c>
      <c r="G117" s="28"/>
      <c r="H117" s="28"/>
      <c r="I117" s="28"/>
      <c r="J117" s="28"/>
      <c r="K117" s="29"/>
      <c r="Q117" s="83" t="s">
        <v>46</v>
      </c>
      <c r="R117" s="84" t="s">
        <v>12</v>
      </c>
      <c r="S117" s="84" t="s">
        <v>59</v>
      </c>
      <c r="T117" s="84" t="s">
        <v>60</v>
      </c>
      <c r="U117" s="85" t="s">
        <v>40</v>
      </c>
    </row>
    <row r="118" spans="1:32" x14ac:dyDescent="0.35">
      <c r="A118" s="26"/>
      <c r="B118" s="28"/>
      <c r="C118" s="28"/>
      <c r="D118" s="28"/>
      <c r="E118" s="28"/>
      <c r="F118" s="28"/>
      <c r="G118" s="28"/>
      <c r="H118" s="28"/>
      <c r="I118" s="28"/>
      <c r="J118" s="28"/>
      <c r="K118" s="29"/>
      <c r="Q118" s="26">
        <v>1</v>
      </c>
      <c r="R118" s="68">
        <v>429.59</v>
      </c>
      <c r="S118" s="27">
        <f>50-Q118</f>
        <v>49</v>
      </c>
      <c r="T118" s="28">
        <f>POWER(1.1,S118)</f>
        <v>106.71895716335973</v>
      </c>
      <c r="U118" s="86">
        <f>T118*R118</f>
        <v>45845.396807807701</v>
      </c>
    </row>
    <row r="119" spans="1:32" x14ac:dyDescent="0.35">
      <c r="A119" s="26"/>
      <c r="B119" s="28"/>
      <c r="C119" s="28"/>
      <c r="D119" s="28"/>
      <c r="E119" s="28"/>
      <c r="F119" s="28" t="s">
        <v>12</v>
      </c>
      <c r="G119" s="96">
        <f>POWER(1.1,50)-1</f>
        <v>116.39085287969571</v>
      </c>
      <c r="H119" s="28" t="s">
        <v>56</v>
      </c>
      <c r="I119" s="28"/>
      <c r="J119" s="28"/>
      <c r="K119" s="29"/>
      <c r="Q119" s="26">
        <v>2</v>
      </c>
      <c r="R119" s="68">
        <v>429.59</v>
      </c>
      <c r="S119" s="27">
        <f t="shared" ref="S119:S167" si="0">50-Q119</f>
        <v>48</v>
      </c>
      <c r="T119" s="28">
        <f t="shared" ref="T119:T167" si="1">POWER(1.1,S119)</f>
        <v>97.017233784872474</v>
      </c>
      <c r="U119" s="86">
        <f t="shared" ref="U119:U167" si="2">T119*R119</f>
        <v>41677.633461643367</v>
      </c>
    </row>
    <row r="120" spans="1:32" x14ac:dyDescent="0.35">
      <c r="A120" s="26"/>
      <c r="B120" s="28"/>
      <c r="C120" s="28"/>
      <c r="D120" s="28"/>
      <c r="E120" s="28"/>
      <c r="F120" s="28"/>
      <c r="G120" s="95">
        <v>0.1</v>
      </c>
      <c r="H120" s="28"/>
      <c r="I120" s="28"/>
      <c r="J120" s="28"/>
      <c r="K120" s="29"/>
      <c r="Q120" s="26">
        <v>3</v>
      </c>
      <c r="R120" s="68">
        <v>429.59</v>
      </c>
      <c r="S120" s="27">
        <f t="shared" si="0"/>
        <v>47</v>
      </c>
      <c r="T120" s="28">
        <f t="shared" si="1"/>
        <v>88.197485258974979</v>
      </c>
      <c r="U120" s="86">
        <f t="shared" si="2"/>
        <v>37888.757692403058</v>
      </c>
    </row>
    <row r="121" spans="1:32" x14ac:dyDescent="0.35">
      <c r="A121" s="26"/>
      <c r="B121" s="28"/>
      <c r="C121" s="28"/>
      <c r="D121" s="28"/>
      <c r="E121" s="28"/>
      <c r="F121" s="28"/>
      <c r="G121" s="28"/>
      <c r="H121" s="28"/>
      <c r="I121" s="28"/>
      <c r="J121" s="28"/>
      <c r="K121" s="29"/>
      <c r="Q121" s="26">
        <v>4</v>
      </c>
      <c r="R121" s="68">
        <v>429.59</v>
      </c>
      <c r="S121" s="27">
        <f t="shared" si="0"/>
        <v>46</v>
      </c>
      <c r="T121" s="28">
        <f t="shared" si="1"/>
        <v>80.179532053613613</v>
      </c>
      <c r="U121" s="86">
        <f t="shared" si="2"/>
        <v>34444.325174911872</v>
      </c>
    </row>
    <row r="122" spans="1:32" x14ac:dyDescent="0.35">
      <c r="A122" s="26"/>
      <c r="B122" s="28"/>
      <c r="C122" s="28"/>
      <c r="D122" s="28"/>
      <c r="E122" s="28"/>
      <c r="F122" s="28"/>
      <c r="G122" s="28" t="s">
        <v>12</v>
      </c>
      <c r="H122" s="97"/>
      <c r="I122" s="28"/>
      <c r="J122" s="28"/>
      <c r="K122" s="29"/>
      <c r="Q122" s="26">
        <v>5</v>
      </c>
      <c r="R122" s="68">
        <v>429.59</v>
      </c>
      <c r="S122" s="27">
        <f t="shared" si="0"/>
        <v>45</v>
      </c>
      <c r="T122" s="28">
        <f t="shared" si="1"/>
        <v>72.890483685103277</v>
      </c>
      <c r="U122" s="86">
        <f t="shared" si="2"/>
        <v>31313.022886283514</v>
      </c>
    </row>
    <row r="123" spans="1:32" x14ac:dyDescent="0.35">
      <c r="A123" s="26"/>
      <c r="B123" s="28"/>
      <c r="C123" s="28"/>
      <c r="D123" s="28"/>
      <c r="E123" s="28"/>
      <c r="F123" s="28"/>
      <c r="G123" s="28"/>
      <c r="H123" s="28"/>
      <c r="I123" s="28"/>
      <c r="J123" s="59" t="s">
        <v>61</v>
      </c>
      <c r="K123" s="29"/>
      <c r="Q123" s="26">
        <v>6</v>
      </c>
      <c r="R123" s="68">
        <v>429.59</v>
      </c>
      <c r="S123" s="27">
        <f t="shared" si="0"/>
        <v>44</v>
      </c>
      <c r="T123" s="28">
        <f t="shared" si="1"/>
        <v>66.26407607736661</v>
      </c>
      <c r="U123" s="86">
        <f t="shared" si="2"/>
        <v>28466.38444207592</v>
      </c>
    </row>
    <row r="124" spans="1:32" x14ac:dyDescent="0.35">
      <c r="A124" s="26"/>
      <c r="B124" s="28"/>
      <c r="C124" s="28"/>
      <c r="D124" s="28"/>
      <c r="E124" s="28" t="s">
        <v>57</v>
      </c>
      <c r="F124" s="28"/>
      <c r="G124" s="28"/>
      <c r="H124" s="19"/>
      <c r="I124" s="28"/>
      <c r="J124" s="28"/>
      <c r="K124" s="29"/>
      <c r="Q124" s="26">
        <v>7</v>
      </c>
      <c r="R124" s="68">
        <v>429.59</v>
      </c>
      <c r="S124" s="27">
        <f t="shared" si="0"/>
        <v>43</v>
      </c>
      <c r="T124" s="28">
        <f t="shared" si="1"/>
        <v>60.240069161242374</v>
      </c>
      <c r="U124" s="86">
        <f t="shared" si="2"/>
        <v>25878.531310978109</v>
      </c>
    </row>
    <row r="125" spans="1:32" x14ac:dyDescent="0.35">
      <c r="A125" s="47"/>
      <c r="B125" s="33"/>
      <c r="C125" s="33"/>
      <c r="D125" s="33"/>
      <c r="E125" s="33"/>
      <c r="F125" s="33"/>
      <c r="G125" s="33"/>
      <c r="H125" s="33"/>
      <c r="I125" s="33"/>
      <c r="J125" s="33"/>
      <c r="K125" s="34"/>
      <c r="Q125" s="26">
        <v>8</v>
      </c>
      <c r="R125" s="68">
        <v>429.59</v>
      </c>
      <c r="S125" s="27">
        <f t="shared" si="0"/>
        <v>42</v>
      </c>
      <c r="T125" s="28">
        <f t="shared" si="1"/>
        <v>54.763699237493057</v>
      </c>
      <c r="U125" s="86">
        <f t="shared" si="2"/>
        <v>23525.937555434641</v>
      </c>
    </row>
    <row r="126" spans="1:32" ht="14.5" customHeight="1" x14ac:dyDescent="0.55000000000000004">
      <c r="B126" s="2"/>
      <c r="C126" s="2"/>
      <c r="D126" s="2"/>
      <c r="E126" s="2"/>
      <c r="F126" s="2"/>
      <c r="G126" s="2"/>
      <c r="H126" s="2"/>
      <c r="I126" s="2"/>
      <c r="Q126" s="26">
        <v>9</v>
      </c>
      <c r="R126" s="68">
        <v>429.59</v>
      </c>
      <c r="S126" s="27">
        <f t="shared" si="0"/>
        <v>41</v>
      </c>
      <c r="T126" s="28">
        <f t="shared" si="1"/>
        <v>49.785181124993684</v>
      </c>
      <c r="U126" s="86">
        <f t="shared" si="2"/>
        <v>21387.215959486035</v>
      </c>
    </row>
    <row r="127" spans="1:32" ht="14.5" customHeight="1" x14ac:dyDescent="0.3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Q127" s="26">
        <v>10</v>
      </c>
      <c r="R127" s="68">
        <v>429.59</v>
      </c>
      <c r="S127" s="27">
        <f t="shared" si="0"/>
        <v>40</v>
      </c>
      <c r="T127" s="28">
        <f t="shared" si="1"/>
        <v>45.259255568176073</v>
      </c>
      <c r="U127" s="86">
        <f t="shared" si="2"/>
        <v>19442.923599532758</v>
      </c>
    </row>
    <row r="128" spans="1:32" ht="14.5" customHeight="1" x14ac:dyDescent="0.35">
      <c r="A128" s="21"/>
      <c r="B128" s="23">
        <v>429.59</v>
      </c>
      <c r="C128" s="23">
        <v>429.59</v>
      </c>
      <c r="D128" s="23">
        <v>429.59</v>
      </c>
      <c r="E128" s="23">
        <v>429.59</v>
      </c>
      <c r="F128" s="23">
        <v>429.59</v>
      </c>
      <c r="G128" s="101" t="s">
        <v>19</v>
      </c>
      <c r="H128" s="23">
        <v>429.59</v>
      </c>
      <c r="I128" s="23">
        <v>429.59</v>
      </c>
      <c r="J128" s="102"/>
      <c r="K128" s="103"/>
      <c r="Q128" s="26">
        <v>11</v>
      </c>
      <c r="R128" s="68">
        <v>429.59</v>
      </c>
      <c r="S128" s="27">
        <f t="shared" si="0"/>
        <v>39</v>
      </c>
      <c r="T128" s="28">
        <f t="shared" si="1"/>
        <v>41.144777789250981</v>
      </c>
      <c r="U128" s="86">
        <f t="shared" si="2"/>
        <v>17675.385090484328</v>
      </c>
    </row>
    <row r="129" spans="1:21" ht="14.5" customHeight="1" x14ac:dyDescent="0.35">
      <c r="A129" s="26"/>
      <c r="B129" s="104">
        <v>0</v>
      </c>
      <c r="C129" s="104">
        <v>1</v>
      </c>
      <c r="D129" s="104">
        <v>2</v>
      </c>
      <c r="E129" s="104">
        <v>3</v>
      </c>
      <c r="F129" s="104">
        <v>4</v>
      </c>
      <c r="G129" s="104" t="s">
        <v>19</v>
      </c>
      <c r="H129" s="104">
        <v>48</v>
      </c>
      <c r="I129" s="104">
        <v>49</v>
      </c>
      <c r="J129" s="104">
        <v>50</v>
      </c>
      <c r="K129" s="105"/>
      <c r="Q129" s="26">
        <v>12</v>
      </c>
      <c r="R129" s="68">
        <v>429.59</v>
      </c>
      <c r="S129" s="27">
        <f t="shared" si="0"/>
        <v>38</v>
      </c>
      <c r="T129" s="28">
        <f t="shared" si="1"/>
        <v>37.404343444773616</v>
      </c>
      <c r="U129" s="86">
        <f t="shared" si="2"/>
        <v>16068.531900440297</v>
      </c>
    </row>
    <row r="130" spans="1:21" ht="14.5" customHeight="1" x14ac:dyDescent="0.35">
      <c r="A130" s="2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5"/>
      <c r="Q130" s="26">
        <v>13</v>
      </c>
      <c r="R130" s="68">
        <v>429.59</v>
      </c>
      <c r="S130" s="27">
        <f t="shared" si="0"/>
        <v>37</v>
      </c>
      <c r="T130" s="28">
        <f t="shared" si="1"/>
        <v>34.003948586157826</v>
      </c>
      <c r="U130" s="86">
        <f t="shared" si="2"/>
        <v>14607.756273127539</v>
      </c>
    </row>
    <row r="131" spans="1:21" ht="14.5" customHeight="1" x14ac:dyDescent="0.35">
      <c r="A131" s="2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5"/>
      <c r="Q131" s="26">
        <v>14</v>
      </c>
      <c r="R131" s="68">
        <v>429.59</v>
      </c>
      <c r="S131" s="27">
        <f t="shared" si="0"/>
        <v>36</v>
      </c>
      <c r="T131" s="28">
        <f t="shared" si="1"/>
        <v>30.912680532870748</v>
      </c>
      <c r="U131" s="86">
        <f t="shared" si="2"/>
        <v>13279.778430115945</v>
      </c>
    </row>
    <row r="132" spans="1:21" ht="14.5" customHeight="1" x14ac:dyDescent="0.35">
      <c r="A132" s="26"/>
      <c r="B132" s="106"/>
      <c r="C132" s="107"/>
      <c r="D132" s="106"/>
      <c r="E132" s="106" t="s">
        <v>62</v>
      </c>
      <c r="F132" s="106"/>
      <c r="G132" s="106"/>
      <c r="H132" s="108"/>
      <c r="I132" s="106"/>
      <c r="J132" s="106"/>
      <c r="K132" s="105"/>
      <c r="Q132" s="26">
        <v>15</v>
      </c>
      <c r="R132" s="68">
        <v>429.59</v>
      </c>
      <c r="S132" s="27">
        <f t="shared" si="0"/>
        <v>35</v>
      </c>
      <c r="T132" s="28">
        <f t="shared" si="1"/>
        <v>28.102436848064318</v>
      </c>
      <c r="U132" s="86">
        <f t="shared" si="2"/>
        <v>12072.525845559951</v>
      </c>
    </row>
    <row r="133" spans="1:21" ht="14.5" customHeight="1" x14ac:dyDescent="0.35">
      <c r="A133" s="2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5"/>
      <c r="Q133" s="26">
        <v>16</v>
      </c>
      <c r="R133" s="68">
        <v>429.59</v>
      </c>
      <c r="S133" s="27">
        <f t="shared" si="0"/>
        <v>34</v>
      </c>
      <c r="T133" s="28">
        <f t="shared" si="1"/>
        <v>25.547669861876649</v>
      </c>
      <c r="U133" s="86">
        <f t="shared" si="2"/>
        <v>10975.023495963589</v>
      </c>
    </row>
    <row r="134" spans="1:21" ht="14.5" customHeight="1" x14ac:dyDescent="0.35">
      <c r="A134" s="26"/>
      <c r="B134" s="106"/>
      <c r="C134" s="106"/>
      <c r="D134" s="106"/>
      <c r="E134" s="106" t="s">
        <v>63</v>
      </c>
      <c r="F134" s="106"/>
      <c r="G134" s="106"/>
      <c r="H134" s="109"/>
      <c r="I134" s="106" t="s">
        <v>58</v>
      </c>
      <c r="J134" s="106"/>
      <c r="K134" s="105"/>
      <c r="Q134" s="26">
        <v>17</v>
      </c>
      <c r="R134" s="68">
        <v>429.59</v>
      </c>
      <c r="S134" s="27">
        <f t="shared" si="0"/>
        <v>33</v>
      </c>
      <c r="T134" s="28">
        <f t="shared" si="1"/>
        <v>23.225154419887861</v>
      </c>
      <c r="U134" s="86">
        <f t="shared" si="2"/>
        <v>9977.2940872396266</v>
      </c>
    </row>
    <row r="135" spans="1:21" ht="14.5" customHeight="1" x14ac:dyDescent="0.35">
      <c r="A135" s="32"/>
      <c r="B135" s="110"/>
      <c r="C135" s="110"/>
      <c r="D135" s="110"/>
      <c r="E135" s="110"/>
      <c r="F135" s="110"/>
      <c r="G135" s="110"/>
      <c r="H135" s="110"/>
      <c r="I135" s="110"/>
      <c r="J135" s="110"/>
      <c r="K135" s="111"/>
      <c r="Q135" s="26">
        <v>18</v>
      </c>
      <c r="R135" s="68">
        <v>429.59</v>
      </c>
      <c r="S135" s="27">
        <f t="shared" si="0"/>
        <v>32</v>
      </c>
      <c r="T135" s="28">
        <f t="shared" si="1"/>
        <v>21.113776745352599</v>
      </c>
      <c r="U135" s="86">
        <f t="shared" si="2"/>
        <v>9070.2673520360222</v>
      </c>
    </row>
    <row r="136" spans="1:21" ht="14.5" customHeight="1" x14ac:dyDescent="0.35">
      <c r="B136" s="99"/>
      <c r="C136" s="99"/>
      <c r="D136" s="99"/>
      <c r="E136" s="99"/>
      <c r="F136" s="99"/>
      <c r="G136" s="99"/>
      <c r="H136" s="98"/>
      <c r="I136" s="98"/>
      <c r="J136" s="98"/>
      <c r="K136" s="98"/>
      <c r="Q136" s="26">
        <v>19</v>
      </c>
      <c r="R136" s="68">
        <v>429.59</v>
      </c>
      <c r="S136" s="27">
        <f t="shared" si="0"/>
        <v>31</v>
      </c>
      <c r="T136" s="28">
        <f t="shared" si="1"/>
        <v>19.194342495775089</v>
      </c>
      <c r="U136" s="86">
        <f t="shared" si="2"/>
        <v>8245.6975927600197</v>
      </c>
    </row>
    <row r="137" spans="1:21" ht="14.5" customHeight="1" x14ac:dyDescent="0.35">
      <c r="B137" s="99"/>
      <c r="C137" s="99"/>
      <c r="D137" s="99"/>
      <c r="E137" s="99"/>
      <c r="F137" s="99"/>
      <c r="G137" s="99"/>
      <c r="H137" s="98"/>
      <c r="I137" s="98"/>
      <c r="J137" s="98"/>
      <c r="K137" s="98"/>
      <c r="Q137" s="26">
        <v>20</v>
      </c>
      <c r="R137" s="68">
        <v>429.59</v>
      </c>
      <c r="S137" s="27">
        <f t="shared" si="0"/>
        <v>30</v>
      </c>
      <c r="T137" s="28">
        <f t="shared" si="1"/>
        <v>17.449402268886445</v>
      </c>
      <c r="U137" s="86">
        <f t="shared" si="2"/>
        <v>7496.0887206909274</v>
      </c>
    </row>
    <row r="138" spans="1:21" ht="14.5" customHeight="1" x14ac:dyDescent="0.3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Q138" s="26">
        <v>21</v>
      </c>
      <c r="R138" s="68">
        <v>429.59</v>
      </c>
      <c r="S138" s="27">
        <f t="shared" si="0"/>
        <v>29</v>
      </c>
      <c r="T138" s="28">
        <f t="shared" si="1"/>
        <v>15.863092971714947</v>
      </c>
      <c r="U138" s="86">
        <f t="shared" si="2"/>
        <v>6814.6261097190236</v>
      </c>
    </row>
    <row r="139" spans="1:21" ht="14.5" customHeight="1" x14ac:dyDescent="0.3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Q139" s="26">
        <v>22</v>
      </c>
      <c r="R139" s="68">
        <v>429.59</v>
      </c>
      <c r="S139" s="27">
        <f t="shared" si="0"/>
        <v>28</v>
      </c>
      <c r="T139" s="28">
        <f t="shared" si="1"/>
        <v>14.420993610649951</v>
      </c>
      <c r="U139" s="86">
        <f t="shared" si="2"/>
        <v>6195.1146451991126</v>
      </c>
    </row>
    <row r="140" spans="1:21" ht="14.5" customHeight="1" x14ac:dyDescent="0.35">
      <c r="B140" s="98"/>
      <c r="C140" s="100"/>
      <c r="D140" s="98"/>
      <c r="E140" s="112" t="s">
        <v>46</v>
      </c>
      <c r="F140" s="113" t="s">
        <v>12</v>
      </c>
      <c r="G140" s="113" t="s">
        <v>59</v>
      </c>
      <c r="H140" s="113" t="s">
        <v>60</v>
      </c>
      <c r="I140" s="114" t="s">
        <v>40</v>
      </c>
      <c r="J140" s="98"/>
      <c r="K140" s="98"/>
      <c r="Q140" s="26">
        <v>23</v>
      </c>
      <c r="R140" s="68">
        <v>429.59</v>
      </c>
      <c r="S140" s="27">
        <f t="shared" si="0"/>
        <v>27</v>
      </c>
      <c r="T140" s="28">
        <f t="shared" si="1"/>
        <v>13.109994191499956</v>
      </c>
      <c r="U140" s="86">
        <f t="shared" si="2"/>
        <v>5631.9224047264661</v>
      </c>
    </row>
    <row r="141" spans="1:21" ht="14.5" customHeight="1" x14ac:dyDescent="0.35">
      <c r="B141" s="98"/>
      <c r="C141" s="98"/>
      <c r="D141" s="98"/>
      <c r="E141" s="26">
        <v>0</v>
      </c>
      <c r="F141" s="68">
        <v>429.59</v>
      </c>
      <c r="G141" s="104">
        <f>50-E141</f>
        <v>50</v>
      </c>
      <c r="H141" s="106">
        <f>POWER(1.1,G141)</f>
        <v>117.39085287969571</v>
      </c>
      <c r="I141" s="115">
        <f>H141*F141</f>
        <v>50429.936488588479</v>
      </c>
      <c r="J141" s="98"/>
      <c r="K141" s="98"/>
      <c r="Q141" s="26">
        <v>24</v>
      </c>
      <c r="R141" s="68">
        <v>429.59</v>
      </c>
      <c r="S141" s="27">
        <f t="shared" si="0"/>
        <v>26</v>
      </c>
      <c r="T141" s="28">
        <f t="shared" si="1"/>
        <v>11.918176537727231</v>
      </c>
      <c r="U141" s="86">
        <f t="shared" si="2"/>
        <v>5119.9294588422408</v>
      </c>
    </row>
    <row r="142" spans="1:21" ht="14.5" customHeight="1" x14ac:dyDescent="0.35">
      <c r="B142" s="98"/>
      <c r="C142" s="98"/>
      <c r="D142" s="98"/>
      <c r="E142" s="116">
        <v>1</v>
      </c>
      <c r="F142" s="68">
        <v>429.59</v>
      </c>
      <c r="G142" s="104">
        <f t="shared" ref="G142:G190" si="3">50-E142</f>
        <v>49</v>
      </c>
      <c r="H142" s="106">
        <f t="shared" ref="H142:H190" si="4">POWER(1.1,G142)</f>
        <v>106.71895716335973</v>
      </c>
      <c r="I142" s="115">
        <f t="shared" ref="I142:I190" si="5">H142*F142</f>
        <v>45845.396807807701</v>
      </c>
      <c r="J142" s="98"/>
      <c r="K142" s="98"/>
      <c r="Q142" s="26">
        <v>25</v>
      </c>
      <c r="R142" s="68">
        <v>429.59</v>
      </c>
      <c r="S142" s="27">
        <f t="shared" si="0"/>
        <v>25</v>
      </c>
      <c r="T142" s="28">
        <f t="shared" si="1"/>
        <v>10.834705943388391</v>
      </c>
      <c r="U142" s="86">
        <f t="shared" si="2"/>
        <v>4654.4813262202188</v>
      </c>
    </row>
    <row r="143" spans="1:21" ht="14.5" customHeight="1" x14ac:dyDescent="0.35">
      <c r="B143" s="98"/>
      <c r="C143" s="98"/>
      <c r="D143" s="98"/>
      <c r="E143" s="116">
        <v>2</v>
      </c>
      <c r="F143" s="68">
        <v>429.59</v>
      </c>
      <c r="G143" s="104">
        <f t="shared" si="3"/>
        <v>48</v>
      </c>
      <c r="H143" s="106">
        <f t="shared" si="4"/>
        <v>97.017233784872474</v>
      </c>
      <c r="I143" s="115">
        <f t="shared" si="5"/>
        <v>41677.633461643367</v>
      </c>
      <c r="J143" s="98"/>
      <c r="K143" s="98"/>
      <c r="Q143" s="26">
        <v>26</v>
      </c>
      <c r="R143" s="68">
        <v>429.59</v>
      </c>
      <c r="S143" s="27">
        <f t="shared" si="0"/>
        <v>24</v>
      </c>
      <c r="T143" s="28">
        <f t="shared" si="1"/>
        <v>9.8497326758076262</v>
      </c>
      <c r="U143" s="86">
        <f t="shared" si="2"/>
        <v>4231.3466602001981</v>
      </c>
    </row>
    <row r="144" spans="1:21" ht="14.5" customHeight="1" x14ac:dyDescent="0.35">
      <c r="B144" s="98"/>
      <c r="C144" s="98"/>
      <c r="D144" s="98"/>
      <c r="E144" s="116">
        <v>3</v>
      </c>
      <c r="F144" s="68">
        <v>429.59</v>
      </c>
      <c r="G144" s="104">
        <f t="shared" si="3"/>
        <v>47</v>
      </c>
      <c r="H144" s="106">
        <f t="shared" si="4"/>
        <v>88.197485258974979</v>
      </c>
      <c r="I144" s="115">
        <f t="shared" si="5"/>
        <v>37888.757692403058</v>
      </c>
      <c r="J144" s="98"/>
      <c r="K144" s="98"/>
      <c r="Q144" s="26">
        <v>27</v>
      </c>
      <c r="R144" s="68">
        <v>429.59</v>
      </c>
      <c r="S144" s="27">
        <f t="shared" si="0"/>
        <v>23</v>
      </c>
      <c r="T144" s="28">
        <f t="shared" si="1"/>
        <v>8.9543024325523888</v>
      </c>
      <c r="U144" s="86">
        <f t="shared" si="2"/>
        <v>3846.6787820001805</v>
      </c>
    </row>
    <row r="145" spans="2:21" ht="14.5" customHeight="1" x14ac:dyDescent="0.35">
      <c r="B145" s="98"/>
      <c r="C145" s="98"/>
      <c r="D145" s="98"/>
      <c r="E145" s="116">
        <v>4</v>
      </c>
      <c r="F145" s="68">
        <v>429.59</v>
      </c>
      <c r="G145" s="104">
        <f t="shared" si="3"/>
        <v>46</v>
      </c>
      <c r="H145" s="106">
        <f t="shared" si="4"/>
        <v>80.179532053613613</v>
      </c>
      <c r="I145" s="115">
        <f t="shared" si="5"/>
        <v>34444.325174911872</v>
      </c>
      <c r="J145" s="98"/>
      <c r="K145" s="98"/>
      <c r="Q145" s="26">
        <v>28</v>
      </c>
      <c r="R145" s="68">
        <v>429.59</v>
      </c>
      <c r="S145" s="27">
        <f t="shared" si="0"/>
        <v>22</v>
      </c>
      <c r="T145" s="28">
        <f t="shared" si="1"/>
        <v>8.140274938683989</v>
      </c>
      <c r="U145" s="86">
        <f t="shared" si="2"/>
        <v>3496.9807109092544</v>
      </c>
    </row>
    <row r="146" spans="2:21" ht="14.5" customHeight="1" x14ac:dyDescent="0.35">
      <c r="B146" s="98"/>
      <c r="C146" s="98"/>
      <c r="D146" s="98"/>
      <c r="E146" s="116">
        <v>5</v>
      </c>
      <c r="F146" s="68">
        <v>429.59</v>
      </c>
      <c r="G146" s="104">
        <f t="shared" si="3"/>
        <v>45</v>
      </c>
      <c r="H146" s="106">
        <f t="shared" si="4"/>
        <v>72.890483685103277</v>
      </c>
      <c r="I146" s="115">
        <f t="shared" si="5"/>
        <v>31313.022886283514</v>
      </c>
      <c r="J146" s="98"/>
      <c r="K146" s="98"/>
      <c r="Q146" s="26">
        <v>29</v>
      </c>
      <c r="R146" s="68">
        <v>429.59</v>
      </c>
      <c r="S146" s="27">
        <f t="shared" si="0"/>
        <v>21</v>
      </c>
      <c r="T146" s="28">
        <f t="shared" si="1"/>
        <v>7.4002499442581708</v>
      </c>
      <c r="U146" s="86">
        <f t="shared" si="2"/>
        <v>3179.0733735538674</v>
      </c>
    </row>
    <row r="147" spans="2:21" ht="14.5" customHeight="1" x14ac:dyDescent="0.35">
      <c r="B147" s="98"/>
      <c r="C147" s="98"/>
      <c r="D147" s="98"/>
      <c r="E147" s="116">
        <v>6</v>
      </c>
      <c r="F147" s="68">
        <v>429.59</v>
      </c>
      <c r="G147" s="104">
        <f t="shared" si="3"/>
        <v>44</v>
      </c>
      <c r="H147" s="106">
        <f t="shared" si="4"/>
        <v>66.26407607736661</v>
      </c>
      <c r="I147" s="115">
        <f t="shared" si="5"/>
        <v>28466.38444207592</v>
      </c>
      <c r="J147" s="98"/>
      <c r="K147" s="98"/>
      <c r="Q147" s="26">
        <v>30</v>
      </c>
      <c r="R147" s="68">
        <v>429.59</v>
      </c>
      <c r="S147" s="27">
        <f t="shared" si="0"/>
        <v>20</v>
      </c>
      <c r="T147" s="28">
        <f t="shared" si="1"/>
        <v>6.7274999493256091</v>
      </c>
      <c r="U147" s="86">
        <f t="shared" si="2"/>
        <v>2890.0667032307883</v>
      </c>
    </row>
    <row r="148" spans="2:21" ht="14.5" customHeight="1" x14ac:dyDescent="0.35">
      <c r="B148" s="98"/>
      <c r="C148" s="98"/>
      <c r="D148" s="98"/>
      <c r="E148" s="116">
        <v>7</v>
      </c>
      <c r="F148" s="68">
        <v>429.59</v>
      </c>
      <c r="G148" s="104">
        <f t="shared" si="3"/>
        <v>43</v>
      </c>
      <c r="H148" s="106">
        <f t="shared" si="4"/>
        <v>60.240069161242374</v>
      </c>
      <c r="I148" s="115">
        <f t="shared" si="5"/>
        <v>25878.531310978109</v>
      </c>
      <c r="J148" s="98"/>
      <c r="K148" s="98"/>
      <c r="Q148" s="26">
        <v>31</v>
      </c>
      <c r="R148" s="68">
        <v>429.59</v>
      </c>
      <c r="S148" s="27">
        <f t="shared" si="0"/>
        <v>19</v>
      </c>
      <c r="T148" s="28">
        <f t="shared" si="1"/>
        <v>6.1159090448414632</v>
      </c>
      <c r="U148" s="86">
        <f t="shared" si="2"/>
        <v>2627.333366573444</v>
      </c>
    </row>
    <row r="149" spans="2:21" ht="14.5" customHeight="1" x14ac:dyDescent="0.35">
      <c r="B149" s="98"/>
      <c r="C149" s="98"/>
      <c r="D149" s="98"/>
      <c r="E149" s="116">
        <v>8</v>
      </c>
      <c r="F149" s="68">
        <v>429.59</v>
      </c>
      <c r="G149" s="104">
        <f t="shared" si="3"/>
        <v>42</v>
      </c>
      <c r="H149" s="106">
        <f t="shared" si="4"/>
        <v>54.763699237493057</v>
      </c>
      <c r="I149" s="115">
        <f t="shared" si="5"/>
        <v>23525.937555434641</v>
      </c>
      <c r="J149" s="98"/>
      <c r="K149" s="98"/>
      <c r="Q149" s="26">
        <v>32</v>
      </c>
      <c r="R149" s="68">
        <v>429.59</v>
      </c>
      <c r="S149" s="27">
        <f t="shared" si="0"/>
        <v>18</v>
      </c>
      <c r="T149" s="28">
        <f t="shared" si="1"/>
        <v>5.5599173134922379</v>
      </c>
      <c r="U149" s="86">
        <f t="shared" si="2"/>
        <v>2388.4848787031306</v>
      </c>
    </row>
    <row r="150" spans="2:21" ht="14.5" customHeight="1" x14ac:dyDescent="0.35">
      <c r="B150" s="3"/>
      <c r="C150" s="3"/>
      <c r="D150" s="3"/>
      <c r="E150" s="116">
        <v>9</v>
      </c>
      <c r="F150" s="68">
        <v>429.59</v>
      </c>
      <c r="G150" s="104">
        <f t="shared" si="3"/>
        <v>41</v>
      </c>
      <c r="H150" s="106">
        <f t="shared" si="4"/>
        <v>49.785181124993684</v>
      </c>
      <c r="I150" s="115">
        <f t="shared" si="5"/>
        <v>21387.215959486035</v>
      </c>
      <c r="J150" s="3"/>
      <c r="K150" s="98"/>
      <c r="Q150" s="26">
        <v>33</v>
      </c>
      <c r="R150" s="68">
        <v>429.59</v>
      </c>
      <c r="S150" s="27">
        <f t="shared" si="0"/>
        <v>17</v>
      </c>
      <c r="T150" s="28">
        <f t="shared" si="1"/>
        <v>5.0544702849929433</v>
      </c>
      <c r="U150" s="86">
        <f t="shared" si="2"/>
        <v>2171.3498897301183</v>
      </c>
    </row>
    <row r="151" spans="2:21" ht="14.5" customHeight="1" x14ac:dyDescent="0.35">
      <c r="B151" s="3"/>
      <c r="C151" s="3"/>
      <c r="D151" s="3"/>
      <c r="E151" s="116">
        <v>10</v>
      </c>
      <c r="F151" s="68">
        <v>429.59</v>
      </c>
      <c r="G151" s="104">
        <f t="shared" si="3"/>
        <v>40</v>
      </c>
      <c r="H151" s="106">
        <f t="shared" si="4"/>
        <v>45.259255568176073</v>
      </c>
      <c r="I151" s="115">
        <f t="shared" si="5"/>
        <v>19442.923599532758</v>
      </c>
      <c r="J151" s="3"/>
      <c r="K151" s="98"/>
      <c r="Q151" s="26">
        <v>34</v>
      </c>
      <c r="R151" s="68">
        <v>429.59</v>
      </c>
      <c r="S151" s="27">
        <f t="shared" si="0"/>
        <v>16</v>
      </c>
      <c r="T151" s="28">
        <f t="shared" si="1"/>
        <v>4.5949729863572211</v>
      </c>
      <c r="U151" s="86">
        <f t="shared" si="2"/>
        <v>1973.9544452091984</v>
      </c>
    </row>
    <row r="152" spans="2:21" ht="14.5" customHeight="1" x14ac:dyDescent="0.35">
      <c r="B152" s="3"/>
      <c r="C152" s="3"/>
      <c r="D152" s="3"/>
      <c r="E152" s="116">
        <v>11</v>
      </c>
      <c r="F152" s="68">
        <v>429.59</v>
      </c>
      <c r="G152" s="104">
        <f t="shared" si="3"/>
        <v>39</v>
      </c>
      <c r="H152" s="106">
        <f t="shared" si="4"/>
        <v>41.144777789250981</v>
      </c>
      <c r="I152" s="115">
        <f t="shared" si="5"/>
        <v>17675.385090484328</v>
      </c>
      <c r="J152" s="3"/>
      <c r="K152" s="98"/>
      <c r="Q152" s="26">
        <v>35</v>
      </c>
      <c r="R152" s="68">
        <v>429.59</v>
      </c>
      <c r="S152" s="27">
        <f t="shared" si="0"/>
        <v>15</v>
      </c>
      <c r="T152" s="28">
        <f t="shared" si="1"/>
        <v>4.1772481694156554</v>
      </c>
      <c r="U152" s="86">
        <f t="shared" si="2"/>
        <v>1794.5040410992713</v>
      </c>
    </row>
    <row r="153" spans="2:21" ht="14.5" customHeight="1" x14ac:dyDescent="0.35">
      <c r="B153" s="3"/>
      <c r="C153" s="3"/>
      <c r="D153" s="3"/>
      <c r="E153" s="116">
        <v>12</v>
      </c>
      <c r="F153" s="68">
        <v>429.59</v>
      </c>
      <c r="G153" s="104">
        <f t="shared" si="3"/>
        <v>38</v>
      </c>
      <c r="H153" s="106">
        <f t="shared" si="4"/>
        <v>37.404343444773616</v>
      </c>
      <c r="I153" s="115">
        <f t="shared" si="5"/>
        <v>16068.531900440297</v>
      </c>
      <c r="J153" s="3"/>
      <c r="K153" s="98"/>
      <c r="Q153" s="26">
        <v>36</v>
      </c>
      <c r="R153" s="68">
        <v>429.59</v>
      </c>
      <c r="S153" s="27">
        <f t="shared" si="0"/>
        <v>14</v>
      </c>
      <c r="T153" s="28">
        <f t="shared" si="1"/>
        <v>3.7974983358324139</v>
      </c>
      <c r="U153" s="86">
        <f t="shared" si="2"/>
        <v>1631.3673100902465</v>
      </c>
    </row>
    <row r="154" spans="2:21" ht="14.5" customHeight="1" x14ac:dyDescent="0.35">
      <c r="B154" s="3"/>
      <c r="C154" s="3"/>
      <c r="D154" s="3"/>
      <c r="E154" s="116">
        <v>13</v>
      </c>
      <c r="F154" s="68">
        <v>429.59</v>
      </c>
      <c r="G154" s="104">
        <f t="shared" si="3"/>
        <v>37</v>
      </c>
      <c r="H154" s="106">
        <f t="shared" si="4"/>
        <v>34.003948586157826</v>
      </c>
      <c r="I154" s="115">
        <f t="shared" si="5"/>
        <v>14607.756273127539</v>
      </c>
      <c r="J154" s="3"/>
      <c r="K154" s="98"/>
      <c r="Q154" s="26">
        <v>37</v>
      </c>
      <c r="R154" s="68">
        <v>429.59</v>
      </c>
      <c r="S154" s="27">
        <f t="shared" si="0"/>
        <v>13</v>
      </c>
      <c r="T154" s="28">
        <f t="shared" si="1"/>
        <v>3.4522712143931029</v>
      </c>
      <c r="U154" s="86">
        <f t="shared" si="2"/>
        <v>1483.0611909911329</v>
      </c>
    </row>
    <row r="155" spans="2:21" ht="14.5" customHeight="1" x14ac:dyDescent="0.35">
      <c r="E155" s="116">
        <v>14</v>
      </c>
      <c r="F155" s="68">
        <v>429.59</v>
      </c>
      <c r="G155" s="104">
        <f t="shared" si="3"/>
        <v>36</v>
      </c>
      <c r="H155" s="28">
        <f t="shared" si="4"/>
        <v>30.912680532870748</v>
      </c>
      <c r="I155" s="115">
        <f t="shared" si="5"/>
        <v>13279.778430115945</v>
      </c>
      <c r="Q155" s="26">
        <v>38</v>
      </c>
      <c r="R155" s="68">
        <v>429.59</v>
      </c>
      <c r="S155" s="27">
        <f t="shared" si="0"/>
        <v>12</v>
      </c>
      <c r="T155" s="28">
        <f t="shared" si="1"/>
        <v>3.1384283767210026</v>
      </c>
      <c r="U155" s="86">
        <f t="shared" si="2"/>
        <v>1348.2374463555755</v>
      </c>
    </row>
    <row r="156" spans="2:21" x14ac:dyDescent="0.35">
      <c r="E156" s="116">
        <v>15</v>
      </c>
      <c r="F156" s="68">
        <v>429.59</v>
      </c>
      <c r="G156" s="104">
        <f t="shared" si="3"/>
        <v>35</v>
      </c>
      <c r="H156" s="28">
        <f t="shared" si="4"/>
        <v>28.102436848064318</v>
      </c>
      <c r="I156" s="115">
        <f t="shared" si="5"/>
        <v>12072.525845559951</v>
      </c>
      <c r="Q156" s="26">
        <v>39</v>
      </c>
      <c r="R156" s="68">
        <v>429.59</v>
      </c>
      <c r="S156" s="27">
        <f t="shared" si="0"/>
        <v>11</v>
      </c>
      <c r="T156" s="28">
        <f t="shared" si="1"/>
        <v>2.8531167061100025</v>
      </c>
      <c r="U156" s="86">
        <f t="shared" si="2"/>
        <v>1225.6704057777958</v>
      </c>
    </row>
    <row r="157" spans="2:21" x14ac:dyDescent="0.35">
      <c r="E157" s="26">
        <v>16</v>
      </c>
      <c r="F157" s="68">
        <v>429.59</v>
      </c>
      <c r="G157" s="104">
        <f t="shared" si="3"/>
        <v>34</v>
      </c>
      <c r="H157" s="28">
        <f t="shared" si="4"/>
        <v>25.547669861876649</v>
      </c>
      <c r="I157" s="115">
        <f t="shared" si="5"/>
        <v>10975.023495963589</v>
      </c>
      <c r="Q157" s="26">
        <v>40</v>
      </c>
      <c r="R157" s="68">
        <v>429.59</v>
      </c>
      <c r="S157" s="27">
        <f t="shared" si="0"/>
        <v>10</v>
      </c>
      <c r="T157" s="28">
        <f t="shared" si="1"/>
        <v>2.5937424601000019</v>
      </c>
      <c r="U157" s="86">
        <f t="shared" si="2"/>
        <v>1114.2458234343596</v>
      </c>
    </row>
    <row r="158" spans="2:21" x14ac:dyDescent="0.35">
      <c r="E158" s="26">
        <v>17</v>
      </c>
      <c r="F158" s="68">
        <v>429.59</v>
      </c>
      <c r="G158" s="104">
        <f t="shared" si="3"/>
        <v>33</v>
      </c>
      <c r="H158" s="28">
        <f t="shared" si="4"/>
        <v>23.225154419887861</v>
      </c>
      <c r="I158" s="115">
        <f t="shared" si="5"/>
        <v>9977.2940872396266</v>
      </c>
      <c r="Q158" s="26">
        <v>41</v>
      </c>
      <c r="R158" s="68">
        <v>429.59</v>
      </c>
      <c r="S158" s="27">
        <f t="shared" si="0"/>
        <v>9</v>
      </c>
      <c r="T158" s="28">
        <f t="shared" si="1"/>
        <v>2.3579476910000015</v>
      </c>
      <c r="U158" s="86">
        <f t="shared" si="2"/>
        <v>1012.9507485766906</v>
      </c>
    </row>
    <row r="159" spans="2:21" x14ac:dyDescent="0.35">
      <c r="E159" s="26">
        <v>18</v>
      </c>
      <c r="F159" s="68">
        <v>429.59</v>
      </c>
      <c r="G159" s="104">
        <f t="shared" si="3"/>
        <v>32</v>
      </c>
      <c r="H159" s="28">
        <f t="shared" si="4"/>
        <v>21.113776745352599</v>
      </c>
      <c r="I159" s="115">
        <f t="shared" si="5"/>
        <v>9070.2673520360222</v>
      </c>
      <c r="Q159" s="26">
        <v>42</v>
      </c>
      <c r="R159" s="68">
        <v>429.59</v>
      </c>
      <c r="S159" s="27">
        <f t="shared" si="0"/>
        <v>8</v>
      </c>
      <c r="T159" s="28">
        <f t="shared" si="1"/>
        <v>2.1435888100000011</v>
      </c>
      <c r="U159" s="86">
        <f t="shared" si="2"/>
        <v>920.86431688790037</v>
      </c>
    </row>
    <row r="160" spans="2:21" x14ac:dyDescent="0.35">
      <c r="E160" s="26">
        <v>19</v>
      </c>
      <c r="F160" s="68">
        <v>429.59</v>
      </c>
      <c r="G160" s="104">
        <f t="shared" si="3"/>
        <v>31</v>
      </c>
      <c r="H160" s="28">
        <f t="shared" si="4"/>
        <v>19.194342495775089</v>
      </c>
      <c r="I160" s="115">
        <f t="shared" si="5"/>
        <v>8245.6975927600197</v>
      </c>
      <c r="Q160" s="26">
        <v>43</v>
      </c>
      <c r="R160" s="68">
        <v>429.59</v>
      </c>
      <c r="S160" s="27">
        <f t="shared" si="0"/>
        <v>7</v>
      </c>
      <c r="T160" s="28">
        <f t="shared" si="1"/>
        <v>1.9487171000000012</v>
      </c>
      <c r="U160" s="86">
        <f t="shared" si="2"/>
        <v>837.14937898900041</v>
      </c>
    </row>
    <row r="161" spans="5:22" x14ac:dyDescent="0.35">
      <c r="E161" s="26">
        <v>20</v>
      </c>
      <c r="F161" s="68">
        <v>429.59</v>
      </c>
      <c r="G161" s="104">
        <f t="shared" si="3"/>
        <v>30</v>
      </c>
      <c r="H161" s="28">
        <f t="shared" si="4"/>
        <v>17.449402268886445</v>
      </c>
      <c r="I161" s="115">
        <f t="shared" si="5"/>
        <v>7496.0887206909274</v>
      </c>
      <c r="Q161" s="26">
        <v>44</v>
      </c>
      <c r="R161" s="68">
        <v>429.59</v>
      </c>
      <c r="S161" s="27">
        <f t="shared" si="0"/>
        <v>6</v>
      </c>
      <c r="T161" s="28">
        <f t="shared" si="1"/>
        <v>1.7715610000000008</v>
      </c>
      <c r="U161" s="86">
        <f t="shared" si="2"/>
        <v>761.04488999000034</v>
      </c>
    </row>
    <row r="162" spans="5:22" x14ac:dyDescent="0.35">
      <c r="E162" s="26">
        <v>21</v>
      </c>
      <c r="F162" s="68">
        <v>429.59</v>
      </c>
      <c r="G162" s="104">
        <f t="shared" si="3"/>
        <v>29</v>
      </c>
      <c r="H162" s="28">
        <f t="shared" si="4"/>
        <v>15.863092971714947</v>
      </c>
      <c r="I162" s="115">
        <f t="shared" si="5"/>
        <v>6814.6261097190236</v>
      </c>
      <c r="Q162" s="26">
        <v>45</v>
      </c>
      <c r="R162" s="68">
        <v>429.59</v>
      </c>
      <c r="S162" s="27">
        <f t="shared" si="0"/>
        <v>5</v>
      </c>
      <c r="T162" s="28">
        <f t="shared" si="1"/>
        <v>1.6105100000000006</v>
      </c>
      <c r="U162" s="86">
        <f t="shared" si="2"/>
        <v>691.85899090000021</v>
      </c>
    </row>
    <row r="163" spans="5:22" x14ac:dyDescent="0.35">
      <c r="E163" s="26">
        <v>22</v>
      </c>
      <c r="F163" s="68">
        <v>429.59</v>
      </c>
      <c r="G163" s="104">
        <f t="shared" si="3"/>
        <v>28</v>
      </c>
      <c r="H163" s="28">
        <f t="shared" si="4"/>
        <v>14.420993610649951</v>
      </c>
      <c r="I163" s="115">
        <f t="shared" si="5"/>
        <v>6195.1146451991126</v>
      </c>
      <c r="Q163" s="26">
        <v>46</v>
      </c>
      <c r="R163" s="68">
        <v>429.59</v>
      </c>
      <c r="S163" s="27">
        <f t="shared" si="0"/>
        <v>4</v>
      </c>
      <c r="T163" s="28">
        <f t="shared" si="1"/>
        <v>1.4641000000000004</v>
      </c>
      <c r="U163" s="86">
        <f t="shared" si="2"/>
        <v>628.96271900000011</v>
      </c>
    </row>
    <row r="164" spans="5:22" x14ac:dyDescent="0.35">
      <c r="E164" s="26">
        <v>23</v>
      </c>
      <c r="F164" s="68">
        <v>429.59</v>
      </c>
      <c r="G164" s="104">
        <f t="shared" si="3"/>
        <v>27</v>
      </c>
      <c r="H164" s="28">
        <f t="shared" si="4"/>
        <v>13.109994191499956</v>
      </c>
      <c r="I164" s="115">
        <f t="shared" si="5"/>
        <v>5631.9224047264661</v>
      </c>
      <c r="Q164" s="26">
        <v>47</v>
      </c>
      <c r="R164" s="68">
        <v>429.59</v>
      </c>
      <c r="S164" s="27">
        <f t="shared" si="0"/>
        <v>3</v>
      </c>
      <c r="T164" s="28">
        <f t="shared" si="1"/>
        <v>1.3310000000000004</v>
      </c>
      <c r="U164" s="86">
        <f t="shared" si="2"/>
        <v>571.78429000000017</v>
      </c>
    </row>
    <row r="165" spans="5:22" x14ac:dyDescent="0.35">
      <c r="E165" s="26">
        <v>24</v>
      </c>
      <c r="F165" s="68">
        <v>429.59</v>
      </c>
      <c r="G165" s="104">
        <f t="shared" si="3"/>
        <v>26</v>
      </c>
      <c r="H165" s="28">
        <f t="shared" si="4"/>
        <v>11.918176537727231</v>
      </c>
      <c r="I165" s="115">
        <f t="shared" si="5"/>
        <v>5119.9294588422408</v>
      </c>
      <c r="Q165" s="26">
        <v>48</v>
      </c>
      <c r="R165" s="68">
        <v>429.59</v>
      </c>
      <c r="S165" s="27">
        <f t="shared" si="0"/>
        <v>2</v>
      </c>
      <c r="T165" s="28">
        <f t="shared" si="1"/>
        <v>1.2100000000000002</v>
      </c>
      <c r="U165" s="86">
        <f t="shared" si="2"/>
        <v>519.8039</v>
      </c>
    </row>
    <row r="166" spans="5:22" x14ac:dyDescent="0.35">
      <c r="E166" s="26">
        <v>25</v>
      </c>
      <c r="F166" s="68">
        <v>429.59</v>
      </c>
      <c r="G166" s="104">
        <f t="shared" si="3"/>
        <v>25</v>
      </c>
      <c r="H166" s="28">
        <f t="shared" si="4"/>
        <v>10.834705943388391</v>
      </c>
      <c r="I166" s="115">
        <f t="shared" si="5"/>
        <v>4654.4813262202188</v>
      </c>
      <c r="Q166" s="26">
        <v>49</v>
      </c>
      <c r="R166" s="68">
        <v>429.59</v>
      </c>
      <c r="S166" s="27">
        <f t="shared" si="0"/>
        <v>1</v>
      </c>
      <c r="T166" s="28">
        <f t="shared" si="1"/>
        <v>1.1000000000000001</v>
      </c>
      <c r="U166" s="86">
        <f t="shared" si="2"/>
        <v>472.54900000000004</v>
      </c>
    </row>
    <row r="167" spans="5:22" ht="16" x14ac:dyDescent="0.5">
      <c r="E167" s="26">
        <v>26</v>
      </c>
      <c r="F167" s="68">
        <v>429.59</v>
      </c>
      <c r="G167" s="104">
        <f t="shared" si="3"/>
        <v>24</v>
      </c>
      <c r="H167" s="28">
        <f t="shared" si="4"/>
        <v>9.8497326758076262</v>
      </c>
      <c r="I167" s="115">
        <f t="shared" si="5"/>
        <v>4231.3466602001981</v>
      </c>
      <c r="Q167" s="26">
        <v>50</v>
      </c>
      <c r="R167" s="68">
        <v>429.59</v>
      </c>
      <c r="S167" s="27">
        <f t="shared" si="0"/>
        <v>0</v>
      </c>
      <c r="T167" s="28">
        <f t="shared" si="1"/>
        <v>1</v>
      </c>
      <c r="U167" s="87">
        <f t="shared" si="2"/>
        <v>429.59</v>
      </c>
    </row>
    <row r="168" spans="5:22" x14ac:dyDescent="0.35">
      <c r="E168" s="26">
        <v>27</v>
      </c>
      <c r="F168" s="68">
        <v>429.59</v>
      </c>
      <c r="G168" s="104">
        <f t="shared" si="3"/>
        <v>23</v>
      </c>
      <c r="H168" s="28">
        <f t="shared" si="4"/>
        <v>8.9543024325523888</v>
      </c>
      <c r="I168" s="115">
        <f t="shared" si="5"/>
        <v>3846.6787820001805</v>
      </c>
      <c r="Q168" s="32"/>
      <c r="R168" s="33"/>
      <c r="S168" s="33"/>
      <c r="T168" s="33"/>
      <c r="U168" s="88">
        <f>SUM(U118:U167)</f>
        <v>500003.46488588443</v>
      </c>
      <c r="V168" t="s">
        <v>58</v>
      </c>
    </row>
    <row r="169" spans="5:22" x14ac:dyDescent="0.35">
      <c r="E169" s="26">
        <v>28</v>
      </c>
      <c r="F169" s="68">
        <v>429.59</v>
      </c>
      <c r="G169" s="104">
        <f t="shared" si="3"/>
        <v>22</v>
      </c>
      <c r="H169" s="28">
        <f t="shared" si="4"/>
        <v>8.140274938683989</v>
      </c>
      <c r="I169" s="115">
        <f t="shared" si="5"/>
        <v>3496.9807109092544</v>
      </c>
    </row>
    <row r="170" spans="5:22" x14ac:dyDescent="0.35">
      <c r="E170" s="26">
        <v>29</v>
      </c>
      <c r="F170" s="68">
        <v>429.59</v>
      </c>
      <c r="G170" s="104">
        <f t="shared" si="3"/>
        <v>21</v>
      </c>
      <c r="H170" s="28">
        <f t="shared" si="4"/>
        <v>7.4002499442581708</v>
      </c>
      <c r="I170" s="115">
        <f t="shared" si="5"/>
        <v>3179.0733735538674</v>
      </c>
    </row>
    <row r="171" spans="5:22" x14ac:dyDescent="0.35">
      <c r="E171" s="26">
        <v>30</v>
      </c>
      <c r="F171" s="68">
        <v>429.59</v>
      </c>
      <c r="G171" s="104">
        <f t="shared" si="3"/>
        <v>20</v>
      </c>
      <c r="H171" s="28">
        <f t="shared" si="4"/>
        <v>6.7274999493256091</v>
      </c>
      <c r="I171" s="115">
        <f t="shared" si="5"/>
        <v>2890.0667032307883</v>
      </c>
    </row>
    <row r="172" spans="5:22" x14ac:dyDescent="0.35">
      <c r="E172" s="26">
        <v>31</v>
      </c>
      <c r="F172" s="68">
        <v>429.59</v>
      </c>
      <c r="G172" s="104">
        <f t="shared" si="3"/>
        <v>19</v>
      </c>
      <c r="H172" s="28">
        <f t="shared" si="4"/>
        <v>6.1159090448414632</v>
      </c>
      <c r="I172" s="115">
        <f t="shared" si="5"/>
        <v>2627.333366573444</v>
      </c>
    </row>
    <row r="173" spans="5:22" x14ac:dyDescent="0.35">
      <c r="E173" s="26">
        <v>32</v>
      </c>
      <c r="F173" s="68">
        <v>429.59</v>
      </c>
      <c r="G173" s="104">
        <f t="shared" si="3"/>
        <v>18</v>
      </c>
      <c r="H173" s="28">
        <f t="shared" si="4"/>
        <v>5.5599173134922379</v>
      </c>
      <c r="I173" s="115">
        <f t="shared" si="5"/>
        <v>2388.4848787031306</v>
      </c>
    </row>
    <row r="174" spans="5:22" x14ac:dyDescent="0.35">
      <c r="E174" s="26">
        <v>33</v>
      </c>
      <c r="F174" s="68">
        <v>429.59</v>
      </c>
      <c r="G174" s="104">
        <f t="shared" si="3"/>
        <v>17</v>
      </c>
      <c r="H174" s="28">
        <f t="shared" si="4"/>
        <v>5.0544702849929433</v>
      </c>
      <c r="I174" s="115">
        <f t="shared" si="5"/>
        <v>2171.3498897301183</v>
      </c>
    </row>
    <row r="175" spans="5:22" x14ac:dyDescent="0.35">
      <c r="E175" s="26">
        <v>34</v>
      </c>
      <c r="F175" s="68">
        <v>429.59</v>
      </c>
      <c r="G175" s="104">
        <f t="shared" si="3"/>
        <v>16</v>
      </c>
      <c r="H175" s="28">
        <f t="shared" si="4"/>
        <v>4.5949729863572211</v>
      </c>
      <c r="I175" s="115">
        <f t="shared" si="5"/>
        <v>1973.9544452091984</v>
      </c>
    </row>
    <row r="176" spans="5:22" x14ac:dyDescent="0.35">
      <c r="E176" s="26">
        <v>35</v>
      </c>
      <c r="F176" s="68">
        <v>429.59</v>
      </c>
      <c r="G176" s="104">
        <f t="shared" si="3"/>
        <v>15</v>
      </c>
      <c r="H176" s="28">
        <f t="shared" si="4"/>
        <v>4.1772481694156554</v>
      </c>
      <c r="I176" s="115">
        <f t="shared" si="5"/>
        <v>1794.5040410992713</v>
      </c>
    </row>
    <row r="177" spans="5:10" x14ac:dyDescent="0.35">
      <c r="E177" s="26">
        <v>36</v>
      </c>
      <c r="F177" s="68">
        <v>429.59</v>
      </c>
      <c r="G177" s="104">
        <f t="shared" si="3"/>
        <v>14</v>
      </c>
      <c r="H177" s="28">
        <f t="shared" si="4"/>
        <v>3.7974983358324139</v>
      </c>
      <c r="I177" s="115">
        <f t="shared" si="5"/>
        <v>1631.3673100902465</v>
      </c>
    </row>
    <row r="178" spans="5:10" x14ac:dyDescent="0.35">
      <c r="E178" s="26">
        <v>37</v>
      </c>
      <c r="F178" s="68">
        <v>429.59</v>
      </c>
      <c r="G178" s="104">
        <f t="shared" si="3"/>
        <v>13</v>
      </c>
      <c r="H178" s="28">
        <f t="shared" si="4"/>
        <v>3.4522712143931029</v>
      </c>
      <c r="I178" s="115">
        <f t="shared" si="5"/>
        <v>1483.0611909911329</v>
      </c>
    </row>
    <row r="179" spans="5:10" x14ac:dyDescent="0.35">
      <c r="E179" s="26">
        <v>38</v>
      </c>
      <c r="F179" s="68">
        <v>429.59</v>
      </c>
      <c r="G179" s="104">
        <f t="shared" si="3"/>
        <v>12</v>
      </c>
      <c r="H179" s="28">
        <f t="shared" si="4"/>
        <v>3.1384283767210026</v>
      </c>
      <c r="I179" s="115">
        <f t="shared" si="5"/>
        <v>1348.2374463555755</v>
      </c>
    </row>
    <row r="180" spans="5:10" x14ac:dyDescent="0.35">
      <c r="E180" s="26">
        <v>39</v>
      </c>
      <c r="F180" s="68">
        <v>429.59</v>
      </c>
      <c r="G180" s="104">
        <f t="shared" si="3"/>
        <v>11</v>
      </c>
      <c r="H180" s="28">
        <f t="shared" si="4"/>
        <v>2.8531167061100025</v>
      </c>
      <c r="I180" s="115">
        <f t="shared" si="5"/>
        <v>1225.6704057777958</v>
      </c>
    </row>
    <row r="181" spans="5:10" x14ac:dyDescent="0.35">
      <c r="E181" s="26">
        <v>40</v>
      </c>
      <c r="F181" s="68">
        <v>429.59</v>
      </c>
      <c r="G181" s="104">
        <f t="shared" si="3"/>
        <v>10</v>
      </c>
      <c r="H181" s="28">
        <f t="shared" si="4"/>
        <v>2.5937424601000019</v>
      </c>
      <c r="I181" s="115">
        <f t="shared" si="5"/>
        <v>1114.2458234343596</v>
      </c>
    </row>
    <row r="182" spans="5:10" x14ac:dyDescent="0.35">
      <c r="E182" s="26">
        <v>41</v>
      </c>
      <c r="F182" s="68">
        <v>429.59</v>
      </c>
      <c r="G182" s="104">
        <f t="shared" si="3"/>
        <v>9</v>
      </c>
      <c r="H182" s="28">
        <f t="shared" si="4"/>
        <v>2.3579476910000015</v>
      </c>
      <c r="I182" s="115">
        <f t="shared" si="5"/>
        <v>1012.9507485766906</v>
      </c>
    </row>
    <row r="183" spans="5:10" x14ac:dyDescent="0.35">
      <c r="E183" s="26">
        <v>42</v>
      </c>
      <c r="F183" s="68">
        <v>429.59</v>
      </c>
      <c r="G183" s="104">
        <f t="shared" si="3"/>
        <v>8</v>
      </c>
      <c r="H183" s="28">
        <f t="shared" si="4"/>
        <v>2.1435888100000011</v>
      </c>
      <c r="I183" s="115">
        <f t="shared" si="5"/>
        <v>920.86431688790037</v>
      </c>
    </row>
    <row r="184" spans="5:10" x14ac:dyDescent="0.35">
      <c r="E184" s="26">
        <v>43</v>
      </c>
      <c r="F184" s="68">
        <v>429.59</v>
      </c>
      <c r="G184" s="104">
        <f t="shared" si="3"/>
        <v>7</v>
      </c>
      <c r="H184" s="28">
        <f t="shared" si="4"/>
        <v>1.9487171000000012</v>
      </c>
      <c r="I184" s="115">
        <f t="shared" si="5"/>
        <v>837.14937898900041</v>
      </c>
    </row>
    <row r="185" spans="5:10" x14ac:dyDescent="0.35">
      <c r="E185" s="26">
        <v>44</v>
      </c>
      <c r="F185" s="68">
        <v>429.59</v>
      </c>
      <c r="G185" s="104">
        <f t="shared" si="3"/>
        <v>6</v>
      </c>
      <c r="H185" s="28">
        <f t="shared" si="4"/>
        <v>1.7715610000000008</v>
      </c>
      <c r="I185" s="115">
        <f t="shared" si="5"/>
        <v>761.04488999000034</v>
      </c>
    </row>
    <row r="186" spans="5:10" x14ac:dyDescent="0.35">
      <c r="E186" s="26">
        <v>45</v>
      </c>
      <c r="F186" s="68">
        <v>429.59</v>
      </c>
      <c r="G186" s="104">
        <f t="shared" si="3"/>
        <v>5</v>
      </c>
      <c r="H186" s="28">
        <f t="shared" si="4"/>
        <v>1.6105100000000006</v>
      </c>
      <c r="I186" s="115">
        <f t="shared" si="5"/>
        <v>691.85899090000021</v>
      </c>
    </row>
    <row r="187" spans="5:10" x14ac:dyDescent="0.35">
      <c r="E187" s="26">
        <v>46</v>
      </c>
      <c r="F187" s="68">
        <v>429.59</v>
      </c>
      <c r="G187" s="104">
        <f t="shared" si="3"/>
        <v>4</v>
      </c>
      <c r="H187" s="28">
        <f t="shared" si="4"/>
        <v>1.4641000000000004</v>
      </c>
      <c r="I187" s="115">
        <f t="shared" si="5"/>
        <v>628.96271900000011</v>
      </c>
    </row>
    <row r="188" spans="5:10" x14ac:dyDescent="0.35">
      <c r="E188" s="26">
        <v>47</v>
      </c>
      <c r="F188" s="68">
        <v>429.59</v>
      </c>
      <c r="G188" s="104">
        <f t="shared" si="3"/>
        <v>3</v>
      </c>
      <c r="H188" s="28">
        <f t="shared" si="4"/>
        <v>1.3310000000000004</v>
      </c>
      <c r="I188" s="115">
        <f t="shared" si="5"/>
        <v>571.78429000000017</v>
      </c>
    </row>
    <row r="189" spans="5:10" x14ac:dyDescent="0.35">
      <c r="E189" s="26">
        <v>48</v>
      </c>
      <c r="F189" s="68">
        <v>429.59</v>
      </c>
      <c r="G189" s="104">
        <f t="shared" si="3"/>
        <v>2</v>
      </c>
      <c r="H189" s="28">
        <f t="shared" si="4"/>
        <v>1.2100000000000002</v>
      </c>
      <c r="I189" s="115">
        <f t="shared" si="5"/>
        <v>519.8039</v>
      </c>
    </row>
    <row r="190" spans="5:10" x14ac:dyDescent="0.35">
      <c r="E190" s="26">
        <v>49</v>
      </c>
      <c r="F190" s="68">
        <v>429.59</v>
      </c>
      <c r="G190" s="104">
        <f t="shared" si="3"/>
        <v>1</v>
      </c>
      <c r="H190" s="28">
        <f t="shared" si="4"/>
        <v>1.1000000000000001</v>
      </c>
      <c r="I190" s="115">
        <f t="shared" si="5"/>
        <v>472.54900000000004</v>
      </c>
    </row>
    <row r="191" spans="5:10" x14ac:dyDescent="0.35">
      <c r="E191" s="26">
        <v>50</v>
      </c>
      <c r="F191" s="28"/>
      <c r="G191" s="106"/>
      <c r="H191" s="28"/>
      <c r="I191" s="29"/>
    </row>
    <row r="192" spans="5:10" x14ac:dyDescent="0.35">
      <c r="E192" s="32"/>
      <c r="F192" s="33"/>
      <c r="G192" s="33"/>
      <c r="H192" s="33"/>
      <c r="I192" s="117">
        <f>SUM(I141:I191)</f>
        <v>550003.8113744728</v>
      </c>
      <c r="J19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</cp:lastModifiedBy>
  <dcterms:created xsi:type="dcterms:W3CDTF">2018-08-30T11:53:10Z</dcterms:created>
  <dcterms:modified xsi:type="dcterms:W3CDTF">2024-01-03T14:22:22Z</dcterms:modified>
</cp:coreProperties>
</file>