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millsaf\Box\P481\2018.2 (Fall 2018)\Chapter 7. Forecasting\"/>
    </mc:Choice>
  </mc:AlternateContent>
  <bookViews>
    <workbookView xWindow="0" yWindow="0" windowWidth="19200" windowHeight="12180"/>
  </bookViews>
  <sheets>
    <sheet name="4_Exponential" sheetId="11" r:id="rId1"/>
    <sheet name="_PalUtilTempWorksheet" sheetId="3" state="hidden" r:id="rId2"/>
    <sheet name="_STDS_DG1A5352B0" sheetId="12" state="hidden" r:id="rId3"/>
    <sheet name="Regression" sheetId="14" r:id="rId4"/>
    <sheet name="Regression (2)" sheetId="15" r:id="rId5"/>
  </sheets>
  <definedNames>
    <definedName name="PalisadeReportWorksheetCreatedBy" localSheetId="3" hidden="1">"StatTools"</definedName>
    <definedName name="PalisadeReportWorksheetCreatedBy" localSheetId="4" hidden="1">"StatTools"</definedName>
    <definedName name="ST_CumulativeSales">'4_Exponential'!$B$5:$B$12</definedName>
    <definedName name="ST_LogWeeklySales">'4_Exponential'!$D$5:$D$12</definedName>
    <definedName name="ST_Week">'4_Exponential'!$A$5:$A$12</definedName>
    <definedName name="ST_WeeklySales">'4_Exponential'!$C$5:$C$12</definedName>
    <definedName name="StatToolsHeader" localSheetId="3">Regression!$1:$6</definedName>
    <definedName name="StatToolsHeader" localSheetId="4">'Regression (2)'!$1:$6</definedName>
    <definedName name="STWBD_StatToolsRegression_blockList" hidden="1">"-1"</definedName>
    <definedName name="STWBD_StatToolsRegression_CheckMulticollinearity" hidden="1">"FALSE"</definedName>
    <definedName name="STWBD_StatToolsRegression_ConfidenceLevel" hidden="1">" .95"</definedName>
    <definedName name="STWBD_StatToolsRegression_DisplayCorrelationMatrix" hidden="1">"FALSE"</definedName>
    <definedName name="STWBD_StatToolsRegression_DisplayRegressionEquation" hidden="1">"FALSE"</definedName>
    <definedName name="STWBD_StatToolsRegression_FixVariables" hidden="1">"FALSE"</definedName>
    <definedName name="STWBD_StatToolsRegression_fixVar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HistogramOfResiduals" hidden="1">"FALSE"</definedName>
    <definedName name="STWBD_StatToolsRegression_GraphResidualVsFittedValue" hidden="1">"FALSE"</definedName>
    <definedName name="STWBD_StatToolsRegression_GraphResidualVsOrderIndex" hidden="1">"FALSE"</definedName>
    <definedName name="STWBD_StatToolsRegression_GraphResidualVsXValue" hidden="1">"TRUE"</definedName>
    <definedName name="STWBD_StatToolsRegression_HasDefaultInfo" hidden="1">"TRUE"</definedName>
    <definedName name="STWBD_StatToolsRegression_IncludeDerivedVariables" hidden="1">"FALSE"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StandardizeNumericVariables" hidden="1">"FALSE"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"U_x0001_VG587F8E8DFC7E0C_x0001_"</definedName>
    <definedName name="STWBD_StatToolsRegression_VariableListIndependent" hidden="1">1</definedName>
    <definedName name="STWBD_StatToolsRegression_VariableListIndependent_1" hidden="1">"U_x0001_VG1CE551D63034432D_x0001_"</definedName>
    <definedName name="STWBD_StatToolsRegression_VarSelectorDefaultDataSet" hidden="1">"DG1A5352B0"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"U_x0001_VG323135931BCBC2D3_x0001_"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"U_x0001_VG2CAC324CE3B72D1_x0001_"</definedName>
    <definedName name="STWBD_StatToolsTimeSeriesGraph_VarSelectorDefaultDataSet" hidden="1">"DG2A0CA2F2"</definedName>
    <definedName name="STWBD_StatToolsTransform_CustomFunction" hidden="1">"="</definedName>
    <definedName name="STWBD_StatToolsTransform_HasDefaultInfo" hidden="1">"TRUE"</definedName>
    <definedName name="STWBD_StatToolsTransform_Shift" hidden="1">" 0"</definedName>
    <definedName name="STWBD_StatToolsTransform_TransformationType" hidden="1">" 0"</definedName>
    <definedName name="STWBD_StatToolsTransform_VariableList" hidden="1">1</definedName>
    <definedName name="STWBD_StatToolsTransform_VariableList_1" hidden="1">"U_x0001_VG19C392682BB4C8E9_x0001_"</definedName>
    <definedName name="STWBD_StatToolsTransform_VarSelectorDefaultDataSet" hidden="1">"DG2A0CA2F2"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1" l="1"/>
  <c r="H4" i="11"/>
  <c r="S6" i="11"/>
  <c r="S7" i="11"/>
  <c r="S8" i="11"/>
  <c r="S9" i="11"/>
  <c r="S10" i="11"/>
  <c r="S11" i="11"/>
  <c r="S12" i="11"/>
  <c r="S13" i="11"/>
  <c r="S14" i="11"/>
  <c r="S15" i="11"/>
  <c r="S16" i="11"/>
  <c r="S5" i="11"/>
  <c r="B14" i="11"/>
  <c r="B15" i="11"/>
  <c r="B16" i="11" s="1"/>
  <c r="B13" i="11"/>
  <c r="C14" i="11"/>
  <c r="C15" i="11"/>
  <c r="C16" i="11"/>
  <c r="C13" i="11"/>
  <c r="E6" i="11"/>
  <c r="E7" i="11"/>
  <c r="E8" i="11"/>
  <c r="E9" i="11"/>
  <c r="E10" i="11"/>
  <c r="E11" i="11"/>
  <c r="E12" i="11"/>
  <c r="E13" i="11"/>
  <c r="E14" i="11"/>
  <c r="E15" i="11"/>
  <c r="E16" i="11"/>
  <c r="E5" i="11"/>
  <c r="B9" i="12"/>
  <c r="B22" i="12"/>
  <c r="B19" i="12"/>
  <c r="B16" i="12"/>
  <c r="B13" i="12"/>
  <c r="B7" i="12"/>
  <c r="B3" i="12"/>
  <c r="B9" i="3"/>
  <c r="D6" i="11" l="1"/>
  <c r="D7" i="11"/>
  <c r="D8" i="11"/>
  <c r="D9" i="11"/>
  <c r="D10" i="11"/>
  <c r="D11" i="11"/>
  <c r="D12" i="11"/>
  <c r="D5" i="11"/>
  <c r="C7" i="11"/>
  <c r="C8" i="11"/>
  <c r="C9" i="11"/>
  <c r="C10" i="11"/>
  <c r="C11" i="11"/>
  <c r="C12" i="11"/>
  <c r="C6" i="11"/>
  <c r="C5" i="11"/>
</calcChain>
</file>

<file path=xl/comments1.xml><?xml version="1.0" encoding="utf-8"?>
<comments xmlns="http://schemas.openxmlformats.org/spreadsheetml/2006/main">
  <authors>
    <author>Mills, Alex F</author>
  </authors>
  <commentList>
    <comment ref="B8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C43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Predicted Y values found by substituting into the regression equation.</t>
        </r>
      </text>
    </comment>
    <comment ref="D43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Y value minus fitted Y value.</t>
        </r>
      </text>
    </comment>
  </commentList>
</comments>
</file>

<file path=xl/comments2.xml><?xml version="1.0" encoding="utf-8"?>
<comments xmlns="http://schemas.openxmlformats.org/spreadsheetml/2006/main">
  <authors>
    <author>Mills, Alex F</author>
  </authors>
  <commentList>
    <comment ref="B8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C43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Predicted Y values found by substituting into the regression equation.</t>
        </r>
      </text>
    </comment>
    <comment ref="D43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Y value minus fitted Y value.</t>
        </r>
      </text>
    </comment>
  </commentList>
</comments>
</file>

<file path=xl/sharedStrings.xml><?xml version="1.0" encoding="utf-8"?>
<sst xmlns="http://schemas.openxmlformats.org/spreadsheetml/2006/main" count="140" uniqueCount="91">
  <si>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</si>
  <si>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</si>
  <si>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</si>
  <si>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</si>
  <si>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</si>
  <si>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</si>
  <si>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</si>
  <si>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</si>
  <si>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</si>
  <si>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</si>
  <si>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GUID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</si>
  <si>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</si>
  <si>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</si>
  <si>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</si>
  <si>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</si>
  <si>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</si>
  <si>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</si>
  <si>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</si>
  <si>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</si>
  <si>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</si>
  <si>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</si>
  <si>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</si>
  <si>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1 : Ranges</t>
  </si>
  <si>
    <t>1 : MultiRefs</t>
  </si>
  <si>
    <t>2 : Info</t>
  </si>
  <si>
    <t>var2</t>
  </si>
  <si>
    <t>2 : Ranges</t>
  </si>
  <si>
    <t>2 : MultiRefs</t>
  </si>
  <si>
    <t>3 : Info</t>
  </si>
  <si>
    <t>3 : Ranges</t>
  </si>
  <si>
    <t>3 : MultiRefs</t>
  </si>
  <si>
    <t>var3</t>
  </si>
  <si>
    <t>4 : Info</t>
  </si>
  <si>
    <t>var4</t>
  </si>
  <si>
    <t>4 : Ranges</t>
  </si>
  <si>
    <t>4 : MultiRefs</t>
  </si>
  <si>
    <r>
      <t xml:space="preserve">Below is the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weekly sales of the new yPhone 10, i.e., the total sales since release.</t>
    </r>
  </si>
  <si>
    <t>How can we accurately predict future sales of this product?</t>
  </si>
  <si>
    <t>Week</t>
  </si>
  <si>
    <t>Cumulative Sales ($)</t>
  </si>
  <si>
    <t>Weekly Sales</t>
  </si>
  <si>
    <t>Log(Weekly Sales)</t>
  </si>
  <si>
    <t>yPhone sales</t>
  </si>
  <si>
    <t>DG1A5352B0</t>
  </si>
  <si>
    <t>VG1CE551D63034432D</t>
  </si>
  <si>
    <t>ST_Week</t>
  </si>
  <si>
    <t>VG3196A012A7A0D67</t>
  </si>
  <si>
    <t>ST_CumulativeSales</t>
  </si>
  <si>
    <t>VG1F3F137025CC5071</t>
  </si>
  <si>
    <t>ST_WeeklySales</t>
  </si>
  <si>
    <t>VG587F8E8DFC7E0C</t>
  </si>
  <si>
    <t>ST_LogWeeklySales</t>
  </si>
  <si>
    <t>StatTools Report</t>
  </si>
  <si>
    <t>Analysis:</t>
  </si>
  <si>
    <t>Regression</t>
  </si>
  <si>
    <t>Performed By:</t>
  </si>
  <si>
    <t>Mills, Alex F</t>
  </si>
  <si>
    <t>Date:</t>
  </si>
  <si>
    <t>Monday, August 27, 2018</t>
  </si>
  <si>
    <t>Updating:</t>
  </si>
  <si>
    <t>Static</t>
  </si>
  <si>
    <t>Variable:</t>
  </si>
  <si>
    <t>Summary</t>
  </si>
  <si>
    <t>Multiple Regression for Weekly Sales</t>
  </si>
  <si>
    <t>Multiple_x000D_
R</t>
  </si>
  <si>
    <t>R-Square</t>
  </si>
  <si>
    <t>Adjusted_x000D_
R-square</t>
  </si>
  <si>
    <t>Std. Err. of_x000D_
Estimate</t>
  </si>
  <si>
    <t>Rows_x000D_
Ignored</t>
  </si>
  <si>
    <t>ANOVA Table</t>
  </si>
  <si>
    <t>Degrees of_x000D_
Freedom</t>
  </si>
  <si>
    <t>Sum of_x000D_
Squares</t>
  </si>
  <si>
    <t>Mean of_x000D_
Squares</t>
  </si>
  <si>
    <t>F</t>
  </si>
  <si>
    <t>p-Value</t>
  </si>
  <si>
    <t>Explained</t>
  </si>
  <si>
    <t>Unexplained</t>
  </si>
  <si>
    <t>Regression Table</t>
  </si>
  <si>
    <t>Coefficient</t>
  </si>
  <si>
    <t>Standard_x000D_
Error</t>
  </si>
  <si>
    <t>t-Value</t>
  </si>
  <si>
    <t>Confidence Interval 95%</t>
  </si>
  <si>
    <t>Lower</t>
  </si>
  <si>
    <t>Upper</t>
  </si>
  <si>
    <t>Constant</t>
  </si>
  <si>
    <t>Graph Data</t>
  </si>
  <si>
    <t>Fit</t>
  </si>
  <si>
    <t>Residuals</t>
  </si>
  <si>
    <t>Multiple Regression for Log(Weekly Sales)</t>
  </si>
  <si>
    <t>Model</t>
  </si>
  <si>
    <t>INCORRECT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</si>
</sst>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"/>
    <numFmt numFmtId="165" formatCode="[&lt;0.0001]&quot;&lt; 0.0001&quot;;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/>
    <xf numFmtId="44" fontId="0" fillId="0" borderId="0" xfId="0" applyNumberFormat="1"/>
    <xf numFmtId="0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44" fontId="0" fillId="2" borderId="5" xfId="1" applyFont="1" applyFill="1" applyBorder="1"/>
    <xf numFmtId="44" fontId="0" fillId="2" borderId="5" xfId="0" applyNumberFormat="1" applyFill="1" applyBorder="1"/>
    <xf numFmtId="2" fontId="0" fillId="2" borderId="6" xfId="0" applyNumberFormat="1" applyFill="1" applyBorder="1"/>
    <xf numFmtId="0" fontId="0" fillId="2" borderId="7" xfId="0" applyFill="1" applyBorder="1"/>
    <xf numFmtId="44" fontId="0" fillId="2" borderId="8" xfId="1" applyFont="1" applyFill="1" applyBorder="1"/>
    <xf numFmtId="44" fontId="0" fillId="2" borderId="8" xfId="0" applyNumberFormat="1" applyFill="1" applyBorder="1"/>
    <xf numFmtId="2" fontId="0" fillId="2" borderId="9" xfId="0" applyNumberFormat="1" applyFill="1" applyBorder="1"/>
    <xf numFmtId="0" fontId="0" fillId="2" borderId="10" xfId="0" applyFill="1" applyBorder="1"/>
    <xf numFmtId="44" fontId="0" fillId="2" borderId="11" xfId="1" applyFont="1" applyFill="1" applyBorder="1"/>
    <xf numFmtId="44" fontId="0" fillId="2" borderId="11" xfId="0" applyNumberFormat="1" applyFill="1" applyBorder="1"/>
    <xf numFmtId="2" fontId="0" fillId="2" borderId="12" xfId="0" applyNumberFormat="1" applyFill="1" applyBorder="1"/>
    <xf numFmtId="0" fontId="3" fillId="4" borderId="0" xfId="0" applyFont="1" applyFill="1"/>
    <xf numFmtId="0" fontId="3" fillId="4" borderId="13" xfId="0" applyFont="1" applyFill="1" applyBorder="1"/>
    <xf numFmtId="0" fontId="4" fillId="4" borderId="0" xfId="0" applyFont="1" applyFill="1" applyAlignment="1">
      <alignment horizontal="right"/>
    </xf>
    <xf numFmtId="0" fontId="4" fillId="4" borderId="13" xfId="0" applyFont="1" applyFill="1" applyBorder="1" applyAlignment="1">
      <alignment horizontal="right"/>
    </xf>
    <xf numFmtId="0" fontId="3" fillId="4" borderId="0" xfId="0" applyFont="1" applyFill="1" applyAlignment="1">
      <alignment horizontal="left"/>
    </xf>
    <xf numFmtId="0" fontId="3" fillId="4" borderId="13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14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3" borderId="0" xfId="0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'4_Exponential'!$C$4</c:f>
              <c:strCache>
                <c:ptCount val="1"/>
                <c:pt idx="0">
                  <c:v>Weekly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'4_Exponential'!$A$5:$A$12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'4_Exponential'!$C$5:$C$12</c:f>
              <c:numCache>
                <c:formatCode>_("$"* #,##0.00_);_("$"* \(#,##0.00\);_("$"* "-"??_);_(@_)</c:formatCode>
                <c:ptCount val="8"/>
                <c:pt idx="0">
                  <c:v>1059204.6299999999</c:v>
                </c:pt>
                <c:pt idx="1">
                  <c:v>815425.91000000015</c:v>
                </c:pt>
                <c:pt idx="2">
                  <c:v>677888.31</c:v>
                </c:pt>
                <c:pt idx="3">
                  <c:v>586561.68999999994</c:v>
                </c:pt>
                <c:pt idx="4">
                  <c:v>492458.39000000013</c:v>
                </c:pt>
                <c:pt idx="5">
                  <c:v>356284.08999999985</c:v>
                </c:pt>
                <c:pt idx="6">
                  <c:v>331574.9700000002</c:v>
                </c:pt>
                <c:pt idx="7">
                  <c:v>290429.33999999985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F2-44FC-93F6-03C3C8D1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42144"/>
        <c:axId val="359141360"/>
      </c:scatterChart>
      <c:valAx>
        <c:axId val="3591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41360"/>
        <c:crosses val="autoZero"/>
        <c:crossBetween val="midCat"/>
      </c:valAx>
      <c:valAx>
        <c:axId val="3591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4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'4_Exponential'!$D$4</c:f>
              <c:strCache>
                <c:ptCount val="1"/>
                <c:pt idx="0">
                  <c:v>Log(Weekly Sales)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'4_Exponential'!$A$5:$A$12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'4_Exponential'!$D$5:$D$12</c:f>
              <c:numCache>
                <c:formatCode>0.00</c:formatCode>
                <c:ptCount val="8"/>
                <c:pt idx="0">
                  <c:v>13.873028835378891</c:v>
                </c:pt>
                <c:pt idx="1">
                  <c:v>13.611465844678001</c:v>
                </c:pt>
                <c:pt idx="2">
                  <c:v>13.426737818839038</c:v>
                </c:pt>
                <c:pt idx="3">
                  <c:v>13.282033124834999</c:v>
                </c:pt>
                <c:pt idx="4">
                  <c:v>13.107165248715383</c:v>
                </c:pt>
                <c:pt idx="5">
                  <c:v>12.783483697214953</c:v>
                </c:pt>
                <c:pt idx="6">
                  <c:v>12.711609216885282</c:v>
                </c:pt>
                <c:pt idx="7">
                  <c:v>12.579115589887133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3A-40FC-BBCE-B2EBECA4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196104"/>
        <c:axId val="355550248"/>
      </c:scatterChart>
      <c:valAx>
        <c:axId val="35619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50248"/>
        <c:crosses val="autoZero"/>
        <c:crossBetween val="midCat"/>
      </c:valAx>
      <c:valAx>
        <c:axId val="35555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19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a New Electronics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'4_Exponential'!$B$4</c:f>
              <c:strCache>
                <c:ptCount val="1"/>
                <c:pt idx="0">
                  <c:v>Cumulative Sales ($)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'4_Exponential'!$A$5:$A$12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'4_Exponential'!$B$5:$B$12</c:f>
              <c:numCache>
                <c:formatCode>_("$"* #,##0.00_);_("$"* \(#,##0.00\);_("$"* "-"??_);_(@_)</c:formatCode>
                <c:ptCount val="8"/>
                <c:pt idx="0">
                  <c:v>1059204.6299999999</c:v>
                </c:pt>
                <c:pt idx="1">
                  <c:v>1874630.54</c:v>
                </c:pt>
                <c:pt idx="2">
                  <c:v>2552518.85</c:v>
                </c:pt>
                <c:pt idx="3">
                  <c:v>3139080.54</c:v>
                </c:pt>
                <c:pt idx="4">
                  <c:v>3631538.93</c:v>
                </c:pt>
                <c:pt idx="5">
                  <c:v>3987823.02</c:v>
                </c:pt>
                <c:pt idx="6">
                  <c:v>4319397.99</c:v>
                </c:pt>
                <c:pt idx="7">
                  <c:v>4609827.33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86-4406-8943-B2C1E49B5EF4}"/>
            </c:ext>
          </c:extLst>
        </c:ser>
        <c:ser>
          <c:idx val="1"/>
          <c:order val="1"/>
          <c:tx>
            <c:strRef>
              <c:f>'4_Exponential'!$C$4</c:f>
              <c:strCache>
                <c:ptCount val="1"/>
                <c:pt idx="0">
                  <c:v>Weekly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'4_Exponential'!$A$5:$A$12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'4_Exponential'!$C$5:$C$12</c:f>
              <c:numCache>
                <c:formatCode>_("$"* #,##0.00_);_("$"* \(#,##0.00\);_("$"* "-"??_);_(@_)</c:formatCode>
                <c:ptCount val="8"/>
                <c:pt idx="0">
                  <c:v>1059204.6299999999</c:v>
                </c:pt>
                <c:pt idx="1">
                  <c:v>815425.91000000015</c:v>
                </c:pt>
                <c:pt idx="2">
                  <c:v>677888.31</c:v>
                </c:pt>
                <c:pt idx="3">
                  <c:v>586561.68999999994</c:v>
                </c:pt>
                <c:pt idx="4">
                  <c:v>492458.39000000013</c:v>
                </c:pt>
                <c:pt idx="5">
                  <c:v>356284.08999999985</c:v>
                </c:pt>
                <c:pt idx="6">
                  <c:v>331574.9700000002</c:v>
                </c:pt>
                <c:pt idx="7">
                  <c:v>290429.33999999985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86-4406-8943-B2C1E49B5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51032"/>
        <c:axId val="355551424"/>
      </c:scatterChart>
      <c:valAx>
        <c:axId val="355551032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51424"/>
        <c:crosses val="autoZero"/>
        <c:crossBetween val="midCat"/>
      </c:valAx>
      <c:valAx>
        <c:axId val="3555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5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Scatterplot of Residuals vs Week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Regression!$E$44:$E$51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Regression!$D$44:$D$51</c:f>
              <c:numCache>
                <c:formatCode>General</c:formatCode>
                <c:ptCount val="8"/>
                <c:pt idx="0">
                  <c:v>113826.30999999947</c:v>
                </c:pt>
                <c:pt idx="1">
                  <c:v>-24481.008928571595</c:v>
                </c:pt>
                <c:pt idx="2">
                  <c:v>-56547.207857143017</c:v>
                </c:pt>
                <c:pt idx="3">
                  <c:v>-42402.426785714459</c:v>
                </c:pt>
                <c:pt idx="4">
                  <c:v>-31034.325714285602</c:v>
                </c:pt>
                <c:pt idx="5">
                  <c:v>-61737.224642857211</c:v>
                </c:pt>
                <c:pt idx="6">
                  <c:v>19025.056428571814</c:v>
                </c:pt>
                <c:pt idx="7">
                  <c:v>83350.82750000013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663232"/>
        <c:axId val="365662448"/>
      </c:scatterChart>
      <c:valAx>
        <c:axId val="36566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365662448"/>
        <c:crosses val="autoZero"/>
        <c:crossBetween val="midCat"/>
      </c:valAx>
      <c:valAx>
        <c:axId val="36566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365663232"/>
        <c:crosses val="autoZero"/>
        <c:crossBetween val="midCat"/>
      </c:valAx>
    </c:plotArea>
    <c:plotVisOnly val="1"/>
    <c:dispBlanksAs val="gap"/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Scatterplot of Residuals vs Week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'Regression (2)'!$E$44:$E$51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'Regression (2)'!$D$44:$D$51</c:f>
              <c:numCache>
                <c:formatCode>General</c:formatCode>
                <c:ptCount val="8"/>
                <c:pt idx="0">
                  <c:v>4.8644492558112873E-2</c:v>
                </c:pt>
                <c:pt idx="1">
                  <c:v>-2.6474377923754844E-2</c:v>
                </c:pt>
                <c:pt idx="2">
                  <c:v>-2.475828354369547E-2</c:v>
                </c:pt>
                <c:pt idx="3">
                  <c:v>1.6981142671287586E-2</c:v>
                </c:pt>
                <c:pt idx="4">
                  <c:v>2.8557386770692972E-2</c:v>
                </c:pt>
                <c:pt idx="5">
                  <c:v>-0.10868004451071478</c:v>
                </c:pt>
                <c:pt idx="6">
                  <c:v>5.8895953786368693E-3</c:v>
                </c:pt>
                <c:pt idx="7">
                  <c:v>5.98400885995094E-2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164704"/>
        <c:axId val="366163920"/>
      </c:scatterChart>
      <c:valAx>
        <c:axId val="36616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366163920"/>
        <c:crosses val="autoZero"/>
        <c:crossBetween val="midCat"/>
      </c:valAx>
      <c:valAx>
        <c:axId val="36616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366164704"/>
        <c:crosses val="autoZero"/>
        <c:crossBetween val="midCat"/>
      </c:valAx>
    </c:plotArea>
    <c:plotVisOnly val="1"/>
    <c:dispBlanksAs val="gap"/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20</xdr:row>
      <xdr:rowOff>0</xdr:rowOff>
    </xdr:from>
    <xdr:to>
      <xdr:col>5</xdr:col>
      <xdr:colOff>95250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20</xdr:row>
      <xdr:rowOff>9525</xdr:rowOff>
    </xdr:from>
    <xdr:to>
      <xdr:col>13</xdr:col>
      <xdr:colOff>9525</xdr:colOff>
      <xdr:row>34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123824</xdr:rowOff>
    </xdr:from>
    <xdr:to>
      <xdr:col>16</xdr:col>
      <xdr:colOff>361949</xdr:colOff>
      <xdr:row>20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22</xdr:row>
      <xdr:rowOff>0</xdr:rowOff>
    </xdr:from>
    <xdr:to>
      <xdr:col>4</xdr:col>
      <xdr:colOff>571500</xdr:colOff>
      <xdr:row>38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2" name="gwm_9905 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3" name="gwm_9905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4" name="gwm_9905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5" name="gwm_9905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6" name="gwm_9905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7" name="gwm_9905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8" name="gwm_9905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9" name="gwm_9905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0" name="gwm_9905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1" name="gwm_9905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22</xdr:row>
      <xdr:rowOff>0</xdr:rowOff>
    </xdr:from>
    <xdr:to>
      <xdr:col>4</xdr:col>
      <xdr:colOff>352425</xdr:colOff>
      <xdr:row>38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2" name="gwm_3314 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3" name="gwm_3314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4" name="gwm_3314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5" name="gwm_3314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6" name="gwm_3314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7" name="gwm_3314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8" name="gwm_3314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9" name="gwm_3314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0" name="gwm_3314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1" name="gwm_3314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I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ndiana University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/>
  </sheetViews>
  <sheetFormatPr defaultRowHeight="15" x14ac:dyDescent="0.25"/>
  <cols>
    <col min="1" max="1" width="15.42578125" customWidth="1"/>
    <col min="2" max="2" width="19.28515625" customWidth="1"/>
    <col min="3" max="3" width="17.140625" customWidth="1"/>
    <col min="4" max="4" width="18.42578125" customWidth="1"/>
    <col min="19" max="19" width="13.42578125" bestFit="1" customWidth="1"/>
  </cols>
  <sheetData>
    <row r="1" spans="1:21" x14ac:dyDescent="0.25">
      <c r="A1" t="s">
        <v>36</v>
      </c>
    </row>
    <row r="2" spans="1:21" x14ac:dyDescent="0.25">
      <c r="A2" t="s">
        <v>37</v>
      </c>
      <c r="S2" s="5" t="s">
        <v>90</v>
      </c>
    </row>
    <row r="3" spans="1:21" ht="15.75" thickBot="1" x14ac:dyDescent="0.3">
      <c r="F3" s="34" t="s">
        <v>84</v>
      </c>
      <c r="G3" s="42">
        <v>14.0108284630398</v>
      </c>
      <c r="H3">
        <f>EXP(G3)</f>
        <v>1215697.4014390612</v>
      </c>
      <c r="T3" s="34" t="s">
        <v>84</v>
      </c>
      <c r="U3" s="42">
        <v>1050849.7210714291</v>
      </c>
    </row>
    <row r="4" spans="1:21" ht="36" customHeight="1" thickTop="1" x14ac:dyDescent="0.25">
      <c r="A4" s="8" t="s">
        <v>38</v>
      </c>
      <c r="B4" s="9" t="s">
        <v>39</v>
      </c>
      <c r="C4" s="10" t="s">
        <v>40</v>
      </c>
      <c r="D4" s="11" t="s">
        <v>41</v>
      </c>
      <c r="E4" s="44" t="s">
        <v>89</v>
      </c>
      <c r="F4" s="34" t="s">
        <v>38</v>
      </c>
      <c r="G4" s="42">
        <v>-0.18644412021902212</v>
      </c>
      <c r="H4">
        <f>EXP(G4)</f>
        <v>0.82990493556169187</v>
      </c>
      <c r="T4" s="34" t="s">
        <v>38</v>
      </c>
      <c r="U4" s="42">
        <v>-105471.40107142867</v>
      </c>
    </row>
    <row r="5" spans="1:21" x14ac:dyDescent="0.25">
      <c r="A5" s="12">
        <v>1</v>
      </c>
      <c r="B5" s="13">
        <v>1059204.6299999999</v>
      </c>
      <c r="C5" s="14">
        <f>B5</f>
        <v>1059204.6299999999</v>
      </c>
      <c r="D5" s="15">
        <f>LN(C5)</f>
        <v>13.873028835378891</v>
      </c>
      <c r="E5" s="4">
        <f>$G$3+$G$4*A5</f>
        <v>13.824384342820778</v>
      </c>
      <c r="S5" s="45">
        <f>$U$3+$U$4*A5</f>
        <v>945378.32000000041</v>
      </c>
    </row>
    <row r="6" spans="1:21" x14ac:dyDescent="0.25">
      <c r="A6" s="16">
        <v>2</v>
      </c>
      <c r="B6" s="17">
        <v>1874630.54</v>
      </c>
      <c r="C6" s="18">
        <f>B6-B5</f>
        <v>815425.91000000015</v>
      </c>
      <c r="D6" s="19">
        <f t="shared" ref="D6:D13" si="0">LN(C6)</f>
        <v>13.611465844678001</v>
      </c>
      <c r="E6" s="4">
        <f t="shared" ref="E6:E16" si="1">$G$3+$G$4*A6</f>
        <v>13.637940222601756</v>
      </c>
      <c r="S6" s="45">
        <f t="shared" ref="S6:S16" si="2">$U$3+$U$4*A6</f>
        <v>839906.91892857174</v>
      </c>
    </row>
    <row r="7" spans="1:21" x14ac:dyDescent="0.25">
      <c r="A7" s="16">
        <v>3</v>
      </c>
      <c r="B7" s="17">
        <v>2552518.85</v>
      </c>
      <c r="C7" s="18">
        <f t="shared" ref="C7:C12" si="3">B7-B6</f>
        <v>677888.31</v>
      </c>
      <c r="D7" s="19">
        <f t="shared" si="0"/>
        <v>13.426737818839038</v>
      </c>
      <c r="E7" s="4">
        <f t="shared" si="1"/>
        <v>13.451496102382734</v>
      </c>
      <c r="S7" s="45">
        <f t="shared" si="2"/>
        <v>734435.51785714307</v>
      </c>
    </row>
    <row r="8" spans="1:21" x14ac:dyDescent="0.25">
      <c r="A8" s="16">
        <v>4</v>
      </c>
      <c r="B8" s="17">
        <v>3139080.54</v>
      </c>
      <c r="C8" s="18">
        <f t="shared" si="3"/>
        <v>586561.68999999994</v>
      </c>
      <c r="D8" s="19">
        <f t="shared" si="0"/>
        <v>13.282033124834999</v>
      </c>
      <c r="E8" s="4">
        <f t="shared" si="1"/>
        <v>13.265051982163712</v>
      </c>
      <c r="S8" s="45">
        <f t="shared" si="2"/>
        <v>628964.1167857144</v>
      </c>
    </row>
    <row r="9" spans="1:21" x14ac:dyDescent="0.25">
      <c r="A9" s="16">
        <v>5</v>
      </c>
      <c r="B9" s="17">
        <v>3631538.93</v>
      </c>
      <c r="C9" s="18">
        <f t="shared" si="3"/>
        <v>492458.39000000013</v>
      </c>
      <c r="D9" s="19">
        <f t="shared" si="0"/>
        <v>13.107165248715383</v>
      </c>
      <c r="E9" s="4">
        <f t="shared" si="1"/>
        <v>13.07860786194469</v>
      </c>
      <c r="S9" s="45">
        <f t="shared" si="2"/>
        <v>523492.71571428573</v>
      </c>
    </row>
    <row r="10" spans="1:21" x14ac:dyDescent="0.25">
      <c r="A10" s="16">
        <v>6</v>
      </c>
      <c r="B10" s="17">
        <v>3987823.02</v>
      </c>
      <c r="C10" s="18">
        <f t="shared" si="3"/>
        <v>356284.08999999985</v>
      </c>
      <c r="D10" s="19">
        <f t="shared" si="0"/>
        <v>12.783483697214953</v>
      </c>
      <c r="E10" s="4">
        <f t="shared" si="1"/>
        <v>12.892163741725668</v>
      </c>
      <c r="S10" s="45">
        <f t="shared" si="2"/>
        <v>418021.31464285706</v>
      </c>
    </row>
    <row r="11" spans="1:21" x14ac:dyDescent="0.25">
      <c r="A11" s="16">
        <v>7</v>
      </c>
      <c r="B11" s="17">
        <v>4319397.99</v>
      </c>
      <c r="C11" s="18">
        <f t="shared" si="3"/>
        <v>331574.9700000002</v>
      </c>
      <c r="D11" s="19">
        <f t="shared" si="0"/>
        <v>12.711609216885282</v>
      </c>
      <c r="E11" s="4">
        <f t="shared" si="1"/>
        <v>12.705719621506645</v>
      </c>
      <c r="S11" s="45">
        <f t="shared" si="2"/>
        <v>312549.91357142839</v>
      </c>
    </row>
    <row r="12" spans="1:21" ht="15.75" thickBot="1" x14ac:dyDescent="0.3">
      <c r="A12" s="20">
        <v>8</v>
      </c>
      <c r="B12" s="21">
        <v>4609827.33</v>
      </c>
      <c r="C12" s="22">
        <f t="shared" si="3"/>
        <v>290429.33999999985</v>
      </c>
      <c r="D12" s="23">
        <f t="shared" si="0"/>
        <v>12.579115589887133</v>
      </c>
      <c r="E12" s="4">
        <f t="shared" si="1"/>
        <v>12.519275501287623</v>
      </c>
      <c r="S12" s="45">
        <f t="shared" si="2"/>
        <v>207078.51249999972</v>
      </c>
    </row>
    <row r="13" spans="1:21" ht="15.75" thickTop="1" x14ac:dyDescent="0.25">
      <c r="A13" s="16">
        <v>9</v>
      </c>
      <c r="B13" s="6">
        <f>B12+C13</f>
        <v>4836855.9530097712</v>
      </c>
      <c r="C13" s="18">
        <f>EXP(E13)</f>
        <v>227028.62300977149</v>
      </c>
      <c r="D13" s="19"/>
      <c r="E13" s="4">
        <f t="shared" si="1"/>
        <v>12.332831381068601</v>
      </c>
      <c r="S13" s="45">
        <f t="shared" si="2"/>
        <v>101607.11142857105</v>
      </c>
    </row>
    <row r="14" spans="1:21" x14ac:dyDescent="0.25">
      <c r="A14" s="16">
        <v>10</v>
      </c>
      <c r="B14" s="6">
        <f t="shared" ref="B14:B16" si="4">B13+C14</f>
        <v>5025268.1277593551</v>
      </c>
      <c r="C14" s="18">
        <f t="shared" ref="C14:C16" si="5">EXP(E14)</f>
        <v>188412.17474958405</v>
      </c>
      <c r="E14" s="4">
        <f t="shared" si="1"/>
        <v>12.146387260849579</v>
      </c>
      <c r="S14" s="45">
        <f t="shared" si="2"/>
        <v>-3864.2896428576205</v>
      </c>
    </row>
    <row r="15" spans="1:21" x14ac:dyDescent="0.25">
      <c r="A15" s="16">
        <v>11</v>
      </c>
      <c r="B15" s="6">
        <f t="shared" si="4"/>
        <v>5181632.3215039466</v>
      </c>
      <c r="C15" s="18">
        <f t="shared" si="5"/>
        <v>156364.19374459179</v>
      </c>
      <c r="E15" s="4">
        <f t="shared" si="1"/>
        <v>11.959943140630557</v>
      </c>
      <c r="S15" s="45">
        <f t="shared" si="2"/>
        <v>-109335.69071428617</v>
      </c>
    </row>
    <row r="16" spans="1:21" x14ac:dyDescent="0.25">
      <c r="A16" s="16">
        <v>12</v>
      </c>
      <c r="B16" s="6">
        <f t="shared" si="4"/>
        <v>5311399.737637708</v>
      </c>
      <c r="C16" s="18">
        <f t="shared" si="5"/>
        <v>129767.41613376135</v>
      </c>
      <c r="E16" s="4">
        <f t="shared" si="1"/>
        <v>11.773499020411535</v>
      </c>
      <c r="S16" s="45">
        <f t="shared" si="2"/>
        <v>-214807.09178571496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/>
  </sheetViews>
  <sheetFormatPr defaultRowHeight="15" x14ac:dyDescent="0.25"/>
  <sheetData>
    <row r="3" spans="2:3" x14ac:dyDescent="0.25">
      <c r="C3">
        <v>0</v>
      </c>
    </row>
    <row r="9" spans="2:3" x14ac:dyDescent="0.25">
      <c r="B9" s="7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ColWidth="30.7109375" defaultRowHeight="15" x14ac:dyDescent="0.25"/>
  <cols>
    <col min="1" max="1" width="30.7109375" style="2"/>
    <col min="2" max="16384" width="30.7109375" style="1"/>
  </cols>
  <sheetData>
    <row r="1" spans="1:20" x14ac:dyDescent="0.25">
      <c r="A1" s="2" t="s">
        <v>9</v>
      </c>
      <c r="B1" s="1" t="s">
        <v>42</v>
      </c>
      <c r="C1" s="1" t="s">
        <v>0</v>
      </c>
      <c r="D1" s="1">
        <v>7</v>
      </c>
      <c r="E1" s="1" t="s">
        <v>1</v>
      </c>
      <c r="F1" s="1">
        <v>0</v>
      </c>
      <c r="G1" s="1" t="s">
        <v>2</v>
      </c>
      <c r="H1" s="1">
        <v>1</v>
      </c>
      <c r="I1" s="1" t="s">
        <v>3</v>
      </c>
      <c r="J1" s="1">
        <v>1</v>
      </c>
      <c r="K1" s="1" t="s">
        <v>4</v>
      </c>
      <c r="L1" s="1">
        <v>0</v>
      </c>
      <c r="M1" s="1" t="s">
        <v>5</v>
      </c>
      <c r="N1" s="1">
        <v>0</v>
      </c>
      <c r="O1" s="1" t="s">
        <v>6</v>
      </c>
      <c r="P1" s="1">
        <v>1</v>
      </c>
      <c r="Q1" s="1" t="s">
        <v>7</v>
      </c>
      <c r="R1" s="1">
        <v>0</v>
      </c>
      <c r="S1" s="1" t="s">
        <v>8</v>
      </c>
      <c r="T1" s="1">
        <v>0</v>
      </c>
    </row>
    <row r="2" spans="1:20" x14ac:dyDescent="0.25">
      <c r="A2" s="2" t="s">
        <v>10</v>
      </c>
      <c r="B2" s="1" t="s">
        <v>43</v>
      </c>
    </row>
    <row r="3" spans="1:20" x14ac:dyDescent="0.25">
      <c r="A3" s="2" t="s">
        <v>11</v>
      </c>
      <c r="B3" s="1" t="b">
        <f>IF(B10&gt;256,"TripUpST110AndEarlier",TRUE)</f>
        <v>1</v>
      </c>
    </row>
    <row r="4" spans="1:20" x14ac:dyDescent="0.25">
      <c r="A4" s="2" t="s">
        <v>12</v>
      </c>
      <c r="B4" s="1" t="s">
        <v>13</v>
      </c>
    </row>
    <row r="5" spans="1:20" x14ac:dyDescent="0.25">
      <c r="A5" s="2" t="s">
        <v>14</v>
      </c>
      <c r="B5" s="1" t="b">
        <v>1</v>
      </c>
    </row>
    <row r="6" spans="1:20" x14ac:dyDescent="0.25">
      <c r="A6" s="2" t="s">
        <v>15</v>
      </c>
      <c r="B6" s="1" t="b">
        <v>0</v>
      </c>
    </row>
    <row r="7" spans="1:20" x14ac:dyDescent="0.25">
      <c r="A7" s="2" t="s">
        <v>16</v>
      </c>
      <c r="B7" s="1">
        <f>'4_Exponential'!$A$4:$D$12</f>
        <v>2552518.85</v>
      </c>
    </row>
    <row r="8" spans="1:20" x14ac:dyDescent="0.25">
      <c r="A8" s="2" t="s">
        <v>17</v>
      </c>
      <c r="B8" s="1">
        <v>2</v>
      </c>
    </row>
    <row r="9" spans="1:20" x14ac:dyDescent="0.25">
      <c r="A9" s="2" t="s">
        <v>18</v>
      </c>
      <c r="B9" s="3">
        <f>1</f>
        <v>1</v>
      </c>
    </row>
    <row r="10" spans="1:20" x14ac:dyDescent="0.25">
      <c r="A10" s="2" t="s">
        <v>19</v>
      </c>
      <c r="B10" s="1">
        <v>4</v>
      </c>
    </row>
    <row r="12" spans="1:20" x14ac:dyDescent="0.25">
      <c r="A12" s="2" t="s">
        <v>20</v>
      </c>
      <c r="B12" s="1" t="s">
        <v>44</v>
      </c>
      <c r="C12" s="1" t="s">
        <v>21</v>
      </c>
      <c r="D12" s="1" t="s">
        <v>45</v>
      </c>
      <c r="E12" s="1" t="b">
        <v>1</v>
      </c>
      <c r="F12" s="1">
        <v>0</v>
      </c>
      <c r="G12" s="1">
        <v>4</v>
      </c>
      <c r="H12" s="1">
        <v>0</v>
      </c>
    </row>
    <row r="13" spans="1:20" x14ac:dyDescent="0.25">
      <c r="A13" s="2" t="s">
        <v>22</v>
      </c>
      <c r="B13" s="1" t="e">
        <f>'4_Exponential'!$A$4:$A$12</f>
        <v>#VALUE!</v>
      </c>
    </row>
    <row r="14" spans="1:20" x14ac:dyDescent="0.25">
      <c r="A14" s="2" t="s">
        <v>23</v>
      </c>
    </row>
    <row r="15" spans="1:20" x14ac:dyDescent="0.25">
      <c r="A15" s="2" t="s">
        <v>24</v>
      </c>
      <c r="B15" s="1" t="s">
        <v>46</v>
      </c>
      <c r="C15" s="1" t="s">
        <v>25</v>
      </c>
      <c r="D15" s="1" t="s">
        <v>47</v>
      </c>
      <c r="E15" s="1" t="b">
        <v>1</v>
      </c>
      <c r="F15" s="1">
        <v>0</v>
      </c>
      <c r="G15" s="1">
        <v>4</v>
      </c>
      <c r="H15" s="1">
        <v>0</v>
      </c>
    </row>
    <row r="16" spans="1:20" x14ac:dyDescent="0.25">
      <c r="A16" s="2" t="s">
        <v>26</v>
      </c>
      <c r="B16" s="1" t="e">
        <f>'4_Exponential'!$B$4:$B$12</f>
        <v>#VALUE!</v>
      </c>
    </row>
    <row r="17" spans="1:8" x14ac:dyDescent="0.25">
      <c r="A17" s="2" t="s">
        <v>27</v>
      </c>
    </row>
    <row r="18" spans="1:8" x14ac:dyDescent="0.25">
      <c r="A18" s="2" t="s">
        <v>28</v>
      </c>
      <c r="B18" s="1" t="s">
        <v>48</v>
      </c>
      <c r="C18" s="1" t="s">
        <v>31</v>
      </c>
      <c r="D18" s="1" t="s">
        <v>49</v>
      </c>
      <c r="E18" s="1" t="b">
        <v>1</v>
      </c>
      <c r="F18" s="1">
        <v>0</v>
      </c>
      <c r="G18" s="1">
        <v>4</v>
      </c>
      <c r="H18" s="1">
        <v>0</v>
      </c>
    </row>
    <row r="19" spans="1:8" x14ac:dyDescent="0.25">
      <c r="A19" s="2" t="s">
        <v>29</v>
      </c>
      <c r="B19" s="1" t="e">
        <f>'4_Exponential'!$C$4:$C$12</f>
        <v>#VALUE!</v>
      </c>
    </row>
    <row r="20" spans="1:8" x14ac:dyDescent="0.25">
      <c r="A20" s="2" t="s">
        <v>30</v>
      </c>
    </row>
    <row r="21" spans="1:8" x14ac:dyDescent="0.25">
      <c r="A21" s="2" t="s">
        <v>32</v>
      </c>
      <c r="B21" s="1" t="s">
        <v>50</v>
      </c>
      <c r="C21" s="1" t="s">
        <v>33</v>
      </c>
      <c r="D21" s="1" t="s">
        <v>51</v>
      </c>
      <c r="E21" s="1" t="b">
        <v>1</v>
      </c>
      <c r="F21" s="1">
        <v>0</v>
      </c>
      <c r="G21" s="1">
        <v>4</v>
      </c>
      <c r="H21" s="1">
        <v>0</v>
      </c>
    </row>
    <row r="22" spans="1:8" x14ac:dyDescent="0.25">
      <c r="A22" s="2" t="s">
        <v>34</v>
      </c>
      <c r="B22" s="1" t="e">
        <f>'4_Exponential'!$D$4:$D$12</f>
        <v>#VALUE!</v>
      </c>
    </row>
    <row r="23" spans="1:8" x14ac:dyDescent="0.25">
      <c r="A23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showGridLines="0" workbookViewId="0">
      <selection activeCell="A19" sqref="A19:B20"/>
    </sheetView>
  </sheetViews>
  <sheetFormatPr defaultColWidth="12.7109375" defaultRowHeight="15" x14ac:dyDescent="0.25"/>
  <cols>
    <col min="1" max="1" width="25.85546875" bestFit="1" customWidth="1"/>
    <col min="3" max="3" width="12.7109375" customWidth="1"/>
    <col min="5" max="5" width="12.7109375" customWidth="1"/>
  </cols>
  <sheetData>
    <row r="1" spans="1:6" s="24" customFormat="1" ht="18.75" x14ac:dyDescent="0.3">
      <c r="A1" s="30" t="s">
        <v>52</v>
      </c>
      <c r="B1" s="28"/>
    </row>
    <row r="2" spans="1:6" s="24" customFormat="1" ht="11.25" x14ac:dyDescent="0.2">
      <c r="A2" s="26" t="s">
        <v>53</v>
      </c>
      <c r="B2" s="28" t="s">
        <v>54</v>
      </c>
    </row>
    <row r="3" spans="1:6" s="24" customFormat="1" ht="11.25" x14ac:dyDescent="0.2">
      <c r="A3" s="26" t="s">
        <v>55</v>
      </c>
      <c r="B3" s="28" t="s">
        <v>56</v>
      </c>
    </row>
    <row r="4" spans="1:6" s="24" customFormat="1" ht="11.25" x14ac:dyDescent="0.2">
      <c r="A4" s="26" t="s">
        <v>57</v>
      </c>
      <c r="B4" s="28" t="s">
        <v>58</v>
      </c>
    </row>
    <row r="5" spans="1:6" s="24" customFormat="1" ht="11.25" x14ac:dyDescent="0.2">
      <c r="A5" s="26" t="s">
        <v>59</v>
      </c>
      <c r="B5" s="28" t="s">
        <v>60</v>
      </c>
    </row>
    <row r="6" spans="1:6" s="25" customFormat="1" ht="11.25" x14ac:dyDescent="0.2">
      <c r="A6" s="27" t="s">
        <v>61</v>
      </c>
      <c r="B6" s="29" t="s">
        <v>40</v>
      </c>
    </row>
    <row r="8" spans="1:6" ht="15" customHeight="1" x14ac:dyDescent="0.25">
      <c r="A8" s="35" t="s">
        <v>63</v>
      </c>
      <c r="B8" s="40" t="s">
        <v>64</v>
      </c>
      <c r="C8" s="38" t="s">
        <v>65</v>
      </c>
      <c r="D8" s="40" t="s">
        <v>66</v>
      </c>
      <c r="E8" s="40" t="s">
        <v>67</v>
      </c>
      <c r="F8" s="40" t="s">
        <v>68</v>
      </c>
    </row>
    <row r="9" spans="1:6" ht="15" customHeight="1" thickBot="1" x14ac:dyDescent="0.3">
      <c r="A9" s="36" t="s">
        <v>62</v>
      </c>
      <c r="B9" s="39"/>
      <c r="C9" s="39"/>
      <c r="D9" s="39"/>
      <c r="E9" s="39"/>
      <c r="F9" s="39"/>
    </row>
    <row r="10" spans="1:6" ht="15" customHeight="1" thickTop="1" x14ac:dyDescent="0.25">
      <c r="A10" s="34"/>
      <c r="B10" s="41">
        <v>0.96874415023056026</v>
      </c>
      <c r="C10" s="41">
        <v>0.93846522860593029</v>
      </c>
      <c r="D10" s="41">
        <v>0.92820943337358541</v>
      </c>
      <c r="E10" s="42">
        <v>71455.380782137625</v>
      </c>
      <c r="F10" s="42">
        <v>0</v>
      </c>
    </row>
    <row r="11" spans="1:6" ht="15" customHeight="1" x14ac:dyDescent="0.25"/>
    <row r="12" spans="1:6" ht="15" customHeight="1" x14ac:dyDescent="0.25">
      <c r="A12" s="35"/>
      <c r="B12" s="40" t="s">
        <v>70</v>
      </c>
      <c r="C12" s="40" t="s">
        <v>71</v>
      </c>
      <c r="D12" s="40" t="s">
        <v>72</v>
      </c>
      <c r="E12" s="38" t="s">
        <v>73</v>
      </c>
      <c r="F12" s="38" t="s">
        <v>74</v>
      </c>
    </row>
    <row r="13" spans="1:6" ht="15" customHeight="1" thickBot="1" x14ac:dyDescent="0.3">
      <c r="A13" s="36" t="s">
        <v>69</v>
      </c>
      <c r="B13" s="39"/>
      <c r="C13" s="39"/>
      <c r="D13" s="39"/>
      <c r="E13" s="39"/>
      <c r="F13" s="39"/>
    </row>
    <row r="14" spans="1:6" ht="15" customHeight="1" thickTop="1" x14ac:dyDescent="0.25">
      <c r="A14" s="34" t="s">
        <v>75</v>
      </c>
      <c r="B14" s="42">
        <v>1</v>
      </c>
      <c r="C14" s="42">
        <v>467217090646.74695</v>
      </c>
      <c r="D14" s="42">
        <v>467217090646.74695</v>
      </c>
      <c r="E14" s="42">
        <v>91.505846923130733</v>
      </c>
      <c r="F14" s="43">
        <v>7.4558506034067568E-5</v>
      </c>
    </row>
    <row r="15" spans="1:6" ht="15" customHeight="1" x14ac:dyDescent="0.25">
      <c r="A15" s="34" t="s">
        <v>76</v>
      </c>
      <c r="B15" s="42">
        <v>6</v>
      </c>
      <c r="C15" s="42">
        <v>30635228656.321701</v>
      </c>
      <c r="D15" s="42">
        <v>5105871442.7202835</v>
      </c>
      <c r="E15" s="31"/>
      <c r="F15" s="31"/>
    </row>
    <row r="16" spans="1:6" ht="15" customHeight="1" x14ac:dyDescent="0.25"/>
    <row r="17" spans="1:7" ht="15" customHeight="1" x14ac:dyDescent="0.25">
      <c r="A17" s="35"/>
      <c r="B17" s="38" t="s">
        <v>78</v>
      </c>
      <c r="C17" s="40" t="s">
        <v>79</v>
      </c>
      <c r="D17" s="38" t="s">
        <v>80</v>
      </c>
      <c r="E17" s="38" t="s">
        <v>74</v>
      </c>
      <c r="F17" s="37" t="s">
        <v>81</v>
      </c>
      <c r="G17" s="37"/>
    </row>
    <row r="18" spans="1:7" ht="15" customHeight="1" thickBot="1" x14ac:dyDescent="0.3">
      <c r="A18" s="36" t="s">
        <v>77</v>
      </c>
      <c r="B18" s="39"/>
      <c r="C18" s="39"/>
      <c r="D18" s="39"/>
      <c r="E18" s="39"/>
      <c r="F18" s="33" t="s">
        <v>82</v>
      </c>
      <c r="G18" s="33" t="s">
        <v>83</v>
      </c>
    </row>
    <row r="19" spans="1:7" ht="15" customHeight="1" thickTop="1" x14ac:dyDescent="0.25">
      <c r="A19" s="34" t="s">
        <v>84</v>
      </c>
      <c r="B19" s="42">
        <v>1050849.7210714291</v>
      </c>
      <c r="C19" s="42">
        <v>55677.584142429492</v>
      </c>
      <c r="D19" s="42">
        <v>18.873838318545538</v>
      </c>
      <c r="E19" s="43">
        <v>1.4292112303015644E-6</v>
      </c>
      <c r="F19" s="42">
        <v>914611.58059019712</v>
      </c>
      <c r="G19" s="42">
        <v>1187087.8615526611</v>
      </c>
    </row>
    <row r="20" spans="1:7" ht="15" customHeight="1" x14ac:dyDescent="0.25">
      <c r="A20" s="34" t="s">
        <v>38</v>
      </c>
      <c r="B20" s="42">
        <v>-105471.40107142867</v>
      </c>
      <c r="C20" s="42">
        <v>11025.80462750072</v>
      </c>
      <c r="D20" s="42">
        <v>-9.565868853540211</v>
      </c>
      <c r="E20" s="43">
        <v>7.4558506034067703E-5</v>
      </c>
      <c r="F20" s="42">
        <v>-132450.57308286923</v>
      </c>
      <c r="G20" s="42">
        <v>-78492.229059988109</v>
      </c>
    </row>
    <row r="21" spans="1:7" ht="15" customHeight="1" x14ac:dyDescent="0.25"/>
    <row r="22" spans="1:7" ht="15" customHeight="1" x14ac:dyDescent="0.25"/>
    <row r="23" spans="1:7" ht="15" customHeight="1" x14ac:dyDescent="0.25"/>
    <row r="24" spans="1:7" ht="1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spans="1:5" ht="15" customHeight="1" x14ac:dyDescent="0.25"/>
    <row r="34" spans="1:5" ht="15" customHeight="1" x14ac:dyDescent="0.25"/>
    <row r="35" spans="1:5" ht="15" customHeight="1" x14ac:dyDescent="0.25"/>
    <row r="36" spans="1:5" ht="15" customHeight="1" x14ac:dyDescent="0.25"/>
    <row r="37" spans="1:5" ht="15" customHeight="1" x14ac:dyDescent="0.25"/>
    <row r="38" spans="1:5" ht="15" customHeight="1" x14ac:dyDescent="0.25"/>
    <row r="39" spans="1:5" ht="15" customHeight="1" x14ac:dyDescent="0.25"/>
    <row r="40" spans="1:5" ht="15" customHeight="1" x14ac:dyDescent="0.25"/>
    <row r="41" spans="1:5" ht="15" customHeight="1" x14ac:dyDescent="0.25"/>
    <row r="42" spans="1:5" ht="15" customHeight="1" x14ac:dyDescent="0.25">
      <c r="A42" s="35"/>
      <c r="B42" s="32"/>
      <c r="C42" s="32"/>
      <c r="D42" s="32"/>
      <c r="E42" s="32"/>
    </row>
    <row r="43" spans="1:5" ht="15" customHeight="1" thickBot="1" x14ac:dyDescent="0.3">
      <c r="A43" s="36" t="s">
        <v>85</v>
      </c>
      <c r="B43" s="33" t="s">
        <v>40</v>
      </c>
      <c r="C43" s="33" t="s">
        <v>86</v>
      </c>
      <c r="D43" s="33" t="s">
        <v>87</v>
      </c>
      <c r="E43" s="33" t="s">
        <v>38</v>
      </c>
    </row>
    <row r="44" spans="1:5" ht="15" customHeight="1" thickTop="1" x14ac:dyDescent="0.25">
      <c r="A44" s="34">
        <v>1</v>
      </c>
      <c r="B44" s="42">
        <v>1059204.6299999999</v>
      </c>
      <c r="C44" s="42">
        <v>945378.32000000041</v>
      </c>
      <c r="D44" s="42">
        <v>113826.30999999947</v>
      </c>
      <c r="E44" s="42">
        <v>1</v>
      </c>
    </row>
    <row r="45" spans="1:5" ht="15" customHeight="1" x14ac:dyDescent="0.25">
      <c r="A45" s="34">
        <v>2</v>
      </c>
      <c r="B45" s="42">
        <v>815425.91000000015</v>
      </c>
      <c r="C45" s="42">
        <v>839906.91892857174</v>
      </c>
      <c r="D45" s="42">
        <v>-24481.008928571595</v>
      </c>
      <c r="E45" s="42">
        <v>2</v>
      </c>
    </row>
    <row r="46" spans="1:5" ht="15" customHeight="1" x14ac:dyDescent="0.25">
      <c r="A46" s="34">
        <v>3</v>
      </c>
      <c r="B46" s="42">
        <v>677888.31</v>
      </c>
      <c r="C46" s="42">
        <v>734435.51785714307</v>
      </c>
      <c r="D46" s="42">
        <v>-56547.207857143017</v>
      </c>
      <c r="E46" s="42">
        <v>3</v>
      </c>
    </row>
    <row r="47" spans="1:5" ht="15" customHeight="1" x14ac:dyDescent="0.25">
      <c r="A47" s="34">
        <v>4</v>
      </c>
      <c r="B47" s="42">
        <v>586561.68999999994</v>
      </c>
      <c r="C47" s="42">
        <v>628964.1167857144</v>
      </c>
      <c r="D47" s="42">
        <v>-42402.426785714459</v>
      </c>
      <c r="E47" s="42">
        <v>4</v>
      </c>
    </row>
    <row r="48" spans="1:5" ht="15" customHeight="1" x14ac:dyDescent="0.25">
      <c r="A48" s="34">
        <v>5</v>
      </c>
      <c r="B48" s="42">
        <v>492458.39000000013</v>
      </c>
      <c r="C48" s="42">
        <v>523492.71571428573</v>
      </c>
      <c r="D48" s="42">
        <v>-31034.325714285602</v>
      </c>
      <c r="E48" s="42">
        <v>5</v>
      </c>
    </row>
    <row r="49" spans="1:5" ht="15" customHeight="1" x14ac:dyDescent="0.25">
      <c r="A49" s="34">
        <v>6</v>
      </c>
      <c r="B49" s="42">
        <v>356284.08999999985</v>
      </c>
      <c r="C49" s="42">
        <v>418021.31464285706</v>
      </c>
      <c r="D49" s="42">
        <v>-61737.224642857211</v>
      </c>
      <c r="E49" s="42">
        <v>6</v>
      </c>
    </row>
    <row r="50" spans="1:5" ht="15" customHeight="1" x14ac:dyDescent="0.25">
      <c r="A50" s="34">
        <v>7</v>
      </c>
      <c r="B50" s="42">
        <v>331574.9700000002</v>
      </c>
      <c r="C50" s="42">
        <v>312549.91357142839</v>
      </c>
      <c r="D50" s="42">
        <v>19025.056428571814</v>
      </c>
      <c r="E50" s="42">
        <v>7</v>
      </c>
    </row>
    <row r="51" spans="1:5" ht="15" customHeight="1" x14ac:dyDescent="0.25">
      <c r="A51" s="34">
        <v>8</v>
      </c>
      <c r="B51" s="42">
        <v>290429.33999999985</v>
      </c>
      <c r="C51" s="42">
        <v>207078.51249999972</v>
      </c>
      <c r="D51" s="42">
        <v>83350.82750000013</v>
      </c>
      <c r="E51" s="42">
        <v>8</v>
      </c>
    </row>
    <row r="52" spans="1:5" ht="15" customHeight="1" x14ac:dyDescent="0.25"/>
    <row r="53" spans="1:5" ht="15" customHeight="1" x14ac:dyDescent="0.25"/>
  </sheetData>
  <mergeCells count="15">
    <mergeCell ref="B17:B18"/>
    <mergeCell ref="C17:C18"/>
    <mergeCell ref="D17:D18"/>
    <mergeCell ref="E17:E18"/>
    <mergeCell ref="F17:G17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showGridLines="0" workbookViewId="0">
      <selection activeCell="A19" sqref="A19:B20"/>
    </sheetView>
  </sheetViews>
  <sheetFormatPr defaultColWidth="12.7109375" defaultRowHeight="15" x14ac:dyDescent="0.25"/>
  <cols>
    <col min="1" max="1" width="29.140625" bestFit="1" customWidth="1"/>
    <col min="3" max="3" width="12.7109375" customWidth="1"/>
    <col min="5" max="5" width="12.7109375" customWidth="1"/>
  </cols>
  <sheetData>
    <row r="1" spans="1:6" s="24" customFormat="1" ht="18.75" x14ac:dyDescent="0.3">
      <c r="A1" s="30" t="s">
        <v>52</v>
      </c>
      <c r="B1" s="28"/>
    </row>
    <row r="2" spans="1:6" s="24" customFormat="1" ht="11.25" x14ac:dyDescent="0.2">
      <c r="A2" s="26" t="s">
        <v>53</v>
      </c>
      <c r="B2" s="28" t="s">
        <v>54</v>
      </c>
    </row>
    <row r="3" spans="1:6" s="24" customFormat="1" ht="11.25" x14ac:dyDescent="0.2">
      <c r="A3" s="26" t="s">
        <v>55</v>
      </c>
      <c r="B3" s="28" t="s">
        <v>56</v>
      </c>
    </row>
    <row r="4" spans="1:6" s="24" customFormat="1" ht="11.25" x14ac:dyDescent="0.2">
      <c r="A4" s="26" t="s">
        <v>57</v>
      </c>
      <c r="B4" s="28" t="s">
        <v>58</v>
      </c>
    </row>
    <row r="5" spans="1:6" s="24" customFormat="1" ht="11.25" x14ac:dyDescent="0.2">
      <c r="A5" s="26" t="s">
        <v>59</v>
      </c>
      <c r="B5" s="28" t="s">
        <v>60</v>
      </c>
    </row>
    <row r="6" spans="1:6" s="25" customFormat="1" ht="11.25" x14ac:dyDescent="0.2">
      <c r="A6" s="27" t="s">
        <v>61</v>
      </c>
      <c r="B6" s="29" t="s">
        <v>41</v>
      </c>
    </row>
    <row r="8" spans="1:6" ht="15" customHeight="1" x14ac:dyDescent="0.25">
      <c r="A8" s="35" t="s">
        <v>88</v>
      </c>
      <c r="B8" s="40" t="s">
        <v>64</v>
      </c>
      <c r="C8" s="38" t="s">
        <v>65</v>
      </c>
      <c r="D8" s="40" t="s">
        <v>66</v>
      </c>
      <c r="E8" s="40" t="s">
        <v>67</v>
      </c>
      <c r="F8" s="40" t="s">
        <v>68</v>
      </c>
    </row>
    <row r="9" spans="1:6" ht="15" customHeight="1" thickBot="1" x14ac:dyDescent="0.3">
      <c r="A9" s="36" t="s">
        <v>62</v>
      </c>
      <c r="B9" s="39"/>
      <c r="C9" s="39"/>
      <c r="D9" s="39"/>
      <c r="E9" s="39"/>
      <c r="F9" s="39"/>
    </row>
    <row r="10" spans="1:6" ht="15" customHeight="1" thickTop="1" x14ac:dyDescent="0.25">
      <c r="A10" s="34"/>
      <c r="B10" s="41">
        <v>0.99314940119389816</v>
      </c>
      <c r="C10" s="41">
        <v>0.9863457330917984</v>
      </c>
      <c r="D10" s="41">
        <v>0.98407002194043147</v>
      </c>
      <c r="E10" s="42">
        <v>5.8038652500556093E-2</v>
      </c>
      <c r="F10" s="42">
        <v>0</v>
      </c>
    </row>
    <row r="11" spans="1:6" ht="15" customHeight="1" x14ac:dyDescent="0.25"/>
    <row r="12" spans="1:6" ht="15" customHeight="1" x14ac:dyDescent="0.25">
      <c r="A12" s="35"/>
      <c r="B12" s="40" t="s">
        <v>70</v>
      </c>
      <c r="C12" s="40" t="s">
        <v>71</v>
      </c>
      <c r="D12" s="40" t="s">
        <v>72</v>
      </c>
      <c r="E12" s="38" t="s">
        <v>73</v>
      </c>
      <c r="F12" s="38" t="s">
        <v>74</v>
      </c>
    </row>
    <row r="13" spans="1:6" ht="15" customHeight="1" thickBot="1" x14ac:dyDescent="0.3">
      <c r="A13" s="36" t="s">
        <v>69</v>
      </c>
      <c r="B13" s="39"/>
      <c r="C13" s="39"/>
      <c r="D13" s="39"/>
      <c r="E13" s="39"/>
      <c r="F13" s="39"/>
    </row>
    <row r="14" spans="1:6" ht="15" customHeight="1" thickTop="1" x14ac:dyDescent="0.25">
      <c r="A14" s="34" t="s">
        <v>75</v>
      </c>
      <c r="B14" s="42">
        <v>1</v>
      </c>
      <c r="C14" s="42">
        <v>1.4599792184982974</v>
      </c>
      <c r="D14" s="42">
        <v>1.4599792184982974</v>
      </c>
      <c r="E14" s="42">
        <v>433.4230785393566</v>
      </c>
      <c r="F14" s="43">
        <v>7.9963454957613456E-7</v>
      </c>
    </row>
    <row r="15" spans="1:6" ht="15" customHeight="1" x14ac:dyDescent="0.25">
      <c r="A15" s="34" t="s">
        <v>76</v>
      </c>
      <c r="B15" s="42">
        <v>6</v>
      </c>
      <c r="C15" s="42">
        <v>2.0210911104481834E-2</v>
      </c>
      <c r="D15" s="42">
        <v>3.3684851840803057E-3</v>
      </c>
      <c r="E15" s="31"/>
      <c r="F15" s="31"/>
    </row>
    <row r="16" spans="1:6" ht="15" customHeight="1" x14ac:dyDescent="0.25"/>
    <row r="17" spans="1:7" ht="15" customHeight="1" x14ac:dyDescent="0.25">
      <c r="A17" s="35"/>
      <c r="B17" s="38" t="s">
        <v>78</v>
      </c>
      <c r="C17" s="40" t="s">
        <v>79</v>
      </c>
      <c r="D17" s="38" t="s">
        <v>80</v>
      </c>
      <c r="E17" s="38" t="s">
        <v>74</v>
      </c>
      <c r="F17" s="37" t="s">
        <v>81</v>
      </c>
      <c r="G17" s="37"/>
    </row>
    <row r="18" spans="1:7" ht="15" customHeight="1" thickBot="1" x14ac:dyDescent="0.3">
      <c r="A18" s="36" t="s">
        <v>77</v>
      </c>
      <c r="B18" s="39"/>
      <c r="C18" s="39"/>
      <c r="D18" s="39"/>
      <c r="E18" s="39"/>
      <c r="F18" s="33" t="s">
        <v>82</v>
      </c>
      <c r="G18" s="33" t="s">
        <v>83</v>
      </c>
    </row>
    <row r="19" spans="1:7" ht="15" customHeight="1" thickTop="1" x14ac:dyDescent="0.25">
      <c r="A19" s="34" t="s">
        <v>84</v>
      </c>
      <c r="B19" s="42">
        <v>14.0108284630398</v>
      </c>
      <c r="C19" s="42">
        <v>4.5223353689282056E-2</v>
      </c>
      <c r="D19" s="42">
        <v>309.81400803011144</v>
      </c>
      <c r="E19" s="43">
        <v>7.6317864754508856E-14</v>
      </c>
      <c r="F19" s="42">
        <v>13.900170902948975</v>
      </c>
      <c r="G19" s="42">
        <v>14.121486023130625</v>
      </c>
    </row>
    <row r="20" spans="1:7" ht="15" customHeight="1" x14ac:dyDescent="0.25">
      <c r="A20" s="34" t="s">
        <v>38</v>
      </c>
      <c r="B20" s="42">
        <v>-0.18644412021902212</v>
      </c>
      <c r="C20" s="42">
        <v>8.9555585081215489E-3</v>
      </c>
      <c r="D20" s="42">
        <v>-20.81881549318684</v>
      </c>
      <c r="E20" s="43">
        <v>7.9963454957613456E-7</v>
      </c>
      <c r="F20" s="42">
        <v>-0.2083575824661669</v>
      </c>
      <c r="G20" s="42">
        <v>-0.16453065797187735</v>
      </c>
    </row>
    <row r="21" spans="1:7" ht="15" customHeight="1" x14ac:dyDescent="0.25"/>
    <row r="22" spans="1:7" ht="15" customHeight="1" x14ac:dyDescent="0.25"/>
    <row r="23" spans="1:7" ht="15" customHeight="1" x14ac:dyDescent="0.25"/>
    <row r="24" spans="1:7" ht="1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spans="1:5" ht="15" customHeight="1" x14ac:dyDescent="0.25"/>
    <row r="34" spans="1:5" ht="15" customHeight="1" x14ac:dyDescent="0.25"/>
    <row r="35" spans="1:5" ht="15" customHeight="1" x14ac:dyDescent="0.25"/>
    <row r="36" spans="1:5" ht="15" customHeight="1" x14ac:dyDescent="0.25"/>
    <row r="37" spans="1:5" ht="15" customHeight="1" x14ac:dyDescent="0.25"/>
    <row r="38" spans="1:5" ht="15" customHeight="1" x14ac:dyDescent="0.25"/>
    <row r="39" spans="1:5" ht="15" customHeight="1" x14ac:dyDescent="0.25"/>
    <row r="40" spans="1:5" ht="15" customHeight="1" x14ac:dyDescent="0.25"/>
    <row r="41" spans="1:5" ht="15" customHeight="1" x14ac:dyDescent="0.25"/>
    <row r="42" spans="1:5" ht="15" customHeight="1" x14ac:dyDescent="0.25">
      <c r="A42" s="35"/>
      <c r="B42" s="32"/>
      <c r="C42" s="32"/>
      <c r="D42" s="32"/>
      <c r="E42" s="32"/>
    </row>
    <row r="43" spans="1:5" ht="15" customHeight="1" thickBot="1" x14ac:dyDescent="0.3">
      <c r="A43" s="36" t="s">
        <v>85</v>
      </c>
      <c r="B43" s="33" t="s">
        <v>41</v>
      </c>
      <c r="C43" s="33" t="s">
        <v>86</v>
      </c>
      <c r="D43" s="33" t="s">
        <v>87</v>
      </c>
      <c r="E43" s="33" t="s">
        <v>38</v>
      </c>
    </row>
    <row r="44" spans="1:5" ht="15" customHeight="1" thickTop="1" x14ac:dyDescent="0.25">
      <c r="A44" s="34">
        <v>1</v>
      </c>
      <c r="B44" s="42">
        <v>13.873028835378891</v>
      </c>
      <c r="C44" s="42">
        <v>13.824384342820778</v>
      </c>
      <c r="D44" s="42">
        <v>4.8644492558112873E-2</v>
      </c>
      <c r="E44" s="42">
        <v>1</v>
      </c>
    </row>
    <row r="45" spans="1:5" ht="15" customHeight="1" x14ac:dyDescent="0.25">
      <c r="A45" s="34">
        <v>2</v>
      </c>
      <c r="B45" s="42">
        <v>13.611465844678001</v>
      </c>
      <c r="C45" s="42">
        <v>13.637940222601756</v>
      </c>
      <c r="D45" s="42">
        <v>-2.6474377923754844E-2</v>
      </c>
      <c r="E45" s="42">
        <v>2</v>
      </c>
    </row>
    <row r="46" spans="1:5" ht="15" customHeight="1" x14ac:dyDescent="0.25">
      <c r="A46" s="34">
        <v>3</v>
      </c>
      <c r="B46" s="42">
        <v>13.426737818839038</v>
      </c>
      <c r="C46" s="42">
        <v>13.451496102382734</v>
      </c>
      <c r="D46" s="42">
        <v>-2.475828354369547E-2</v>
      </c>
      <c r="E46" s="42">
        <v>3</v>
      </c>
    </row>
    <row r="47" spans="1:5" ht="15" customHeight="1" x14ac:dyDescent="0.25">
      <c r="A47" s="34">
        <v>4</v>
      </c>
      <c r="B47" s="42">
        <v>13.282033124834999</v>
      </c>
      <c r="C47" s="42">
        <v>13.265051982163712</v>
      </c>
      <c r="D47" s="42">
        <v>1.6981142671287586E-2</v>
      </c>
      <c r="E47" s="42">
        <v>4</v>
      </c>
    </row>
    <row r="48" spans="1:5" ht="15" customHeight="1" x14ac:dyDescent="0.25">
      <c r="A48" s="34">
        <v>5</v>
      </c>
      <c r="B48" s="42">
        <v>13.107165248715383</v>
      </c>
      <c r="C48" s="42">
        <v>13.07860786194469</v>
      </c>
      <c r="D48" s="42">
        <v>2.8557386770692972E-2</v>
      </c>
      <c r="E48" s="42">
        <v>5</v>
      </c>
    </row>
    <row r="49" spans="1:5" ht="15" customHeight="1" x14ac:dyDescent="0.25">
      <c r="A49" s="34">
        <v>6</v>
      </c>
      <c r="B49" s="42">
        <v>12.783483697214953</v>
      </c>
      <c r="C49" s="42">
        <v>12.892163741725668</v>
      </c>
      <c r="D49" s="42">
        <v>-0.10868004451071478</v>
      </c>
      <c r="E49" s="42">
        <v>6</v>
      </c>
    </row>
    <row r="50" spans="1:5" ht="15" customHeight="1" x14ac:dyDescent="0.25">
      <c r="A50" s="34">
        <v>7</v>
      </c>
      <c r="B50" s="42">
        <v>12.711609216885282</v>
      </c>
      <c r="C50" s="42">
        <v>12.705719621506645</v>
      </c>
      <c r="D50" s="42">
        <v>5.8895953786368693E-3</v>
      </c>
      <c r="E50" s="42">
        <v>7</v>
      </c>
    </row>
    <row r="51" spans="1:5" ht="15" customHeight="1" x14ac:dyDescent="0.25">
      <c r="A51" s="34">
        <v>8</v>
      </c>
      <c r="B51" s="42">
        <v>12.579115589887133</v>
      </c>
      <c r="C51" s="42">
        <v>12.519275501287623</v>
      </c>
      <c r="D51" s="42">
        <v>5.98400885995094E-2</v>
      </c>
      <c r="E51" s="42">
        <v>8</v>
      </c>
    </row>
    <row r="52" spans="1:5" ht="15" customHeight="1" x14ac:dyDescent="0.25"/>
    <row r="53" spans="1:5" ht="15" customHeight="1" x14ac:dyDescent="0.25"/>
  </sheetData>
  <mergeCells count="15">
    <mergeCell ref="B17:B18"/>
    <mergeCell ref="C17:C18"/>
    <mergeCell ref="D17:D18"/>
    <mergeCell ref="E17:E18"/>
    <mergeCell ref="F17:G17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4_Exponential</vt:lpstr>
      <vt:lpstr>_PalUtilTempWorksheet</vt:lpstr>
      <vt:lpstr>_STDS_DG1A5352B0</vt:lpstr>
      <vt:lpstr>Regression</vt:lpstr>
      <vt:lpstr>Regression (2)</vt:lpstr>
      <vt:lpstr>ST_CumulativeSales</vt:lpstr>
      <vt:lpstr>ST_LogWeeklySales</vt:lpstr>
      <vt:lpstr>ST_Week</vt:lpstr>
      <vt:lpstr>ST_WeeklySales</vt:lpstr>
      <vt:lpstr>Regression!StatToolsHeader</vt:lpstr>
      <vt:lpstr>'Regression (2)'!StatToolsHeader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F. Mills</dc:creator>
  <cp:lastModifiedBy>Mills, Alex F</cp:lastModifiedBy>
  <dcterms:created xsi:type="dcterms:W3CDTF">2014-08-11T20:22:54Z</dcterms:created>
  <dcterms:modified xsi:type="dcterms:W3CDTF">2018-08-27T18:04:06Z</dcterms:modified>
</cp:coreProperties>
</file>