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saf\Box Sync\K410-P481\2017.1 (Spring 2017)\Chapter 7. Forecasting\"/>
    </mc:Choice>
  </mc:AlternateContent>
  <bookViews>
    <workbookView xWindow="0" yWindow="0" windowWidth="28800" windowHeight="12435"/>
  </bookViews>
  <sheets>
    <sheet name="TahoeSalt" sheetId="1" r:id="rId1"/>
    <sheet name="TahoeSaltDeseasonalized" sheetId="2" r:id="rId2"/>
    <sheet name="TahoeSaltStaticForecast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3" l="1"/>
  <c r="D12" i="3"/>
  <c r="D11" i="3"/>
  <c r="D10" i="3"/>
  <c r="D9" i="3"/>
  <c r="D8" i="3"/>
  <c r="D7" i="3"/>
  <c r="D6" i="3"/>
  <c r="E3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D12" i="2"/>
  <c r="D11" i="2"/>
  <c r="D10" i="2"/>
  <c r="D9" i="2"/>
  <c r="D8" i="2"/>
  <c r="D7" i="2"/>
  <c r="D6" i="2"/>
  <c r="D5" i="2"/>
  <c r="E4" i="3" l="1"/>
  <c r="G4" i="3" l="1"/>
  <c r="E5" i="3"/>
  <c r="G5" i="3" l="1"/>
  <c r="E6" i="3"/>
  <c r="E7" i="3" l="1"/>
  <c r="G6" i="3"/>
  <c r="G7" i="3" l="1"/>
  <c r="E8" i="3"/>
  <c r="G8" i="3" l="1"/>
  <c r="E9" i="3"/>
  <c r="G9" i="3" l="1"/>
  <c r="E10" i="3"/>
  <c r="E11" i="3" l="1"/>
  <c r="G10" i="3"/>
  <c r="G11" i="3" l="1"/>
  <c r="E12" i="3"/>
  <c r="G12" i="3" l="1"/>
  <c r="E22" i="3" s="1"/>
  <c r="E13" i="3"/>
  <c r="G13" i="3" l="1"/>
  <c r="E23" i="3" s="1"/>
  <c r="E14" i="3"/>
  <c r="H4" i="3"/>
  <c r="H12" i="3"/>
  <c r="H8" i="3"/>
  <c r="H16" i="3"/>
  <c r="G14" i="3" l="1"/>
  <c r="E24" i="3" s="1"/>
  <c r="E15" i="3"/>
  <c r="G15" i="3" s="1"/>
  <c r="E25" i="3" s="1"/>
  <c r="H13" i="3"/>
  <c r="H9" i="3"/>
  <c r="H17" i="3"/>
  <c r="H5" i="3"/>
  <c r="H11" i="3" l="1"/>
  <c r="H15" i="3"/>
  <c r="H7" i="3"/>
  <c r="H19" i="3"/>
  <c r="H18" i="3"/>
  <c r="H6" i="3"/>
  <c r="H14" i="3"/>
  <c r="H10" i="3"/>
</calcChain>
</file>

<file path=xl/sharedStrings.xml><?xml version="1.0" encoding="utf-8"?>
<sst xmlns="http://schemas.openxmlformats.org/spreadsheetml/2006/main" count="63" uniqueCount="32">
  <si>
    <t>Table 7.1 Quarterly Demand for Tahoe Salt</t>
  </si>
  <si>
    <t>Year, Qtr</t>
  </si>
  <si>
    <r>
      <t xml:space="preserve">Period
</t>
    </r>
    <r>
      <rPr>
        <i/>
        <sz val="11"/>
        <rFont val="Calibri"/>
        <family val="2"/>
        <scheme val="minor"/>
      </rPr>
      <t xml:space="preserve"> t</t>
    </r>
  </si>
  <si>
    <r>
      <t xml:space="preserve">Demand
</t>
    </r>
    <r>
      <rPr>
        <i/>
        <sz val="11"/>
        <rFont val="Calibri"/>
        <family val="2"/>
        <scheme val="minor"/>
      </rPr>
      <t xml:space="preserve"> D</t>
    </r>
    <r>
      <rPr>
        <i/>
        <vertAlign val="subscript"/>
        <sz val="11"/>
        <rFont val="Calibri"/>
        <family val="2"/>
        <scheme val="minor"/>
      </rPr>
      <t>t</t>
    </r>
  </si>
  <si>
    <t>00,2</t>
  </si>
  <si>
    <t>00,3</t>
  </si>
  <si>
    <t>00,4</t>
  </si>
  <si>
    <t>01,1</t>
  </si>
  <si>
    <t>01,2</t>
  </si>
  <si>
    <t>01,3</t>
  </si>
  <si>
    <t>01,4</t>
  </si>
  <si>
    <t>02,1</t>
  </si>
  <si>
    <t>02,2</t>
  </si>
  <si>
    <t>02,3</t>
  </si>
  <si>
    <t>02,4</t>
  </si>
  <si>
    <t>03,1</t>
  </si>
  <si>
    <t>Figure 7.2 Deseasonalized Demand for Tahoe Salt</t>
  </si>
  <si>
    <t>Deseasonalized Demand</t>
  </si>
  <si>
    <t>Forecasted Demand for Tahoe Salt</t>
  </si>
  <si>
    <t>Level</t>
  </si>
  <si>
    <t>Trend</t>
  </si>
  <si>
    <t>Seasonal Factor Est</t>
  </si>
  <si>
    <t>Forecast</t>
  </si>
  <si>
    <t>03,2</t>
  </si>
  <si>
    <t>03,3</t>
  </si>
  <si>
    <t>03,4</t>
  </si>
  <si>
    <t>04,1</t>
  </si>
  <si>
    <r>
      <rPr>
        <b/>
        <i/>
        <sz val="11"/>
        <color theme="1"/>
        <rFont val="Calibri"/>
        <family val="2"/>
        <scheme val="minor"/>
      </rPr>
      <t>Seasonal Factors S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</si>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</sst>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3" fontId="0" fillId="0" borderId="0" xfId="0" applyNumberFormat="1" applyFont="1" applyBorder="1"/>
    <xf numFmtId="0" fontId="0" fillId="0" borderId="0" xfId="0" applyFont="1"/>
    <xf numFmtId="2" fontId="0" fillId="0" borderId="0" xfId="0" applyNumberFormat="1" applyFont="1"/>
    <xf numFmtId="0" fontId="2" fillId="0" borderId="0" xfId="0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" fontId="0" fillId="0" borderId="0" xfId="0" applyNumberFormat="1" applyFont="1" applyBorder="1"/>
    <xf numFmtId="1" fontId="0" fillId="0" borderId="0" xfId="0" applyNumberFormat="1" applyFont="1"/>
    <xf numFmtId="0" fontId="0" fillId="0" borderId="0" xfId="0" applyFont="1" applyFill="1" applyBorder="1" applyAlignment="1">
      <alignment horizontal="center"/>
    </xf>
    <xf numFmtId="0" fontId="6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7.1 Quarterly Demand at Tahoe Salt</a:t>
            </a:r>
          </a:p>
        </c:rich>
      </c:tx>
      <c:layout>
        <c:manualLayout>
          <c:xMode val="edge"/>
          <c:yMode val="edge"/>
          <c:x val="0.23269252619114913"/>
          <c:y val="4.13533834586466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30784941016508"/>
          <c:y val="0.17293233082706766"/>
          <c:w val="0.80576998738918593"/>
          <c:h val="0.56390977443609025"/>
        </c:manualLayout>
      </c:layout>
      <c:lineChart>
        <c:grouping val="standard"/>
        <c:varyColors val="0"/>
        <c:ser>
          <c:idx val="0"/>
          <c:order val="0"/>
          <c:tx>
            <c:v>Demand
 Dt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Lit>
              <c:ptCount val="12"/>
              <c:pt idx="0">
                <c:v>00,2</c:v>
              </c:pt>
              <c:pt idx="1">
                <c:v>00,3</c:v>
              </c:pt>
              <c:pt idx="2">
                <c:v>00,4</c:v>
              </c:pt>
              <c:pt idx="3">
                <c:v>01,1</c:v>
              </c:pt>
              <c:pt idx="4">
                <c:v>01,2</c:v>
              </c:pt>
              <c:pt idx="5">
                <c:v>01,3</c:v>
              </c:pt>
              <c:pt idx="6">
                <c:v>01,4</c:v>
              </c:pt>
              <c:pt idx="7">
                <c:v>02,1</c:v>
              </c:pt>
              <c:pt idx="8">
                <c:v>02,2</c:v>
              </c:pt>
              <c:pt idx="9">
                <c:v>02,3</c:v>
              </c:pt>
              <c:pt idx="10">
                <c:v>02,4</c:v>
              </c:pt>
              <c:pt idx="11">
                <c:v>03,1</c:v>
              </c:pt>
            </c:strLit>
          </c:cat>
          <c:val>
            <c:numLit>
              <c:formatCode>#,##0</c:formatCode>
              <c:ptCount val="12"/>
              <c:pt idx="0">
                <c:v>8000</c:v>
              </c:pt>
              <c:pt idx="1">
                <c:v>13000</c:v>
              </c:pt>
              <c:pt idx="2">
                <c:v>23000</c:v>
              </c:pt>
              <c:pt idx="3">
                <c:v>34000</c:v>
              </c:pt>
              <c:pt idx="4">
                <c:v>10000</c:v>
              </c:pt>
              <c:pt idx="5">
                <c:v>18000</c:v>
              </c:pt>
              <c:pt idx="6">
                <c:v>23000</c:v>
              </c:pt>
              <c:pt idx="7">
                <c:v>38000</c:v>
              </c:pt>
              <c:pt idx="8">
                <c:v>12000</c:v>
              </c:pt>
              <c:pt idx="9">
                <c:v>13000</c:v>
              </c:pt>
              <c:pt idx="10">
                <c:v>32000</c:v>
              </c:pt>
              <c:pt idx="11">
                <c:v>41000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906048"/>
        <c:axId val="537909968"/>
      </c:lineChart>
      <c:catAx>
        <c:axId val="53790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Year, Quarter</a:t>
                </a:r>
              </a:p>
            </c:rich>
          </c:tx>
          <c:layout>
            <c:manualLayout>
              <c:xMode val="edge"/>
              <c:yMode val="edge"/>
              <c:x val="0.4365388714495112"/>
              <c:y val="0.87218045112781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7909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7909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Demand</a:t>
                </a:r>
              </a:p>
            </c:rich>
          </c:tx>
          <c:layout>
            <c:manualLayout>
              <c:xMode val="edge"/>
              <c:yMode val="edge"/>
              <c:x val="4.2307732034754388E-2"/>
              <c:y val="0.3609022556390977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79060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7.3 Deseasonalized Demand at Tahoe Salt</a:t>
            </a:r>
          </a:p>
        </c:rich>
      </c:tx>
      <c:layout>
        <c:manualLayout>
          <c:xMode val="edge"/>
          <c:yMode val="edge"/>
          <c:x val="0.23269252619114913"/>
          <c:y val="4.13533834586466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30784941016508"/>
          <c:y val="0.17293233082706766"/>
          <c:w val="0.80576998738918593"/>
          <c:h val="0.56390977443609025"/>
        </c:manualLayout>
      </c:layout>
      <c:lineChart>
        <c:grouping val="standard"/>
        <c:varyColors val="0"/>
        <c:ser>
          <c:idx val="0"/>
          <c:order val="0"/>
          <c:tx>
            <c:v>Demand
 Dt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Lit>
              <c:ptCount val="12"/>
              <c:pt idx="0">
                <c:v>00,2</c:v>
              </c:pt>
              <c:pt idx="1">
                <c:v>00,3</c:v>
              </c:pt>
              <c:pt idx="2">
                <c:v>00,4</c:v>
              </c:pt>
              <c:pt idx="3">
                <c:v>01,1</c:v>
              </c:pt>
              <c:pt idx="4">
                <c:v>01,2</c:v>
              </c:pt>
              <c:pt idx="5">
                <c:v>01,3</c:v>
              </c:pt>
              <c:pt idx="6">
                <c:v>01,4</c:v>
              </c:pt>
              <c:pt idx="7">
                <c:v>02,1</c:v>
              </c:pt>
              <c:pt idx="8">
                <c:v>02,2</c:v>
              </c:pt>
              <c:pt idx="9">
                <c:v>02,3</c:v>
              </c:pt>
              <c:pt idx="10">
                <c:v>02,4</c:v>
              </c:pt>
              <c:pt idx="11">
                <c:v>03,1</c:v>
              </c:pt>
            </c:strLit>
          </c:cat>
          <c:val>
            <c:numLit>
              <c:formatCode>#,##0</c:formatCode>
              <c:ptCount val="12"/>
              <c:pt idx="0">
                <c:v>8000</c:v>
              </c:pt>
              <c:pt idx="1">
                <c:v>13000</c:v>
              </c:pt>
              <c:pt idx="2">
                <c:v>23000</c:v>
              </c:pt>
              <c:pt idx="3">
                <c:v>34000</c:v>
              </c:pt>
              <c:pt idx="4">
                <c:v>10000</c:v>
              </c:pt>
              <c:pt idx="5">
                <c:v>18000</c:v>
              </c:pt>
              <c:pt idx="6">
                <c:v>23000</c:v>
              </c:pt>
              <c:pt idx="7">
                <c:v>38000</c:v>
              </c:pt>
              <c:pt idx="8">
                <c:v>12000</c:v>
              </c:pt>
              <c:pt idx="9">
                <c:v>13000</c:v>
              </c:pt>
              <c:pt idx="10">
                <c:v>32000</c:v>
              </c:pt>
              <c:pt idx="11">
                <c:v>41000</c:v>
              </c:pt>
            </c:numLit>
          </c:val>
          <c:smooth val="0"/>
        </c:ser>
        <c:ser>
          <c:idx val="1"/>
          <c:order val="1"/>
          <c:tx>
            <c:strRef>
              <c:f>TahoeSaltDeseasonalized!$D$2</c:f>
              <c:strCache>
                <c:ptCount val="1"/>
                <c:pt idx="0">
                  <c:v>Deseasonalized Demand</c:v>
                </c:pt>
              </c:strCache>
            </c:strRef>
          </c:tx>
          <c:val>
            <c:numRef>
              <c:f>TahoeSaltDeseasonalized!$D$3:$D$14</c:f>
              <c:numCache>
                <c:formatCode>#,##0</c:formatCode>
                <c:ptCount val="12"/>
                <c:pt idx="2">
                  <c:v>19750</c:v>
                </c:pt>
                <c:pt idx="3">
                  <c:v>20625</c:v>
                </c:pt>
                <c:pt idx="4">
                  <c:v>21250</c:v>
                </c:pt>
                <c:pt idx="5">
                  <c:v>21750</c:v>
                </c:pt>
                <c:pt idx="6">
                  <c:v>22500</c:v>
                </c:pt>
                <c:pt idx="7">
                  <c:v>22125</c:v>
                </c:pt>
                <c:pt idx="8">
                  <c:v>22625</c:v>
                </c:pt>
                <c:pt idx="9">
                  <c:v>24125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909576"/>
        <c:axId val="537910752"/>
      </c:lineChart>
      <c:catAx>
        <c:axId val="537909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Year, Quarter</a:t>
                </a:r>
              </a:p>
            </c:rich>
          </c:tx>
          <c:layout>
            <c:manualLayout>
              <c:xMode val="edge"/>
              <c:yMode val="edge"/>
              <c:x val="0.4365388714495112"/>
              <c:y val="0.87218045112781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7910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7910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Demand</a:t>
                </a:r>
              </a:p>
            </c:rich>
          </c:tx>
          <c:layout>
            <c:manualLayout>
              <c:xMode val="edge"/>
              <c:yMode val="edge"/>
              <c:x val="4.2307732034754388E-2"/>
              <c:y val="0.3609022556390977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79095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Forecast Demand at Tahoe Salt</a:t>
            </a:r>
          </a:p>
        </c:rich>
      </c:tx>
      <c:layout>
        <c:manualLayout>
          <c:xMode val="edge"/>
          <c:yMode val="edge"/>
          <c:x val="0.23269252619114913"/>
          <c:y val="4.13533834586466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30784941016508"/>
          <c:y val="0.17293233082706766"/>
          <c:w val="0.80576998738918593"/>
          <c:h val="0.56390977443609025"/>
        </c:manualLayout>
      </c:layout>
      <c:lineChart>
        <c:grouping val="standard"/>
        <c:varyColors val="0"/>
        <c:ser>
          <c:idx val="0"/>
          <c:order val="0"/>
          <c:tx>
            <c:v>Demand
 Dt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TahoeSaltStaticForecast!$A$4:$A$19</c:f>
              <c:strCache>
                <c:ptCount val="16"/>
                <c:pt idx="0">
                  <c:v>00,2</c:v>
                </c:pt>
                <c:pt idx="1">
                  <c:v>00,3</c:v>
                </c:pt>
                <c:pt idx="2">
                  <c:v>00,4</c:v>
                </c:pt>
                <c:pt idx="3">
                  <c:v>01,1</c:v>
                </c:pt>
                <c:pt idx="4">
                  <c:v>01,2</c:v>
                </c:pt>
                <c:pt idx="5">
                  <c:v>01,3</c:v>
                </c:pt>
                <c:pt idx="6">
                  <c:v>01,4</c:v>
                </c:pt>
                <c:pt idx="7">
                  <c:v>02,1</c:v>
                </c:pt>
                <c:pt idx="8">
                  <c:v>02,2</c:v>
                </c:pt>
                <c:pt idx="9">
                  <c:v>02,3</c:v>
                </c:pt>
                <c:pt idx="10">
                  <c:v>02,4</c:v>
                </c:pt>
                <c:pt idx="11">
                  <c:v>03,1</c:v>
                </c:pt>
                <c:pt idx="12">
                  <c:v>03,2</c:v>
                </c:pt>
                <c:pt idx="13">
                  <c:v>03,3</c:v>
                </c:pt>
                <c:pt idx="14">
                  <c:v>03,4</c:v>
                </c:pt>
                <c:pt idx="15">
                  <c:v>04,1</c:v>
                </c:pt>
              </c:strCache>
            </c:strRef>
          </c:cat>
          <c:val>
            <c:numLit>
              <c:formatCode>#,##0</c:formatCode>
              <c:ptCount val="12"/>
              <c:pt idx="0">
                <c:v>8000</c:v>
              </c:pt>
              <c:pt idx="1">
                <c:v>13000</c:v>
              </c:pt>
              <c:pt idx="2">
                <c:v>23000</c:v>
              </c:pt>
              <c:pt idx="3">
                <c:v>34000</c:v>
              </c:pt>
              <c:pt idx="4">
                <c:v>10000</c:v>
              </c:pt>
              <c:pt idx="5">
                <c:v>18000</c:v>
              </c:pt>
              <c:pt idx="6">
                <c:v>23000</c:v>
              </c:pt>
              <c:pt idx="7">
                <c:v>38000</c:v>
              </c:pt>
              <c:pt idx="8">
                <c:v>12000</c:v>
              </c:pt>
              <c:pt idx="9">
                <c:v>13000</c:v>
              </c:pt>
              <c:pt idx="10">
                <c:v>32000</c:v>
              </c:pt>
              <c:pt idx="11">
                <c:v>41000</c:v>
              </c:pt>
            </c:numLit>
          </c:val>
          <c:smooth val="0"/>
        </c:ser>
        <c:ser>
          <c:idx val="1"/>
          <c:order val="1"/>
          <c:tx>
            <c:strRef>
              <c:f>TahoeSaltStaticForecast!$H$2</c:f>
              <c:strCache>
                <c:ptCount val="1"/>
                <c:pt idx="0">
                  <c:v>Forecast</c:v>
                </c:pt>
              </c:strCache>
            </c:strRef>
          </c:tx>
          <c:cat>
            <c:strRef>
              <c:f>TahoeSaltStaticForecast!$A$4:$A$19</c:f>
              <c:strCache>
                <c:ptCount val="16"/>
                <c:pt idx="0">
                  <c:v>00,2</c:v>
                </c:pt>
                <c:pt idx="1">
                  <c:v>00,3</c:v>
                </c:pt>
                <c:pt idx="2">
                  <c:v>00,4</c:v>
                </c:pt>
                <c:pt idx="3">
                  <c:v>01,1</c:v>
                </c:pt>
                <c:pt idx="4">
                  <c:v>01,2</c:v>
                </c:pt>
                <c:pt idx="5">
                  <c:v>01,3</c:v>
                </c:pt>
                <c:pt idx="6">
                  <c:v>01,4</c:v>
                </c:pt>
                <c:pt idx="7">
                  <c:v>02,1</c:v>
                </c:pt>
                <c:pt idx="8">
                  <c:v>02,2</c:v>
                </c:pt>
                <c:pt idx="9">
                  <c:v>02,3</c:v>
                </c:pt>
                <c:pt idx="10">
                  <c:v>02,4</c:v>
                </c:pt>
                <c:pt idx="11">
                  <c:v>03,1</c:v>
                </c:pt>
                <c:pt idx="12">
                  <c:v>03,2</c:v>
                </c:pt>
                <c:pt idx="13">
                  <c:v>03,3</c:v>
                </c:pt>
                <c:pt idx="14">
                  <c:v>03,4</c:v>
                </c:pt>
                <c:pt idx="15">
                  <c:v>04,1</c:v>
                </c:pt>
              </c:strCache>
            </c:strRef>
          </c:cat>
          <c:val>
            <c:numRef>
              <c:f>TahoeSaltStaticForecast!$H$4:$H$19</c:f>
              <c:numCache>
                <c:formatCode>0</c:formatCode>
                <c:ptCount val="16"/>
                <c:pt idx="0">
                  <c:v>8944.3851228030071</c:v>
                </c:pt>
                <c:pt idx="1">
                  <c:v>13317.233764311379</c:v>
                </c:pt>
                <c:pt idx="2">
                  <c:v>23426.357386331143</c:v>
                </c:pt>
                <c:pt idx="3">
                  <c:v>34177.572903831177</c:v>
                </c:pt>
                <c:pt idx="4">
                  <c:v>9932.668435437914</c:v>
                </c:pt>
                <c:pt idx="5">
                  <c:v>14749.12877310484</c:v>
                </c:pt>
                <c:pt idx="6">
                  <c:v>25879.269649286023</c:v>
                </c:pt>
                <c:pt idx="7">
                  <c:v>37664.928701250865</c:v>
                </c:pt>
                <c:pt idx="8">
                  <c:v>10920.951748072823</c:v>
                </c:pt>
                <c:pt idx="9">
                  <c:v>16181.023781898308</c:v>
                </c:pt>
                <c:pt idx="10">
                  <c:v>28332.181912240903</c:v>
                </c:pt>
                <c:pt idx="11">
                  <c:v>41152.284498670553</c:v>
                </c:pt>
                <c:pt idx="12">
                  <c:v>11909.235060707731</c:v>
                </c:pt>
                <c:pt idx="13">
                  <c:v>17612.918790691769</c:v>
                </c:pt>
                <c:pt idx="14">
                  <c:v>30785.09417519578</c:v>
                </c:pt>
                <c:pt idx="15">
                  <c:v>44639.640296090241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880960"/>
        <c:axId val="537884488"/>
      </c:lineChart>
      <c:catAx>
        <c:axId val="53788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Year, Quarter</a:t>
                </a:r>
              </a:p>
            </c:rich>
          </c:tx>
          <c:layout>
            <c:manualLayout>
              <c:xMode val="edge"/>
              <c:yMode val="edge"/>
              <c:x val="0.4365388714495112"/>
              <c:y val="0.87218045112781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7884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7884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Demand</a:t>
                </a:r>
              </a:p>
            </c:rich>
          </c:tx>
          <c:layout>
            <c:manualLayout>
              <c:xMode val="edge"/>
              <c:yMode val="edge"/>
              <c:x val="4.2307732034754388E-2"/>
              <c:y val="0.3609022556390977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78809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66675</xdr:rowOff>
    </xdr:from>
    <xdr:to>
      <xdr:col>12</xdr:col>
      <xdr:colOff>542925</xdr:colOff>
      <xdr:row>14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57150</xdr:rowOff>
    </xdr:from>
    <xdr:to>
      <xdr:col>13</xdr:col>
      <xdr:colOff>238125</xdr:colOff>
      <xdr:row>14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</xdr:row>
      <xdr:rowOff>276225</xdr:rowOff>
    </xdr:from>
    <xdr:to>
      <xdr:col>20</xdr:col>
      <xdr:colOff>552450</xdr:colOff>
      <xdr:row>17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lsaf/Box%20Sync/E732/CM_Ch07_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llmentData"/>
      <sheetName val="EnrollmentForecast"/>
      <sheetName val="EnrollmentErrors"/>
      <sheetName val="TahoeSalt"/>
      <sheetName val="TahoeSaltDeseasonalized"/>
      <sheetName val="TahoeSaltStaticForecast"/>
      <sheetName val="TahoeSaltErrors"/>
      <sheetName val="GroceryData"/>
      <sheetName val="Grocery-7-1"/>
      <sheetName val="Grocery-7-2"/>
      <sheetName val="ElectronicsData"/>
      <sheetName val="Electronics-7-3"/>
      <sheetName val="Electronics-7-3-ForecastError"/>
    </sheetNames>
    <sheetDataSet>
      <sheetData sheetId="0"/>
      <sheetData sheetId="1"/>
      <sheetData sheetId="2"/>
      <sheetData sheetId="3"/>
      <sheetData sheetId="4">
        <row r="2">
          <cell r="D2" t="str">
            <v>Deseasonalized Demand</v>
          </cell>
        </row>
        <row r="5">
          <cell r="D5">
            <v>19750</v>
          </cell>
        </row>
        <row r="6">
          <cell r="D6">
            <v>20625</v>
          </cell>
        </row>
        <row r="7">
          <cell r="D7">
            <v>21250</v>
          </cell>
        </row>
        <row r="8">
          <cell r="D8">
            <v>21750</v>
          </cell>
        </row>
        <row r="9">
          <cell r="D9">
            <v>22500</v>
          </cell>
        </row>
        <row r="10">
          <cell r="D10">
            <v>22125</v>
          </cell>
        </row>
        <row r="11">
          <cell r="D11">
            <v>22625</v>
          </cell>
        </row>
        <row r="12">
          <cell r="D12">
            <v>24125</v>
          </cell>
        </row>
      </sheetData>
      <sheetData sheetId="5">
        <row r="2">
          <cell r="H2" t="str">
            <v>Forecast</v>
          </cell>
        </row>
        <row r="4">
          <cell r="A4" t="str">
            <v>00,2</v>
          </cell>
          <cell r="H4">
            <v>8944.3851228030071</v>
          </cell>
        </row>
        <row r="5">
          <cell r="A5" t="str">
            <v>00,3</v>
          </cell>
          <cell r="H5">
            <v>13317.233764311379</v>
          </cell>
        </row>
        <row r="6">
          <cell r="A6" t="str">
            <v>00,4</v>
          </cell>
          <cell r="H6">
            <v>23426.357386331143</v>
          </cell>
        </row>
        <row r="7">
          <cell r="A7" t="str">
            <v>01,1</v>
          </cell>
          <cell r="H7">
            <v>34177.572903831177</v>
          </cell>
        </row>
        <row r="8">
          <cell r="A8" t="str">
            <v>01,2</v>
          </cell>
          <cell r="H8">
            <v>9932.668435437914</v>
          </cell>
        </row>
        <row r="9">
          <cell r="A9" t="str">
            <v>01,3</v>
          </cell>
          <cell r="H9">
            <v>14749.12877310484</v>
          </cell>
        </row>
        <row r="10">
          <cell r="A10" t="str">
            <v>01,4</v>
          </cell>
          <cell r="H10">
            <v>25879.269649286023</v>
          </cell>
        </row>
        <row r="11">
          <cell r="A11" t="str">
            <v>02,1</v>
          </cell>
          <cell r="H11">
            <v>37664.928701250865</v>
          </cell>
        </row>
        <row r="12">
          <cell r="A12" t="str">
            <v>02,2</v>
          </cell>
          <cell r="H12">
            <v>10920.951748072823</v>
          </cell>
        </row>
        <row r="13">
          <cell r="A13" t="str">
            <v>02,3</v>
          </cell>
          <cell r="H13">
            <v>16181.023781898308</v>
          </cell>
        </row>
        <row r="14">
          <cell r="A14" t="str">
            <v>02,4</v>
          </cell>
          <cell r="H14">
            <v>28332.181912240903</v>
          </cell>
        </row>
        <row r="15">
          <cell r="A15" t="str">
            <v>03,1</v>
          </cell>
          <cell r="H15">
            <v>41152.284498670553</v>
          </cell>
        </row>
        <row r="16">
          <cell r="A16" t="str">
            <v>03,2</v>
          </cell>
          <cell r="H16">
            <v>11909.235060707731</v>
          </cell>
        </row>
        <row r="17">
          <cell r="A17" t="str">
            <v>03,3</v>
          </cell>
          <cell r="H17">
            <v>17612.918790691769</v>
          </cell>
        </row>
        <row r="18">
          <cell r="A18" t="str">
            <v>03,4</v>
          </cell>
          <cell r="H18">
            <v>30785.09417519578</v>
          </cell>
        </row>
        <row r="19">
          <cell r="A19" t="str">
            <v>04,1</v>
          </cell>
          <cell r="H19">
            <v>44639.640296090241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x14ac:dyDescent="0.25"/>
  <cols>
    <col min="1" max="16384" width="9.140625" style="3"/>
  </cols>
  <sheetData>
    <row r="1" spans="1:9" x14ac:dyDescent="0.25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 ht="33" x14ac:dyDescent="0.35">
      <c r="A2" s="4" t="s">
        <v>1</v>
      </c>
      <c r="B2" s="5" t="s">
        <v>2</v>
      </c>
      <c r="C2" s="5" t="s">
        <v>3</v>
      </c>
      <c r="D2" s="2"/>
      <c r="E2" s="2"/>
      <c r="F2" s="2"/>
      <c r="G2" s="2"/>
      <c r="H2" s="2"/>
      <c r="I2" s="2"/>
    </row>
    <row r="3" spans="1:9" x14ac:dyDescent="0.25">
      <c r="A3" s="6" t="s">
        <v>4</v>
      </c>
      <c r="B3" s="6">
        <v>1</v>
      </c>
      <c r="C3" s="7">
        <v>8000</v>
      </c>
      <c r="D3" s="2"/>
      <c r="E3" s="2"/>
      <c r="F3" s="2"/>
      <c r="G3" s="2"/>
      <c r="H3" s="2"/>
      <c r="I3" s="2"/>
    </row>
    <row r="4" spans="1:9" x14ac:dyDescent="0.25">
      <c r="A4" s="6" t="s">
        <v>5</v>
      </c>
      <c r="B4" s="6">
        <v>2</v>
      </c>
      <c r="C4" s="7">
        <v>13000</v>
      </c>
      <c r="D4" s="2"/>
      <c r="E4" s="2"/>
      <c r="F4" s="2"/>
      <c r="G4" s="2"/>
      <c r="H4" s="2"/>
      <c r="I4" s="2"/>
    </row>
    <row r="5" spans="1:9" x14ac:dyDescent="0.25">
      <c r="A5" s="6" t="s">
        <v>6</v>
      </c>
      <c r="B5" s="6">
        <v>3</v>
      </c>
      <c r="C5" s="7">
        <v>23000</v>
      </c>
      <c r="D5" s="2"/>
      <c r="E5" s="2"/>
      <c r="F5" s="2"/>
      <c r="G5" s="2"/>
      <c r="H5" s="2"/>
      <c r="I5" s="2"/>
    </row>
    <row r="6" spans="1:9" x14ac:dyDescent="0.25">
      <c r="A6" s="6" t="s">
        <v>7</v>
      </c>
      <c r="B6" s="6">
        <v>4</v>
      </c>
      <c r="C6" s="7">
        <v>34000</v>
      </c>
      <c r="D6" s="2"/>
      <c r="E6" s="2"/>
      <c r="F6" s="2"/>
      <c r="G6" s="2"/>
      <c r="H6" s="2"/>
      <c r="I6" s="2"/>
    </row>
    <row r="7" spans="1:9" x14ac:dyDescent="0.25">
      <c r="A7" s="6" t="s">
        <v>8</v>
      </c>
      <c r="B7" s="6">
        <v>5</v>
      </c>
      <c r="C7" s="7">
        <v>10000</v>
      </c>
      <c r="D7" s="2"/>
      <c r="E7" s="2"/>
      <c r="F7" s="2"/>
      <c r="G7" s="2"/>
      <c r="H7" s="2"/>
      <c r="I7" s="2"/>
    </row>
    <row r="8" spans="1:9" x14ac:dyDescent="0.25">
      <c r="A8" s="6" t="s">
        <v>9</v>
      </c>
      <c r="B8" s="6">
        <v>6</v>
      </c>
      <c r="C8" s="7">
        <v>18000</v>
      </c>
      <c r="D8" s="2"/>
      <c r="E8" s="2"/>
      <c r="F8" s="2"/>
      <c r="G8" s="2"/>
      <c r="H8" s="2"/>
      <c r="I8" s="2"/>
    </row>
    <row r="9" spans="1:9" x14ac:dyDescent="0.25">
      <c r="A9" s="6" t="s">
        <v>10</v>
      </c>
      <c r="B9" s="6">
        <v>7</v>
      </c>
      <c r="C9" s="7">
        <v>23000</v>
      </c>
      <c r="D9" s="2"/>
      <c r="E9" s="2"/>
      <c r="F9" s="2"/>
      <c r="G9" s="2"/>
      <c r="H9" s="2"/>
      <c r="I9" s="2"/>
    </row>
    <row r="10" spans="1:9" x14ac:dyDescent="0.25">
      <c r="A10" s="6" t="s">
        <v>11</v>
      </c>
      <c r="B10" s="6">
        <v>8</v>
      </c>
      <c r="C10" s="7">
        <v>38000</v>
      </c>
      <c r="D10" s="2"/>
      <c r="E10" s="2"/>
      <c r="F10" s="2"/>
      <c r="G10" s="2"/>
      <c r="H10" s="2"/>
      <c r="I10" s="2"/>
    </row>
    <row r="11" spans="1:9" x14ac:dyDescent="0.25">
      <c r="A11" s="6" t="s">
        <v>12</v>
      </c>
      <c r="B11" s="6">
        <v>9</v>
      </c>
      <c r="C11" s="7">
        <v>12000</v>
      </c>
      <c r="D11" s="2"/>
      <c r="E11" s="2"/>
      <c r="F11" s="2"/>
      <c r="G11" s="2"/>
      <c r="H11" s="2"/>
      <c r="I11" s="2"/>
    </row>
    <row r="12" spans="1:9" x14ac:dyDescent="0.25">
      <c r="A12" s="6" t="s">
        <v>13</v>
      </c>
      <c r="B12" s="6">
        <v>10</v>
      </c>
      <c r="C12" s="7">
        <v>13000</v>
      </c>
      <c r="D12" s="2"/>
      <c r="E12" s="2"/>
      <c r="F12" s="2"/>
      <c r="G12" s="2"/>
      <c r="H12" s="2"/>
      <c r="I12" s="2"/>
    </row>
    <row r="13" spans="1:9" x14ac:dyDescent="0.25">
      <c r="A13" s="6" t="s">
        <v>14</v>
      </c>
      <c r="B13" s="6">
        <v>11</v>
      </c>
      <c r="C13" s="7">
        <v>32000</v>
      </c>
      <c r="D13" s="2"/>
      <c r="E13" s="2"/>
      <c r="F13" s="2"/>
      <c r="G13" s="2"/>
      <c r="H13" s="2"/>
      <c r="I13" s="2"/>
    </row>
    <row r="14" spans="1:9" x14ac:dyDescent="0.25">
      <c r="A14" s="6" t="s">
        <v>15</v>
      </c>
      <c r="B14" s="6">
        <v>12</v>
      </c>
      <c r="C14" s="7">
        <v>41000</v>
      </c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cols>
    <col min="1" max="3" width="9.140625" style="3"/>
    <col min="4" max="4" width="15.140625" style="3" customWidth="1"/>
    <col min="5" max="16384" width="9.140625" style="3"/>
  </cols>
  <sheetData>
    <row r="1" spans="1:9" x14ac:dyDescent="0.25">
      <c r="A1" s="1" t="s">
        <v>16</v>
      </c>
      <c r="B1" s="1"/>
      <c r="C1" s="2"/>
      <c r="D1" s="2"/>
      <c r="E1" s="2"/>
      <c r="F1" s="2"/>
      <c r="G1" s="2"/>
      <c r="H1" s="2"/>
      <c r="I1" s="2"/>
    </row>
    <row r="2" spans="1:9" ht="33" x14ac:dyDescent="0.35">
      <c r="A2" s="4" t="s">
        <v>1</v>
      </c>
      <c r="B2" s="5" t="s">
        <v>2</v>
      </c>
      <c r="C2" s="5" t="s">
        <v>3</v>
      </c>
      <c r="D2" s="5" t="s">
        <v>17</v>
      </c>
      <c r="E2" s="2"/>
      <c r="F2" s="2"/>
      <c r="G2" s="2"/>
      <c r="H2" s="2"/>
      <c r="I2" s="2"/>
    </row>
    <row r="3" spans="1:9" x14ac:dyDescent="0.25">
      <c r="A3" s="6" t="s">
        <v>4</v>
      </c>
      <c r="B3" s="6">
        <v>1</v>
      </c>
      <c r="C3" s="7">
        <v>8000</v>
      </c>
      <c r="D3" s="7"/>
      <c r="E3" s="2"/>
      <c r="F3" s="2"/>
      <c r="G3" s="2"/>
      <c r="H3" s="2"/>
      <c r="I3" s="2"/>
    </row>
    <row r="4" spans="1:9" x14ac:dyDescent="0.25">
      <c r="A4" s="6" t="s">
        <v>5</v>
      </c>
      <c r="B4" s="6">
        <v>2</v>
      </c>
      <c r="C4" s="7">
        <v>13000</v>
      </c>
      <c r="D4" s="7"/>
      <c r="E4" s="2"/>
      <c r="F4" s="2"/>
      <c r="G4" s="2"/>
      <c r="H4" s="2"/>
      <c r="I4" s="2"/>
    </row>
    <row r="5" spans="1:9" x14ac:dyDescent="0.25">
      <c r="A5" s="6" t="s">
        <v>6</v>
      </c>
      <c r="B5" s="6">
        <v>3</v>
      </c>
      <c r="C5" s="7">
        <v>23000</v>
      </c>
      <c r="D5" s="7">
        <f>AVERAGE(C4:C6,AVERAGE(C3,C7))</f>
        <v>19750</v>
      </c>
      <c r="E5" s="2"/>
      <c r="F5" s="2"/>
      <c r="G5" s="2"/>
      <c r="H5" s="2"/>
      <c r="I5" s="2"/>
    </row>
    <row r="6" spans="1:9" x14ac:dyDescent="0.25">
      <c r="A6" s="6" t="s">
        <v>7</v>
      </c>
      <c r="B6" s="6">
        <v>4</v>
      </c>
      <c r="C6" s="7">
        <v>34000</v>
      </c>
      <c r="D6" s="7">
        <f t="shared" ref="D6:D12" si="0">AVERAGE(C5:C7,AVERAGE(C4,C8))</f>
        <v>20625</v>
      </c>
      <c r="E6" s="2"/>
      <c r="F6" s="2"/>
      <c r="G6" s="2"/>
      <c r="H6" s="2"/>
      <c r="I6" s="2"/>
    </row>
    <row r="7" spans="1:9" x14ac:dyDescent="0.25">
      <c r="A7" s="6" t="s">
        <v>8</v>
      </c>
      <c r="B7" s="6">
        <v>5</v>
      </c>
      <c r="C7" s="7">
        <v>10000</v>
      </c>
      <c r="D7" s="7">
        <f t="shared" si="0"/>
        <v>21250</v>
      </c>
      <c r="E7" s="2"/>
      <c r="F7" s="2"/>
      <c r="G7" s="2"/>
      <c r="H7" s="2"/>
      <c r="I7" s="2"/>
    </row>
    <row r="8" spans="1:9" x14ac:dyDescent="0.25">
      <c r="A8" s="6" t="s">
        <v>9</v>
      </c>
      <c r="B8" s="6">
        <v>6</v>
      </c>
      <c r="C8" s="7">
        <v>18000</v>
      </c>
      <c r="D8" s="7">
        <f t="shared" si="0"/>
        <v>21750</v>
      </c>
      <c r="E8" s="2"/>
      <c r="F8" s="2"/>
      <c r="G8" s="2"/>
      <c r="H8" s="2"/>
      <c r="I8" s="2"/>
    </row>
    <row r="9" spans="1:9" x14ac:dyDescent="0.25">
      <c r="A9" s="6" t="s">
        <v>10</v>
      </c>
      <c r="B9" s="6">
        <v>7</v>
      </c>
      <c r="C9" s="7">
        <v>23000</v>
      </c>
      <c r="D9" s="7">
        <f t="shared" si="0"/>
        <v>22500</v>
      </c>
      <c r="E9" s="2"/>
      <c r="F9" s="2"/>
      <c r="G9" s="2"/>
      <c r="H9" s="2"/>
      <c r="I9" s="2"/>
    </row>
    <row r="10" spans="1:9" x14ac:dyDescent="0.25">
      <c r="A10" s="6" t="s">
        <v>11</v>
      </c>
      <c r="B10" s="6">
        <v>8</v>
      </c>
      <c r="C10" s="7">
        <v>38000</v>
      </c>
      <c r="D10" s="7">
        <f t="shared" si="0"/>
        <v>22125</v>
      </c>
      <c r="E10" s="2"/>
      <c r="F10" s="2"/>
      <c r="G10" s="2"/>
      <c r="H10" s="2"/>
      <c r="I10" s="2"/>
    </row>
    <row r="11" spans="1:9" x14ac:dyDescent="0.25">
      <c r="A11" s="6" t="s">
        <v>12</v>
      </c>
      <c r="B11" s="6">
        <v>9</v>
      </c>
      <c r="C11" s="7">
        <v>12000</v>
      </c>
      <c r="D11" s="7">
        <f t="shared" si="0"/>
        <v>22625</v>
      </c>
      <c r="E11" s="2"/>
      <c r="F11" s="2"/>
      <c r="G11" s="2"/>
      <c r="H11" s="2"/>
      <c r="I11" s="2"/>
    </row>
    <row r="12" spans="1:9" x14ac:dyDescent="0.25">
      <c r="A12" s="6" t="s">
        <v>13</v>
      </c>
      <c r="B12" s="6">
        <v>10</v>
      </c>
      <c r="C12" s="7">
        <v>13000</v>
      </c>
      <c r="D12" s="7">
        <f t="shared" si="0"/>
        <v>24125</v>
      </c>
      <c r="E12" s="2"/>
      <c r="F12" s="2"/>
      <c r="G12" s="2"/>
      <c r="H12" s="2"/>
      <c r="I12" s="2"/>
    </row>
    <row r="13" spans="1:9" x14ac:dyDescent="0.25">
      <c r="A13" s="6" t="s">
        <v>14</v>
      </c>
      <c r="B13" s="6">
        <v>11</v>
      </c>
      <c r="C13" s="7">
        <v>32000</v>
      </c>
      <c r="D13" s="7"/>
      <c r="E13" s="2"/>
      <c r="F13" s="2"/>
      <c r="G13" s="2"/>
      <c r="H13" s="2"/>
      <c r="I13" s="2"/>
    </row>
    <row r="14" spans="1:9" x14ac:dyDescent="0.25">
      <c r="A14" s="6" t="s">
        <v>15</v>
      </c>
      <c r="B14" s="6">
        <v>12</v>
      </c>
      <c r="C14" s="7">
        <v>41000</v>
      </c>
      <c r="D14" s="7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cols>
    <col min="4" max="4" width="15.140625" customWidth="1"/>
    <col min="7" max="7" width="10.5703125" customWidth="1"/>
    <col min="8" max="8" width="9.140625" style="17"/>
  </cols>
  <sheetData>
    <row r="1" spans="1:9" x14ac:dyDescent="0.25">
      <c r="A1" s="1" t="s">
        <v>18</v>
      </c>
      <c r="B1" s="1"/>
      <c r="C1" s="2"/>
      <c r="D1" s="2"/>
      <c r="E1" s="2"/>
      <c r="F1" s="8"/>
      <c r="G1" s="8"/>
      <c r="H1" s="9"/>
      <c r="I1" s="8"/>
    </row>
    <row r="2" spans="1:9" ht="33" x14ac:dyDescent="0.35">
      <c r="A2" s="4" t="s">
        <v>1</v>
      </c>
      <c r="B2" s="5" t="s">
        <v>2</v>
      </c>
      <c r="C2" s="5" t="s">
        <v>3</v>
      </c>
      <c r="D2" s="5" t="s">
        <v>17</v>
      </c>
      <c r="E2" s="10" t="s">
        <v>19</v>
      </c>
      <c r="F2" s="10" t="s">
        <v>20</v>
      </c>
      <c r="G2" s="10" t="s">
        <v>21</v>
      </c>
      <c r="H2" s="11" t="s">
        <v>22</v>
      </c>
      <c r="I2" s="8"/>
    </row>
    <row r="3" spans="1:9" x14ac:dyDescent="0.25">
      <c r="A3" s="4"/>
      <c r="B3" s="12">
        <v>0</v>
      </c>
      <c r="C3" s="5"/>
      <c r="D3" s="5"/>
      <c r="E3" s="13">
        <f>INTERCEPT(D6:D13,B6:B13)</f>
        <v>18438.988095238095</v>
      </c>
      <c r="F3" s="14">
        <f>SLOPE(D6:D13,B6:B13)</f>
        <v>523.80952380952385</v>
      </c>
      <c r="G3" s="8"/>
      <c r="H3" s="9"/>
      <c r="I3" s="8"/>
    </row>
    <row r="4" spans="1:9" x14ac:dyDescent="0.25">
      <c r="A4" s="6" t="s">
        <v>4</v>
      </c>
      <c r="B4" s="6">
        <v>1</v>
      </c>
      <c r="C4" s="7">
        <v>8000</v>
      </c>
      <c r="D4" s="7"/>
      <c r="E4" s="13">
        <f>E3+F3</f>
        <v>18962.797619047618</v>
      </c>
      <c r="F4" s="14">
        <f>F3</f>
        <v>523.80952380952385</v>
      </c>
      <c r="G4" s="9">
        <f>C4/E4</f>
        <v>0.42187867849015148</v>
      </c>
      <c r="H4" s="14">
        <f>($E$3+B4*$F$3)*E22</f>
        <v>8944.3851228030071</v>
      </c>
      <c r="I4" s="8"/>
    </row>
    <row r="5" spans="1:9" x14ac:dyDescent="0.25">
      <c r="A5" s="6" t="s">
        <v>5</v>
      </c>
      <c r="B5" s="6">
        <v>2</v>
      </c>
      <c r="C5" s="7">
        <v>13000</v>
      </c>
      <c r="D5" s="7"/>
      <c r="E5" s="13">
        <f t="shared" ref="E5:E15" si="0">E4+F4</f>
        <v>19486.607142857141</v>
      </c>
      <c r="F5" s="14">
        <f t="shared" ref="F5:F15" si="1">F4</f>
        <v>523.80952380952385</v>
      </c>
      <c r="G5" s="9">
        <f t="shared" ref="G5:G15" si="2">C5/E5</f>
        <v>0.66712485681557854</v>
      </c>
      <c r="H5" s="14">
        <f>($E$3+B5*$F$3)*E23</f>
        <v>13317.233764311379</v>
      </c>
      <c r="I5" s="8"/>
    </row>
    <row r="6" spans="1:9" x14ac:dyDescent="0.25">
      <c r="A6" s="6" t="s">
        <v>6</v>
      </c>
      <c r="B6" s="6">
        <v>3</v>
      </c>
      <c r="C6" s="7">
        <v>23000</v>
      </c>
      <c r="D6" s="7">
        <f>AVERAGE(C5:C7,AVERAGE(C4,C8))</f>
        <v>19750</v>
      </c>
      <c r="E6" s="13">
        <f t="shared" si="0"/>
        <v>20010.416666666664</v>
      </c>
      <c r="F6" s="14">
        <f t="shared" si="1"/>
        <v>523.80952380952385</v>
      </c>
      <c r="G6" s="9">
        <f t="shared" si="2"/>
        <v>1.1494013534617389</v>
      </c>
      <c r="H6" s="14">
        <f>($E$3+B6*$F$3)*E24</f>
        <v>23426.357386331143</v>
      </c>
      <c r="I6" s="8"/>
    </row>
    <row r="7" spans="1:9" x14ac:dyDescent="0.25">
      <c r="A7" s="6" t="s">
        <v>7</v>
      </c>
      <c r="B7" s="6">
        <v>4</v>
      </c>
      <c r="C7" s="7">
        <v>34000</v>
      </c>
      <c r="D7" s="7">
        <f t="shared" ref="D7:D13" si="3">AVERAGE(C6:C8,AVERAGE(C5,C9))</f>
        <v>20625</v>
      </c>
      <c r="E7" s="13">
        <f t="shared" si="0"/>
        <v>20534.226190476187</v>
      </c>
      <c r="F7" s="14">
        <f t="shared" si="1"/>
        <v>523.80952380952385</v>
      </c>
      <c r="G7" s="9">
        <f t="shared" si="2"/>
        <v>1.6557721574027107</v>
      </c>
      <c r="H7" s="14">
        <f>($E$3+B7*$F$3)*E25</f>
        <v>34177.572903831177</v>
      </c>
      <c r="I7" s="8"/>
    </row>
    <row r="8" spans="1:9" x14ac:dyDescent="0.25">
      <c r="A8" s="6" t="s">
        <v>8</v>
      </c>
      <c r="B8" s="6">
        <v>5</v>
      </c>
      <c r="C8" s="7">
        <v>10000</v>
      </c>
      <c r="D8" s="7">
        <f t="shared" si="3"/>
        <v>21250</v>
      </c>
      <c r="E8" s="13">
        <f t="shared" si="0"/>
        <v>21058.03571428571</v>
      </c>
      <c r="F8" s="14">
        <f t="shared" si="1"/>
        <v>523.80952380952385</v>
      </c>
      <c r="G8" s="9">
        <f t="shared" si="2"/>
        <v>0.47487810048759815</v>
      </c>
      <c r="H8" s="14">
        <f>($E$3+B8*$F$3)*E22</f>
        <v>9932.668435437914</v>
      </c>
      <c r="I8" s="8"/>
    </row>
    <row r="9" spans="1:9" x14ac:dyDescent="0.25">
      <c r="A9" s="6" t="s">
        <v>9</v>
      </c>
      <c r="B9" s="6">
        <v>6</v>
      </c>
      <c r="C9" s="7">
        <v>18000</v>
      </c>
      <c r="D9" s="7">
        <f t="shared" si="3"/>
        <v>21750</v>
      </c>
      <c r="E9" s="13">
        <f t="shared" si="0"/>
        <v>21581.845238095233</v>
      </c>
      <c r="F9" s="14">
        <f t="shared" si="1"/>
        <v>523.80952380952385</v>
      </c>
      <c r="G9" s="9">
        <f t="shared" si="2"/>
        <v>0.83403433772322988</v>
      </c>
      <c r="H9" s="14">
        <f>($E$3+B9*$F$3)*E23</f>
        <v>14749.12877310484</v>
      </c>
      <c r="I9" s="8"/>
    </row>
    <row r="10" spans="1:9" x14ac:dyDescent="0.25">
      <c r="A10" s="6" t="s">
        <v>10</v>
      </c>
      <c r="B10" s="6">
        <v>7</v>
      </c>
      <c r="C10" s="7">
        <v>23000</v>
      </c>
      <c r="D10" s="7">
        <f t="shared" si="3"/>
        <v>22500</v>
      </c>
      <c r="E10" s="13">
        <f t="shared" si="0"/>
        <v>22105.654761904756</v>
      </c>
      <c r="F10" s="14">
        <f t="shared" si="1"/>
        <v>523.80952380952385</v>
      </c>
      <c r="G10" s="9">
        <f t="shared" si="2"/>
        <v>1.0404577583305288</v>
      </c>
      <c r="H10" s="14">
        <f>($E$3+B10*$F$3)*E24</f>
        <v>25879.269649286023</v>
      </c>
      <c r="I10" s="8"/>
    </row>
    <row r="11" spans="1:9" x14ac:dyDescent="0.25">
      <c r="A11" s="6" t="s">
        <v>11</v>
      </c>
      <c r="B11" s="6">
        <v>8</v>
      </c>
      <c r="C11" s="7">
        <v>38000</v>
      </c>
      <c r="D11" s="7">
        <f t="shared" si="3"/>
        <v>22125</v>
      </c>
      <c r="E11" s="13">
        <f t="shared" si="0"/>
        <v>22629.464285714279</v>
      </c>
      <c r="F11" s="14">
        <f t="shared" si="1"/>
        <v>523.80952380952385</v>
      </c>
      <c r="G11" s="9">
        <f t="shared" si="2"/>
        <v>1.6792266719274023</v>
      </c>
      <c r="H11" s="14">
        <f>($E$3+B11*$F$3)*E25</f>
        <v>37664.928701250865</v>
      </c>
      <c r="I11" s="8"/>
    </row>
    <row r="12" spans="1:9" x14ac:dyDescent="0.25">
      <c r="A12" s="6" t="s">
        <v>12</v>
      </c>
      <c r="B12" s="6">
        <v>9</v>
      </c>
      <c r="C12" s="7">
        <v>12000</v>
      </c>
      <c r="D12" s="7">
        <f t="shared" si="3"/>
        <v>22625</v>
      </c>
      <c r="E12" s="13">
        <f t="shared" si="0"/>
        <v>23153.273809523802</v>
      </c>
      <c r="F12" s="14">
        <f t="shared" si="1"/>
        <v>523.80952380952385</v>
      </c>
      <c r="G12" s="9">
        <f t="shared" si="2"/>
        <v>0.51828523684041405</v>
      </c>
      <c r="H12" s="14">
        <f>($E$3+B12*$F$3)*E22</f>
        <v>10920.951748072823</v>
      </c>
      <c r="I12" s="8"/>
    </row>
    <row r="13" spans="1:9" x14ac:dyDescent="0.25">
      <c r="A13" s="6" t="s">
        <v>13</v>
      </c>
      <c r="B13" s="6">
        <v>10</v>
      </c>
      <c r="C13" s="7">
        <v>13000</v>
      </c>
      <c r="D13" s="7">
        <f t="shared" si="3"/>
        <v>24125</v>
      </c>
      <c r="E13" s="13">
        <f t="shared" si="0"/>
        <v>23677.083333333325</v>
      </c>
      <c r="F13" s="14">
        <f t="shared" si="1"/>
        <v>523.80952380952385</v>
      </c>
      <c r="G13" s="9">
        <f t="shared" si="2"/>
        <v>0.54905411350637945</v>
      </c>
      <c r="H13" s="14">
        <f>($E$3+B13*$F$3)*E23</f>
        <v>16181.023781898308</v>
      </c>
      <c r="I13" s="8"/>
    </row>
    <row r="14" spans="1:9" x14ac:dyDescent="0.25">
      <c r="A14" s="6" t="s">
        <v>14</v>
      </c>
      <c r="B14" s="6">
        <v>11</v>
      </c>
      <c r="C14" s="7">
        <v>32000</v>
      </c>
      <c r="D14" s="7"/>
      <c r="E14" s="13">
        <f t="shared" si="0"/>
        <v>24200.892857142848</v>
      </c>
      <c r="F14" s="14">
        <f t="shared" si="1"/>
        <v>523.80952380952385</v>
      </c>
      <c r="G14" s="9">
        <f t="shared" si="2"/>
        <v>1.3222652647113085</v>
      </c>
      <c r="H14" s="14">
        <f>($E$3+B14*$F$3)*E24</f>
        <v>28332.181912240903</v>
      </c>
      <c r="I14" s="8"/>
    </row>
    <row r="15" spans="1:9" x14ac:dyDescent="0.25">
      <c r="A15" s="6" t="s">
        <v>15</v>
      </c>
      <c r="B15" s="6">
        <v>12</v>
      </c>
      <c r="C15" s="7">
        <v>41000</v>
      </c>
      <c r="D15" s="7"/>
      <c r="E15" s="13">
        <f t="shared" si="0"/>
        <v>24724.702380952371</v>
      </c>
      <c r="F15" s="14">
        <f t="shared" si="1"/>
        <v>523.80952380952385</v>
      </c>
      <c r="G15" s="9">
        <f t="shared" si="2"/>
        <v>1.6582606078844424</v>
      </c>
      <c r="H15" s="14">
        <f>($E$3+B15*$F$3)*E25</f>
        <v>41152.284498670553</v>
      </c>
      <c r="I15" s="8"/>
    </row>
    <row r="16" spans="1:9" x14ac:dyDescent="0.25">
      <c r="A16" s="15" t="s">
        <v>23</v>
      </c>
      <c r="B16" s="15">
        <v>13</v>
      </c>
      <c r="C16" s="8"/>
      <c r="D16" s="8"/>
      <c r="E16" s="8"/>
      <c r="F16" s="8"/>
      <c r="G16" s="8"/>
      <c r="H16" s="14">
        <f>($E$3+B16*$F$3)*E22</f>
        <v>11909.235060707731</v>
      </c>
      <c r="I16" s="8"/>
    </row>
    <row r="17" spans="1:9" x14ac:dyDescent="0.25">
      <c r="A17" s="15" t="s">
        <v>24</v>
      </c>
      <c r="B17" s="15">
        <v>14</v>
      </c>
      <c r="C17" s="8"/>
      <c r="D17" s="8"/>
      <c r="E17" s="8"/>
      <c r="F17" s="8"/>
      <c r="G17" s="8"/>
      <c r="H17" s="14">
        <f>($E$3+B17*$F$3)*E23</f>
        <v>17612.918790691769</v>
      </c>
      <c r="I17" s="8"/>
    </row>
    <row r="18" spans="1:9" x14ac:dyDescent="0.25">
      <c r="A18" s="15" t="s">
        <v>25</v>
      </c>
      <c r="B18" s="15">
        <v>15</v>
      </c>
      <c r="C18" s="8"/>
      <c r="D18" s="8"/>
      <c r="E18" s="8"/>
      <c r="F18" s="8"/>
      <c r="G18" s="8"/>
      <c r="H18" s="14">
        <f>($E$3+B18*$F$3)*E24</f>
        <v>30785.09417519578</v>
      </c>
      <c r="I18" s="8"/>
    </row>
    <row r="19" spans="1:9" x14ac:dyDescent="0.25">
      <c r="A19" s="15" t="s">
        <v>26</v>
      </c>
      <c r="B19" s="15">
        <v>16</v>
      </c>
      <c r="C19" s="8"/>
      <c r="D19" s="8"/>
      <c r="E19" s="8"/>
      <c r="F19" s="8"/>
      <c r="G19" s="8"/>
      <c r="H19" s="14">
        <f>($E$3+B19*$F$3)*E25</f>
        <v>44639.640296090241</v>
      </c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9"/>
      <c r="I20" s="8"/>
    </row>
    <row r="21" spans="1:9" ht="18" x14ac:dyDescent="0.35">
      <c r="A21" s="8"/>
      <c r="B21" s="8"/>
      <c r="C21" s="8"/>
      <c r="D21" s="16" t="s">
        <v>27</v>
      </c>
      <c r="F21" s="8"/>
      <c r="G21" s="8"/>
      <c r="H21" s="9"/>
      <c r="I21" s="8"/>
    </row>
    <row r="22" spans="1:9" x14ac:dyDescent="0.25">
      <c r="A22" s="8"/>
      <c r="B22" s="8"/>
      <c r="C22" s="8"/>
      <c r="D22" t="s">
        <v>28</v>
      </c>
      <c r="E22" s="17">
        <f>AVERAGE(G4,G8,G12)</f>
        <v>0.47168067193938795</v>
      </c>
      <c r="F22" s="8"/>
      <c r="G22" s="8"/>
      <c r="H22" s="9"/>
      <c r="I22" s="8"/>
    </row>
    <row r="23" spans="1:9" x14ac:dyDescent="0.25">
      <c r="A23" s="8"/>
      <c r="B23" s="8"/>
      <c r="C23" s="8"/>
      <c r="D23" t="s">
        <v>29</v>
      </c>
      <c r="E23" s="17">
        <f>AVERAGE(G5,G9,G13)</f>
        <v>0.68340443601506262</v>
      </c>
      <c r="F23" s="8"/>
      <c r="G23" s="8"/>
      <c r="H23" s="9"/>
      <c r="I23" s="8"/>
    </row>
    <row r="24" spans="1:9" x14ac:dyDescent="0.25">
      <c r="A24" s="8"/>
      <c r="B24" s="8"/>
      <c r="C24" s="8"/>
      <c r="D24" t="s">
        <v>30</v>
      </c>
      <c r="E24" s="17">
        <f>AVERAGE(G6,G10,G14)</f>
        <v>1.170708125501192</v>
      </c>
      <c r="F24" s="8"/>
      <c r="G24" s="8"/>
      <c r="H24" s="9"/>
      <c r="I24" s="8"/>
    </row>
    <row r="25" spans="1:9" x14ac:dyDescent="0.25">
      <c r="A25" s="8"/>
      <c r="B25" s="8"/>
      <c r="C25" s="8"/>
      <c r="D25" t="s">
        <v>31</v>
      </c>
      <c r="E25" s="17">
        <f>AVERAGE(G7,G11,G15)</f>
        <v>1.6644198124048517</v>
      </c>
      <c r="F25" s="8"/>
      <c r="G25" s="8"/>
      <c r="H25" s="9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9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9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9"/>
      <c r="I28" s="8"/>
    </row>
    <row r="29" spans="1:9" x14ac:dyDescent="0.25">
      <c r="A29" s="8"/>
      <c r="B29" s="8"/>
      <c r="C29" s="8"/>
      <c r="D29" s="8"/>
      <c r="E29" s="8"/>
      <c r="F29" s="8"/>
      <c r="G29" s="8"/>
      <c r="H29" s="9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9"/>
      <c r="I30" s="8"/>
    </row>
    <row r="31" spans="1:9" x14ac:dyDescent="0.25">
      <c r="A31" s="8"/>
      <c r="B31" s="8"/>
      <c r="C31" s="8"/>
      <c r="D31" s="8"/>
      <c r="E31" s="8"/>
      <c r="F31" s="8"/>
      <c r="G31" s="8"/>
      <c r="H31" s="9"/>
      <c r="I3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TahoeSalt</vt:lpstr>
      <vt:lpstr>TahoeSaltDeseasonalized</vt:lpstr>
      <vt:lpstr>TahoeSaltStaticForecast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Alex F</dc:creator>
  <cp:lastModifiedBy>Mills, Alex F</cp:lastModifiedBy>
  <dcterms:created xsi:type="dcterms:W3CDTF">2017-03-01T14:13:19Z</dcterms:created>
  <dcterms:modified xsi:type="dcterms:W3CDTF">2017-03-01T14:13:42Z</dcterms:modified>
</cp:coreProperties>
</file>