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cch3_iu_edu/Documents/FromBox/Teaching/P481 - S2021/Chapter 7. Forecasting/"/>
    </mc:Choice>
  </mc:AlternateContent>
  <xr:revisionPtr revIDLastSave="11" documentId="8_{19694A54-A2AE-4EBE-847E-F257A3E7B0E9}" xr6:coauthVersionLast="46" xr6:coauthVersionMax="46" xr10:uidLastSave="{2C83F39D-51CA-4FD3-A658-8E40AD216F2F}"/>
  <bookViews>
    <workbookView xWindow="-38520" yWindow="-120" windowWidth="38640" windowHeight="21240" activeTab="1" xr2:uid="{EE7C8D97-D531-4013-B09A-F120AFE17C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2" l="1"/>
  <c r="U27" i="2"/>
  <c r="U28" i="2"/>
  <c r="U29" i="2"/>
  <c r="U30" i="2"/>
  <c r="U26" i="2"/>
  <c r="T27" i="2"/>
  <c r="T28" i="2"/>
  <c r="T29" i="2"/>
  <c r="T30" i="2"/>
  <c r="T26" i="2"/>
  <c r="S27" i="2"/>
  <c r="S28" i="2"/>
  <c r="S29" i="2"/>
  <c r="S30" i="2"/>
  <c r="S26" i="2"/>
  <c r="R30" i="2"/>
  <c r="R29" i="2"/>
  <c r="R28" i="2"/>
  <c r="R27" i="2"/>
  <c r="R26" i="2"/>
  <c r="F5" i="2"/>
  <c r="G5" i="2" s="1"/>
  <c r="H4" i="2"/>
  <c r="I4" i="2"/>
  <c r="J4" i="2"/>
  <c r="K4" i="2"/>
  <c r="L4" i="2"/>
  <c r="G4" i="2"/>
  <c r="F4" i="2"/>
  <c r="I3" i="2"/>
  <c r="J3" i="2"/>
  <c r="K3" i="2"/>
  <c r="L3" i="2"/>
  <c r="H3" i="2"/>
  <c r="G3" i="2"/>
  <c r="F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1"/>
  <c r="H4" i="1"/>
  <c r="I4" i="1"/>
  <c r="J4" i="1"/>
  <c r="K4" i="1"/>
  <c r="G4" i="1"/>
  <c r="F4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" i="1"/>
  <c r="F6" i="2" l="1"/>
  <c r="L5" i="2"/>
  <c r="K5" i="2"/>
  <c r="J5" i="2"/>
  <c r="I5" i="2"/>
  <c r="H5" i="2"/>
  <c r="F5" i="1"/>
  <c r="G5" i="1" s="1"/>
  <c r="E6" i="1" s="1"/>
  <c r="G6" i="2" l="1"/>
  <c r="H6" i="2" s="1"/>
  <c r="I5" i="1"/>
  <c r="F6" i="1"/>
  <c r="I6" i="1" s="1"/>
  <c r="K5" i="1"/>
  <c r="J5" i="1"/>
  <c r="H5" i="1"/>
  <c r="L6" i="2" l="1"/>
  <c r="K6" i="2"/>
  <c r="F7" i="2"/>
  <c r="J6" i="2"/>
  <c r="I6" i="2"/>
  <c r="H6" i="1"/>
  <c r="K6" i="1"/>
  <c r="J6" i="1"/>
  <c r="G6" i="1"/>
  <c r="E7" i="1" s="1"/>
  <c r="I7" i="2" l="1"/>
  <c r="G7" i="2"/>
  <c r="H7" i="2"/>
  <c r="J7" i="2"/>
  <c r="L7" i="2"/>
  <c r="F8" i="2"/>
  <c r="K7" i="2"/>
  <c r="F7" i="1"/>
  <c r="K7" i="1"/>
  <c r="I7" i="1"/>
  <c r="G7" i="1"/>
  <c r="E8" i="1" s="1"/>
  <c r="H7" i="1"/>
  <c r="J7" i="1"/>
  <c r="I8" i="2" l="1"/>
  <c r="G8" i="2"/>
  <c r="K8" i="2"/>
  <c r="F9" i="2"/>
  <c r="L8" i="2"/>
  <c r="J8" i="2"/>
  <c r="H8" i="2"/>
  <c r="F8" i="1"/>
  <c r="K8" i="1"/>
  <c r="I8" i="1"/>
  <c r="H8" i="1"/>
  <c r="J8" i="1"/>
  <c r="G8" i="1"/>
  <c r="E9" i="1" s="1"/>
  <c r="G9" i="2" l="1"/>
  <c r="K9" i="2" s="1"/>
  <c r="H9" i="2"/>
  <c r="J9" i="2"/>
  <c r="I9" i="2"/>
  <c r="F9" i="1"/>
  <c r="J9" i="1" s="1"/>
  <c r="I9" i="1"/>
  <c r="G9" i="1"/>
  <c r="E10" i="1" s="1"/>
  <c r="F10" i="1" s="1"/>
  <c r="J10" i="1" s="1"/>
  <c r="H9" i="1"/>
  <c r="F10" i="2" l="1"/>
  <c r="L9" i="2"/>
  <c r="K10" i="1"/>
  <c r="G10" i="1"/>
  <c r="E11" i="1" s="1"/>
  <c r="F11" i="1" s="1"/>
  <c r="H11" i="1" s="1"/>
  <c r="I10" i="1"/>
  <c r="H10" i="1"/>
  <c r="K9" i="1"/>
  <c r="G10" i="2" l="1"/>
  <c r="J10" i="2" s="1"/>
  <c r="L10" i="2"/>
  <c r="K10" i="2"/>
  <c r="F11" i="2"/>
  <c r="H10" i="2"/>
  <c r="K11" i="1"/>
  <c r="J11" i="1"/>
  <c r="I11" i="1"/>
  <c r="G11" i="1"/>
  <c r="E12" i="1" s="1"/>
  <c r="G11" i="2" l="1"/>
  <c r="L11" i="2" s="1"/>
  <c r="I10" i="2"/>
  <c r="F12" i="1"/>
  <c r="H11" i="2" l="1"/>
  <c r="K11" i="2"/>
  <c r="F12" i="2"/>
  <c r="J11" i="2"/>
  <c r="I11" i="2"/>
  <c r="H12" i="1"/>
  <c r="J12" i="1"/>
  <c r="G12" i="1"/>
  <c r="E13" i="1" s="1"/>
  <c r="I12" i="1"/>
  <c r="K12" i="1"/>
  <c r="G12" i="2" l="1"/>
  <c r="L12" i="2" s="1"/>
  <c r="K12" i="2"/>
  <c r="F13" i="1"/>
  <c r="J12" i="2" l="1"/>
  <c r="F13" i="2"/>
  <c r="I12" i="2"/>
  <c r="H12" i="2"/>
  <c r="K13" i="1"/>
  <c r="J13" i="1"/>
  <c r="G13" i="1"/>
  <c r="E14" i="1" s="1"/>
  <c r="H13" i="1"/>
  <c r="I13" i="1"/>
  <c r="G13" i="2" l="1"/>
  <c r="H13" i="2" s="1"/>
  <c r="F14" i="1"/>
  <c r="F14" i="2" l="1"/>
  <c r="L13" i="2"/>
  <c r="K13" i="2"/>
  <c r="J13" i="2"/>
  <c r="I13" i="2"/>
  <c r="K14" i="1"/>
  <c r="J14" i="1"/>
  <c r="I14" i="1"/>
  <c r="H14" i="1"/>
  <c r="G14" i="1"/>
  <c r="E15" i="1" s="1"/>
  <c r="G14" i="2" l="1"/>
  <c r="H14" i="2" s="1"/>
  <c r="I14" i="2"/>
  <c r="K14" i="2"/>
  <c r="J14" i="2"/>
  <c r="L14" i="2"/>
  <c r="F15" i="1"/>
  <c r="F15" i="2" l="1"/>
  <c r="G15" i="1"/>
  <c r="E16" i="1" s="1"/>
  <c r="H15" i="1"/>
  <c r="I15" i="1"/>
  <c r="K15" i="1"/>
  <c r="J15" i="1"/>
  <c r="G15" i="2" l="1"/>
  <c r="L15" i="2" s="1"/>
  <c r="H15" i="2"/>
  <c r="F16" i="1"/>
  <c r="H16" i="1" s="1"/>
  <c r="F16" i="2" l="1"/>
  <c r="J15" i="2"/>
  <c r="I15" i="2"/>
  <c r="K15" i="2"/>
  <c r="K16" i="1"/>
  <c r="J16" i="1"/>
  <c r="I16" i="1"/>
  <c r="G16" i="1"/>
  <c r="E17" i="1" s="1"/>
  <c r="G16" i="2" l="1"/>
  <c r="I16" i="2" s="1"/>
  <c r="F17" i="1"/>
  <c r="H17" i="1" s="1"/>
  <c r="H16" i="2" l="1"/>
  <c r="K16" i="2"/>
  <c r="J16" i="2"/>
  <c r="F17" i="2"/>
  <c r="L16" i="2"/>
  <c r="I17" i="1"/>
  <c r="K17" i="1"/>
  <c r="J17" i="1"/>
  <c r="G17" i="1"/>
  <c r="E18" i="1" s="1"/>
  <c r="G17" i="2" l="1"/>
  <c r="J17" i="2" s="1"/>
  <c r="L17" i="2"/>
  <c r="F18" i="1"/>
  <c r="I17" i="2" l="1"/>
  <c r="F18" i="2"/>
  <c r="H17" i="2"/>
  <c r="K17" i="2"/>
  <c r="J18" i="1"/>
  <c r="H18" i="1"/>
  <c r="G18" i="1"/>
  <c r="E19" i="1" s="1"/>
  <c r="K18" i="1"/>
  <c r="I18" i="1"/>
  <c r="K18" i="2" l="1"/>
  <c r="G18" i="2"/>
  <c r="H18" i="2" s="1"/>
  <c r="J18" i="2"/>
  <c r="F19" i="1"/>
  <c r="G19" i="1" s="1"/>
  <c r="E20" i="1" s="1"/>
  <c r="I18" i="2" l="1"/>
  <c r="F19" i="2"/>
  <c r="L18" i="2"/>
  <c r="F20" i="1"/>
  <c r="I19" i="1"/>
  <c r="K19" i="1"/>
  <c r="J19" i="1"/>
  <c r="H19" i="1"/>
  <c r="G19" i="2" l="1"/>
  <c r="H19" i="2" s="1"/>
  <c r="I20" i="1"/>
  <c r="H20" i="1"/>
  <c r="K20" i="1"/>
  <c r="G20" i="1"/>
  <c r="E21" i="1" s="1"/>
  <c r="J20" i="1"/>
  <c r="L19" i="2" l="1"/>
  <c r="K19" i="2"/>
  <c r="J19" i="2"/>
  <c r="I19" i="2"/>
  <c r="F20" i="2"/>
  <c r="F21" i="1"/>
  <c r="K21" i="1" s="1"/>
  <c r="G20" i="2" l="1"/>
  <c r="H20" i="2" s="1"/>
  <c r="J21" i="1"/>
  <c r="I21" i="1"/>
  <c r="G21" i="1"/>
  <c r="E22" i="1" s="1"/>
  <c r="H21" i="1"/>
  <c r="F21" i="2" l="1"/>
  <c r="L20" i="2"/>
  <c r="K20" i="2"/>
  <c r="J20" i="2"/>
  <c r="I20" i="2"/>
  <c r="F22" i="1"/>
  <c r="L21" i="2" l="1"/>
  <c r="G21" i="2"/>
  <c r="K21" i="2"/>
  <c r="F22" i="2"/>
  <c r="H21" i="2"/>
  <c r="I21" i="2"/>
  <c r="J21" i="2"/>
  <c r="J22" i="1"/>
  <c r="I22" i="1"/>
  <c r="G22" i="1"/>
  <c r="E23" i="1" s="1"/>
  <c r="H22" i="1"/>
  <c r="K22" i="1"/>
  <c r="G22" i="2" l="1"/>
  <c r="H22" i="2" s="1"/>
  <c r="J22" i="2"/>
  <c r="F23" i="1"/>
  <c r="K22" i="2" l="1"/>
  <c r="L22" i="2"/>
  <c r="F23" i="2"/>
  <c r="I22" i="2"/>
  <c r="I23" i="1"/>
  <c r="H23" i="1"/>
  <c r="J23" i="1"/>
  <c r="G23" i="1"/>
  <c r="E24" i="1" s="1"/>
  <c r="K23" i="1"/>
  <c r="L23" i="2" l="1"/>
  <c r="G23" i="2"/>
  <c r="H23" i="2" s="1"/>
  <c r="I23" i="2"/>
  <c r="F24" i="1"/>
  <c r="J24" i="1" s="1"/>
  <c r="F24" i="2" l="1"/>
  <c r="J23" i="2"/>
  <c r="K23" i="2"/>
  <c r="I24" i="1"/>
  <c r="H24" i="1"/>
  <c r="K24" i="1"/>
  <c r="G24" i="1"/>
  <c r="E25" i="1" s="1"/>
  <c r="J24" i="2" l="1"/>
  <c r="G24" i="2"/>
  <c r="F25" i="2" s="1"/>
  <c r="I24" i="2"/>
  <c r="K24" i="2"/>
  <c r="H24" i="2"/>
  <c r="L24" i="2"/>
  <c r="F25" i="1"/>
  <c r="J25" i="1" s="1"/>
  <c r="G25" i="2" l="1"/>
  <c r="J25" i="2" s="1"/>
  <c r="I25" i="2"/>
  <c r="H25" i="2"/>
  <c r="G25" i="1"/>
  <c r="E26" i="1" s="1"/>
  <c r="K25" i="1"/>
  <c r="I25" i="1"/>
  <c r="H25" i="1"/>
  <c r="F26" i="2" l="1"/>
  <c r="L25" i="2"/>
  <c r="K25" i="2"/>
  <c r="F26" i="1"/>
  <c r="I26" i="1" s="1"/>
  <c r="K26" i="2" l="1"/>
  <c r="G26" i="2"/>
  <c r="J26" i="2"/>
  <c r="H26" i="2"/>
  <c r="I26" i="2"/>
  <c r="L26" i="2"/>
  <c r="F27" i="2"/>
  <c r="K26" i="1"/>
  <c r="J26" i="1"/>
  <c r="H26" i="1"/>
  <c r="G26" i="1"/>
  <c r="E27" i="1" s="1"/>
  <c r="G27" i="2" l="1"/>
  <c r="H27" i="2"/>
  <c r="I27" i="2"/>
  <c r="J27" i="2"/>
  <c r="K27" i="2"/>
  <c r="L27" i="2"/>
  <c r="F28" i="2"/>
  <c r="F27" i="1"/>
  <c r="H27" i="1" s="1"/>
  <c r="F29" i="2" l="1"/>
  <c r="G28" i="2"/>
  <c r="J28" i="2"/>
  <c r="K28" i="2"/>
  <c r="L28" i="2"/>
  <c r="H28" i="2"/>
  <c r="I28" i="2"/>
  <c r="J27" i="1"/>
  <c r="I27" i="1"/>
  <c r="K27" i="1"/>
  <c r="G27" i="1"/>
  <c r="E28" i="1" s="1"/>
  <c r="G29" i="2" l="1"/>
  <c r="J29" i="2" s="1"/>
  <c r="F28" i="1"/>
  <c r="J28" i="1" s="1"/>
  <c r="H29" i="2" l="1"/>
  <c r="L29" i="2"/>
  <c r="I29" i="2"/>
  <c r="K29" i="2"/>
  <c r="F30" i="2"/>
  <c r="H28" i="1"/>
  <c r="K28" i="1"/>
  <c r="G28" i="1"/>
  <c r="E29" i="1" s="1"/>
  <c r="I28" i="1"/>
  <c r="H30" i="2" l="1"/>
  <c r="G30" i="2"/>
  <c r="K30" i="2" s="1"/>
  <c r="J30" i="2"/>
  <c r="L30" i="2"/>
  <c r="I30" i="2"/>
  <c r="F29" i="1"/>
  <c r="I29" i="1" s="1"/>
  <c r="F31" i="2" l="1"/>
  <c r="G29" i="1"/>
  <c r="E30" i="1" s="1"/>
  <c r="F30" i="1"/>
  <c r="K29" i="1"/>
  <c r="H29" i="1"/>
  <c r="J29" i="1"/>
  <c r="I31" i="2" l="1"/>
  <c r="G31" i="2"/>
  <c r="K31" i="2" s="1"/>
  <c r="J31" i="2"/>
  <c r="H31" i="2"/>
  <c r="L31" i="2"/>
  <c r="F32" i="2"/>
  <c r="I30" i="1"/>
  <c r="K30" i="1"/>
  <c r="G30" i="1"/>
  <c r="E31" i="1" s="1"/>
  <c r="J30" i="1"/>
  <c r="H30" i="1"/>
  <c r="I32" i="2" l="1"/>
  <c r="G32" i="2"/>
  <c r="J32" i="2" s="1"/>
  <c r="F31" i="1"/>
  <c r="H31" i="1" s="1"/>
  <c r="H32" i="2" l="1"/>
  <c r="L32" i="2"/>
  <c r="K32" i="2"/>
  <c r="K31" i="1"/>
  <c r="I31" i="1"/>
  <c r="J31" i="1"/>
  <c r="G31" i="1"/>
  <c r="E32" i="1" s="1"/>
  <c r="F32" i="1" l="1"/>
  <c r="I32" i="1" s="1"/>
  <c r="H32" i="1" l="1"/>
  <c r="J32" i="1"/>
  <c r="G32" i="1"/>
  <c r="E33" i="1" s="1"/>
  <c r="K32" i="1"/>
  <c r="F33" i="1" l="1"/>
  <c r="I33" i="1" s="1"/>
  <c r="H33" i="1" l="1"/>
  <c r="K33" i="1"/>
  <c r="J33" i="1"/>
  <c r="G33" i="1"/>
</calcChain>
</file>

<file path=xl/sharedStrings.xml><?xml version="1.0" encoding="utf-8"?>
<sst xmlns="http://schemas.openxmlformats.org/spreadsheetml/2006/main" count="19" uniqueCount="12">
  <si>
    <t>date</t>
  </si>
  <si>
    <t>demand</t>
  </si>
  <si>
    <t>ln(demand)</t>
  </si>
  <si>
    <t>Level</t>
  </si>
  <si>
    <t>Trend</t>
  </si>
  <si>
    <t>alpha</t>
  </si>
  <si>
    <t>beta</t>
  </si>
  <si>
    <t>time</t>
  </si>
  <si>
    <t>Demand</t>
  </si>
  <si>
    <t>Pred Ln(Demand)</t>
  </si>
  <si>
    <t>Pred Demand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</si>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</sst>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Sheet1!$B$5:$B$38</c:f>
              <c:numCache>
                <c:formatCode>m/d/yyyy</c:formatCode>
                <c:ptCount val="34"/>
                <c:pt idx="0">
                  <c:v>44185</c:v>
                </c:pt>
                <c:pt idx="1">
                  <c:v>44186</c:v>
                </c:pt>
                <c:pt idx="2">
                  <c:v>44188</c:v>
                </c:pt>
                <c:pt idx="3">
                  <c:v>44191</c:v>
                </c:pt>
                <c:pt idx="4">
                  <c:v>44193</c:v>
                </c:pt>
                <c:pt idx="5">
                  <c:v>44195</c:v>
                </c:pt>
                <c:pt idx="6">
                  <c:v>44198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44215</c:v>
                </c:pt>
                <c:pt idx="18">
                  <c:v>44216</c:v>
                </c:pt>
                <c:pt idx="19">
                  <c:v>44217</c:v>
                </c:pt>
                <c:pt idx="20">
                  <c:v>44218</c:v>
                </c:pt>
                <c:pt idx="21">
                  <c:v>44219</c:v>
                </c:pt>
                <c:pt idx="22">
                  <c:v>44220</c:v>
                </c:pt>
                <c:pt idx="23">
                  <c:v>44221</c:v>
                </c:pt>
                <c:pt idx="24">
                  <c:v>44222</c:v>
                </c:pt>
                <c:pt idx="25">
                  <c:v>44223</c:v>
                </c:pt>
                <c:pt idx="26">
                  <c:v>44224</c:v>
                </c:pt>
                <c:pt idx="27">
                  <c:v>44225</c:v>
                </c:pt>
                <c:pt idx="28">
                  <c:v>44226</c:v>
                </c:pt>
                <c:pt idx="29">
                  <c:v>44227</c:v>
                </c:pt>
                <c:pt idx="30">
                  <c:v>44228</c:v>
                </c:pt>
                <c:pt idx="31">
                  <c:v>44229</c:v>
                </c:pt>
                <c:pt idx="32">
                  <c:v>44230</c:v>
                </c:pt>
                <c:pt idx="33">
                  <c:v>44231</c:v>
                </c:pt>
              </c:numCache>
            </c:numRef>
          </c:xVal>
          <c:yVal>
            <c:numRef>
              <c:f>Sheet1!$C$5:$C$38</c:f>
              <c:numCache>
                <c:formatCode>General</c:formatCode>
                <c:ptCount val="34"/>
                <c:pt idx="0">
                  <c:v>556208</c:v>
                </c:pt>
                <c:pt idx="1">
                  <c:v>614117</c:v>
                </c:pt>
                <c:pt idx="2">
                  <c:v>1008025</c:v>
                </c:pt>
                <c:pt idx="3">
                  <c:v>1944585</c:v>
                </c:pt>
                <c:pt idx="4">
                  <c:v>2127143</c:v>
                </c:pt>
                <c:pt idx="5">
                  <c:v>2794588</c:v>
                </c:pt>
                <c:pt idx="6">
                  <c:v>4225756</c:v>
                </c:pt>
                <c:pt idx="7">
                  <c:v>4563260</c:v>
                </c:pt>
                <c:pt idx="8">
                  <c:v>4836469</c:v>
                </c:pt>
                <c:pt idx="9">
                  <c:v>5306797</c:v>
                </c:pt>
                <c:pt idx="10">
                  <c:v>5919418</c:v>
                </c:pt>
                <c:pt idx="11">
                  <c:v>6688231</c:v>
                </c:pt>
                <c:pt idx="12">
                  <c:v>8987322</c:v>
                </c:pt>
                <c:pt idx="13">
                  <c:v>9327138</c:v>
                </c:pt>
                <c:pt idx="14">
                  <c:v>10278462</c:v>
                </c:pt>
                <c:pt idx="15">
                  <c:v>11148991</c:v>
                </c:pt>
                <c:pt idx="16">
                  <c:v>12279180</c:v>
                </c:pt>
                <c:pt idx="17">
                  <c:v>15707588</c:v>
                </c:pt>
                <c:pt idx="18">
                  <c:v>16525281</c:v>
                </c:pt>
                <c:pt idx="19">
                  <c:v>17546374</c:v>
                </c:pt>
                <c:pt idx="20">
                  <c:v>19107959</c:v>
                </c:pt>
                <c:pt idx="21">
                  <c:v>20537990</c:v>
                </c:pt>
                <c:pt idx="22">
                  <c:v>21848655</c:v>
                </c:pt>
                <c:pt idx="23">
                  <c:v>22734243</c:v>
                </c:pt>
                <c:pt idx="24">
                  <c:v>23540994</c:v>
                </c:pt>
                <c:pt idx="25">
                  <c:v>24652634</c:v>
                </c:pt>
                <c:pt idx="26">
                  <c:v>26193682</c:v>
                </c:pt>
                <c:pt idx="27">
                  <c:v>27884661</c:v>
                </c:pt>
                <c:pt idx="28">
                  <c:v>29577902</c:v>
                </c:pt>
                <c:pt idx="29">
                  <c:v>31123299</c:v>
                </c:pt>
                <c:pt idx="30">
                  <c:v>32222402</c:v>
                </c:pt>
                <c:pt idx="31">
                  <c:v>32780860</c:v>
                </c:pt>
                <c:pt idx="32">
                  <c:v>33878254</c:v>
                </c:pt>
                <c:pt idx="33">
                  <c:v>35203710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3-4989-9B14-7FFCFD39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10528"/>
        <c:axId val="1476351040"/>
      </c:scatterChart>
      <c:valAx>
        <c:axId val="14764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51040"/>
        <c:crosses val="autoZero"/>
        <c:crossBetween val="midCat"/>
      </c:valAx>
      <c:valAx>
        <c:axId val="14763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Sheet2!$B$4:$C$32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Sheet2!$D$4:$D$32</c:f>
              <c:numCache>
                <c:formatCode>General</c:formatCode>
                <c:ptCount val="29"/>
                <c:pt idx="0">
                  <c:v>556208</c:v>
                </c:pt>
                <c:pt idx="1">
                  <c:v>614117</c:v>
                </c:pt>
                <c:pt idx="2">
                  <c:v>1008025</c:v>
                </c:pt>
                <c:pt idx="3">
                  <c:v>1944585</c:v>
                </c:pt>
                <c:pt idx="4">
                  <c:v>2127143</c:v>
                </c:pt>
                <c:pt idx="5">
                  <c:v>2794588</c:v>
                </c:pt>
                <c:pt idx="6">
                  <c:v>4225756</c:v>
                </c:pt>
                <c:pt idx="7">
                  <c:v>4563260</c:v>
                </c:pt>
                <c:pt idx="8">
                  <c:v>4836469</c:v>
                </c:pt>
                <c:pt idx="9">
                  <c:v>5306797</c:v>
                </c:pt>
                <c:pt idx="10">
                  <c:v>5919418</c:v>
                </c:pt>
                <c:pt idx="11">
                  <c:v>6688231</c:v>
                </c:pt>
                <c:pt idx="12">
                  <c:v>8987322</c:v>
                </c:pt>
                <c:pt idx="13">
                  <c:v>9327138</c:v>
                </c:pt>
                <c:pt idx="14">
                  <c:v>10278462</c:v>
                </c:pt>
                <c:pt idx="15">
                  <c:v>11148991</c:v>
                </c:pt>
                <c:pt idx="16">
                  <c:v>12279180</c:v>
                </c:pt>
                <c:pt idx="17">
                  <c:v>15707588</c:v>
                </c:pt>
                <c:pt idx="18">
                  <c:v>16525281</c:v>
                </c:pt>
                <c:pt idx="19">
                  <c:v>17546374</c:v>
                </c:pt>
                <c:pt idx="20">
                  <c:v>19107959</c:v>
                </c:pt>
                <c:pt idx="21">
                  <c:v>20537990</c:v>
                </c:pt>
                <c:pt idx="22">
                  <c:v>21848655</c:v>
                </c:pt>
                <c:pt idx="23">
                  <c:v>22734243</c:v>
                </c:pt>
                <c:pt idx="24">
                  <c:v>23540994</c:v>
                </c:pt>
                <c:pt idx="25">
                  <c:v>24652634</c:v>
                </c:pt>
                <c:pt idx="26">
                  <c:v>26193682</c:v>
                </c:pt>
                <c:pt idx="27">
                  <c:v>27884661</c:v>
                </c:pt>
                <c:pt idx="28">
                  <c:v>29577902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3-4A2D-99FF-E64D38ED48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Sheet2!$B$4:$B$37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Sheet2!$M$4:$M$37</c:f>
              <c:numCache>
                <c:formatCode>General</c:formatCode>
                <c:ptCount val="34"/>
                <c:pt idx="0">
                  <c:v>556208</c:v>
                </c:pt>
                <c:pt idx="1">
                  <c:v>614117</c:v>
                </c:pt>
                <c:pt idx="2">
                  <c:v>1008025</c:v>
                </c:pt>
                <c:pt idx="3">
                  <c:v>1944585</c:v>
                </c:pt>
                <c:pt idx="4">
                  <c:v>2127143</c:v>
                </c:pt>
                <c:pt idx="5">
                  <c:v>2794588</c:v>
                </c:pt>
                <c:pt idx="6">
                  <c:v>4225756</c:v>
                </c:pt>
                <c:pt idx="7">
                  <c:v>4563260</c:v>
                </c:pt>
                <c:pt idx="8">
                  <c:v>4836469</c:v>
                </c:pt>
                <c:pt idx="9">
                  <c:v>5306797</c:v>
                </c:pt>
                <c:pt idx="10">
                  <c:v>5919418</c:v>
                </c:pt>
                <c:pt idx="11">
                  <c:v>6688231</c:v>
                </c:pt>
                <c:pt idx="12">
                  <c:v>8987322</c:v>
                </c:pt>
                <c:pt idx="13">
                  <c:v>9327138</c:v>
                </c:pt>
                <c:pt idx="14">
                  <c:v>10278462</c:v>
                </c:pt>
                <c:pt idx="15">
                  <c:v>11148991</c:v>
                </c:pt>
                <c:pt idx="16">
                  <c:v>12279180</c:v>
                </c:pt>
                <c:pt idx="17">
                  <c:v>15707588</c:v>
                </c:pt>
                <c:pt idx="18">
                  <c:v>16525281</c:v>
                </c:pt>
                <c:pt idx="19">
                  <c:v>17546374</c:v>
                </c:pt>
                <c:pt idx="20">
                  <c:v>19107959</c:v>
                </c:pt>
                <c:pt idx="21">
                  <c:v>20537990</c:v>
                </c:pt>
                <c:pt idx="22">
                  <c:v>21848655</c:v>
                </c:pt>
                <c:pt idx="23">
                  <c:v>22734243</c:v>
                </c:pt>
                <c:pt idx="24">
                  <c:v>23540994</c:v>
                </c:pt>
                <c:pt idx="25">
                  <c:v>24652634</c:v>
                </c:pt>
                <c:pt idx="26">
                  <c:v>26193682</c:v>
                </c:pt>
                <c:pt idx="27">
                  <c:v>27884661</c:v>
                </c:pt>
                <c:pt idx="28">
                  <c:v>29577902</c:v>
                </c:pt>
                <c:pt idx="29">
                  <c:v>31800760.718238562</c:v>
                </c:pt>
                <c:pt idx="30">
                  <c:v>33263630.92560919</c:v>
                </c:pt>
                <c:pt idx="31">
                  <c:v>34793794.782417238</c:v>
                </c:pt>
                <c:pt idx="32">
                  <c:v>36394347.871053696</c:v>
                </c:pt>
                <c:pt idx="33">
                  <c:v>38068528.174127914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3-4A2D-99FF-E64D38ED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08368"/>
        <c:axId val="1346114608"/>
      </c:scatterChart>
      <c:valAx>
        <c:axId val="13461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14608"/>
        <c:crosses val="autoZero"/>
        <c:crossBetween val="midCat"/>
      </c:valAx>
      <c:valAx>
        <c:axId val="1346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26</xdr:row>
      <xdr:rowOff>12926</xdr:rowOff>
    </xdr:from>
    <xdr:to>
      <xdr:col>16</xdr:col>
      <xdr:colOff>421821</xdr:colOff>
      <xdr:row>40</xdr:row>
      <xdr:rowOff>89126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F99AA-8E7E-4389-9539-7EA8608B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4</xdr:row>
      <xdr:rowOff>120650</xdr:rowOff>
    </xdr:from>
    <xdr:to>
      <xdr:col>22</xdr:col>
      <xdr:colOff>546100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BE01E-B644-4339-9055-189DE580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C831-3357-4BFF-8383-669A021AC255}">
  <dimension ref="A1:K38"/>
  <sheetViews>
    <sheetView zoomScale="140" zoomScaleNormal="140" workbookViewId="0">
      <selection activeCell="B4" sqref="B4:C38"/>
    </sheetView>
  </sheetViews>
  <sheetFormatPr defaultRowHeight="15" x14ac:dyDescent="0.25"/>
  <cols>
    <col min="2" max="2" width="11.5703125" bestFit="1" customWidth="1"/>
    <col min="3" max="3" width="14.42578125" customWidth="1"/>
  </cols>
  <sheetData>
    <row r="1" spans="1:11" x14ac:dyDescent="0.25">
      <c r="J1" t="s">
        <v>5</v>
      </c>
      <c r="K1">
        <v>0.25</v>
      </c>
    </row>
    <row r="2" spans="1:11" x14ac:dyDescent="0.25">
      <c r="J2" t="s">
        <v>6</v>
      </c>
      <c r="K2">
        <v>0.25</v>
      </c>
    </row>
    <row r="3" spans="1:11" x14ac:dyDescent="0.25">
      <c r="E3" t="s">
        <v>3</v>
      </c>
      <c r="F3" t="s">
        <v>4</v>
      </c>
      <c r="G3">
        <v>1</v>
      </c>
      <c r="H3">
        <v>2</v>
      </c>
      <c r="I3">
        <v>3</v>
      </c>
      <c r="J3">
        <v>4</v>
      </c>
      <c r="K3">
        <v>5</v>
      </c>
    </row>
    <row r="4" spans="1:11" x14ac:dyDescent="0.25">
      <c r="B4" t="s">
        <v>0</v>
      </c>
      <c r="C4" t="s">
        <v>1</v>
      </c>
      <c r="D4" t="s">
        <v>2</v>
      </c>
      <c r="E4">
        <f>INTERCEPT(D5:D33,A5:A33)</f>
        <v>13.955579753650561</v>
      </c>
      <c r="F4">
        <f>SLOPE(D5:D33, A5:A33)</f>
        <v>0.12834226669188892</v>
      </c>
      <c r="G4">
        <f>$E4+$F4*G$3</f>
        <v>14.083922020342449</v>
      </c>
      <c r="H4">
        <f>$E4+$F4*H$3</f>
        <v>14.212264287034339</v>
      </c>
      <c r="I4">
        <f>$E4+$F4*I$3</f>
        <v>14.340606553726227</v>
      </c>
      <c r="J4">
        <f>$E4+$F4*J$3</f>
        <v>14.468948820418117</v>
      </c>
      <c r="K4">
        <f>$E4+$F4*K$3</f>
        <v>14.597291087110005</v>
      </c>
    </row>
    <row r="5" spans="1:11" x14ac:dyDescent="0.25">
      <c r="A5">
        <v>1</v>
      </c>
      <c r="B5" s="1">
        <v>44185</v>
      </c>
      <c r="C5">
        <v>556208</v>
      </c>
      <c r="D5">
        <f>LN(C5)</f>
        <v>13.228897603993916</v>
      </c>
      <c r="E5">
        <f>$K$1*D5+(1-$K$1)*G4</f>
        <v>13.870165916255315</v>
      </c>
      <c r="F5">
        <f>$K$2*(E5-E4)+(1-$K$2)*F4</f>
        <v>7.4903240670105301E-2</v>
      </c>
      <c r="G5">
        <f>$E5+$F5*G$3</f>
        <v>13.94506915692542</v>
      </c>
      <c r="H5">
        <f>$E5+$F5*H$3</f>
        <v>14.019972397595525</v>
      </c>
      <c r="I5">
        <f>$E5+$F5*I$3</f>
        <v>14.094875638265631</v>
      </c>
      <c r="J5">
        <f>$E5+$F5*J$3</f>
        <v>14.169778878935736</v>
      </c>
      <c r="K5">
        <f>$E5+$F5*K$3</f>
        <v>14.244682119605841</v>
      </c>
    </row>
    <row r="6" spans="1:11" x14ac:dyDescent="0.25">
      <c r="A6">
        <v>2</v>
      </c>
      <c r="B6" s="1">
        <v>44186</v>
      </c>
      <c r="C6">
        <v>614117</v>
      </c>
      <c r="D6">
        <f t="shared" ref="D6:D38" si="0">LN(C6)</f>
        <v>13.327940742722149</v>
      </c>
      <c r="E6">
        <f t="shared" ref="E6:E33" si="1">$K$1*D6+(1-$K$1)*G5</f>
        <v>13.790787053374602</v>
      </c>
      <c r="F6">
        <f t="shared" ref="F6:F33" si="2">$K$2*(E6-E5)+(1-$K$2)*F5</f>
        <v>3.6332714782400771E-2</v>
      </c>
      <c r="G6">
        <f t="shared" ref="G6:K33" si="3">$E6+$F6*G$3</f>
        <v>13.827119768157003</v>
      </c>
      <c r="H6">
        <f t="shared" si="3"/>
        <v>13.863452482939405</v>
      </c>
      <c r="I6">
        <f t="shared" si="3"/>
        <v>13.899785197721805</v>
      </c>
      <c r="J6">
        <f t="shared" si="3"/>
        <v>13.936117912504205</v>
      </c>
      <c r="K6">
        <f t="shared" si="3"/>
        <v>13.972450627286607</v>
      </c>
    </row>
    <row r="7" spans="1:11" x14ac:dyDescent="0.25">
      <c r="A7">
        <v>3</v>
      </c>
      <c r="B7" s="1">
        <v>44188</v>
      </c>
      <c r="C7">
        <v>1008025</v>
      </c>
      <c r="D7">
        <f t="shared" si="0"/>
        <v>13.823503528893198</v>
      </c>
      <c r="E7">
        <f t="shared" si="1"/>
        <v>13.826215708341051</v>
      </c>
      <c r="F7">
        <f t="shared" si="2"/>
        <v>3.610669982841274E-2</v>
      </c>
      <c r="G7">
        <f t="shared" si="3"/>
        <v>13.862322408169463</v>
      </c>
      <c r="H7">
        <f t="shared" si="3"/>
        <v>13.898429107997876</v>
      </c>
      <c r="I7">
        <f t="shared" si="3"/>
        <v>13.93453580782629</v>
      </c>
      <c r="J7">
        <f t="shared" si="3"/>
        <v>13.970642507654702</v>
      </c>
      <c r="K7">
        <f t="shared" si="3"/>
        <v>14.006749207483114</v>
      </c>
    </row>
    <row r="8" spans="1:11" x14ac:dyDescent="0.25">
      <c r="A8">
        <v>4</v>
      </c>
      <c r="B8" s="1">
        <v>44191</v>
      </c>
      <c r="C8">
        <v>1944585</v>
      </c>
      <c r="D8">
        <f t="shared" si="0"/>
        <v>14.480559144659322</v>
      </c>
      <c r="E8">
        <f t="shared" si="1"/>
        <v>14.016881592291929</v>
      </c>
      <c r="F8">
        <f t="shared" si="2"/>
        <v>7.4746495859029038E-2</v>
      </c>
      <c r="G8">
        <f t="shared" si="3"/>
        <v>14.091628088150959</v>
      </c>
      <c r="H8">
        <f t="shared" si="3"/>
        <v>14.166374584009986</v>
      </c>
      <c r="I8">
        <f t="shared" si="3"/>
        <v>14.241121079869016</v>
      </c>
      <c r="J8">
        <f t="shared" si="3"/>
        <v>14.315867575728046</v>
      </c>
      <c r="K8">
        <f t="shared" si="3"/>
        <v>14.390614071587073</v>
      </c>
    </row>
    <row r="9" spans="1:11" x14ac:dyDescent="0.25">
      <c r="A9">
        <v>5</v>
      </c>
      <c r="B9" s="1">
        <v>44193</v>
      </c>
      <c r="C9">
        <v>2127143</v>
      </c>
      <c r="D9">
        <f t="shared" si="0"/>
        <v>14.570290322764043</v>
      </c>
      <c r="E9">
        <f t="shared" si="1"/>
        <v>14.211293646804231</v>
      </c>
      <c r="F9">
        <f t="shared" si="2"/>
        <v>0.10466288552234729</v>
      </c>
      <c r="G9">
        <f t="shared" si="3"/>
        <v>14.315956532326579</v>
      </c>
      <c r="H9">
        <f t="shared" si="3"/>
        <v>14.420619417848926</v>
      </c>
      <c r="I9">
        <f t="shared" si="3"/>
        <v>14.525282303371274</v>
      </c>
      <c r="J9">
        <f t="shared" si="3"/>
        <v>14.62994518889362</v>
      </c>
      <c r="K9">
        <f t="shared" si="3"/>
        <v>14.734608074415968</v>
      </c>
    </row>
    <row r="10" spans="1:11" x14ac:dyDescent="0.25">
      <c r="A10">
        <v>6</v>
      </c>
      <c r="B10" s="1">
        <v>44195</v>
      </c>
      <c r="C10">
        <v>2794588</v>
      </c>
      <c r="D10">
        <f t="shared" si="0"/>
        <v>14.843195247623703</v>
      </c>
      <c r="E10">
        <f t="shared" si="1"/>
        <v>14.44776621115086</v>
      </c>
      <c r="F10">
        <f t="shared" si="2"/>
        <v>0.13761530522841772</v>
      </c>
      <c r="G10">
        <f t="shared" si="3"/>
        <v>14.585381516379277</v>
      </c>
      <c r="H10">
        <f t="shared" si="3"/>
        <v>14.722996821607696</v>
      </c>
      <c r="I10">
        <f t="shared" si="3"/>
        <v>14.860612126836113</v>
      </c>
      <c r="J10">
        <f t="shared" si="3"/>
        <v>14.998227432064532</v>
      </c>
      <c r="K10">
        <f t="shared" si="3"/>
        <v>15.135842737292949</v>
      </c>
    </row>
    <row r="11" spans="1:11" x14ac:dyDescent="0.25">
      <c r="A11">
        <v>7</v>
      </c>
      <c r="B11" s="1">
        <v>44198</v>
      </c>
      <c r="C11">
        <v>4225756</v>
      </c>
      <c r="D11">
        <f t="shared" si="0"/>
        <v>15.256708737677712</v>
      </c>
      <c r="E11">
        <f t="shared" si="1"/>
        <v>14.753213321703885</v>
      </c>
      <c r="F11">
        <f t="shared" si="2"/>
        <v>0.17957325655956966</v>
      </c>
      <c r="G11">
        <f t="shared" si="3"/>
        <v>14.932786578263455</v>
      </c>
      <c r="H11">
        <f t="shared" si="3"/>
        <v>15.112359834823025</v>
      </c>
      <c r="I11">
        <f t="shared" si="3"/>
        <v>15.291933091382594</v>
      </c>
      <c r="J11">
        <f t="shared" si="3"/>
        <v>15.471506347942164</v>
      </c>
      <c r="K11">
        <f t="shared" si="3"/>
        <v>15.651079604501733</v>
      </c>
    </row>
    <row r="12" spans="1:11" x14ac:dyDescent="0.25">
      <c r="A12">
        <v>8</v>
      </c>
      <c r="B12" s="1">
        <v>44200</v>
      </c>
      <c r="C12">
        <v>4563260</v>
      </c>
      <c r="D12">
        <f t="shared" si="0"/>
        <v>15.333547838343218</v>
      </c>
      <c r="E12">
        <f t="shared" si="1"/>
        <v>15.032976893283397</v>
      </c>
      <c r="F12">
        <f t="shared" si="2"/>
        <v>0.20462083531455516</v>
      </c>
      <c r="G12">
        <f t="shared" si="3"/>
        <v>15.237597728597953</v>
      </c>
      <c r="H12">
        <f t="shared" si="3"/>
        <v>15.442218563912508</v>
      </c>
      <c r="I12">
        <f t="shared" si="3"/>
        <v>15.646839399227062</v>
      </c>
      <c r="J12">
        <f t="shared" si="3"/>
        <v>15.851460234541618</v>
      </c>
      <c r="K12">
        <f t="shared" si="3"/>
        <v>16.056081069856173</v>
      </c>
    </row>
    <row r="13" spans="1:11" x14ac:dyDescent="0.25">
      <c r="A13">
        <v>9</v>
      </c>
      <c r="B13" s="1">
        <v>44201</v>
      </c>
      <c r="C13">
        <v>4836469</v>
      </c>
      <c r="D13">
        <f t="shared" si="0"/>
        <v>15.391695466990482</v>
      </c>
      <c r="E13">
        <f t="shared" si="1"/>
        <v>15.276122163196085</v>
      </c>
      <c r="F13">
        <f t="shared" si="2"/>
        <v>0.21425194396408836</v>
      </c>
      <c r="G13">
        <f t="shared" si="3"/>
        <v>15.490374107160173</v>
      </c>
      <c r="H13">
        <f t="shared" si="3"/>
        <v>15.704626051124261</v>
      </c>
      <c r="I13">
        <f t="shared" si="3"/>
        <v>15.91887799508835</v>
      </c>
      <c r="J13">
        <f t="shared" si="3"/>
        <v>16.133129939052438</v>
      </c>
      <c r="K13">
        <f t="shared" si="3"/>
        <v>16.347381883016528</v>
      </c>
    </row>
    <row r="14" spans="1:11" x14ac:dyDescent="0.25">
      <c r="A14">
        <v>10</v>
      </c>
      <c r="B14" s="1">
        <v>44202</v>
      </c>
      <c r="C14">
        <v>5306797</v>
      </c>
      <c r="D14">
        <f t="shared" si="0"/>
        <v>15.484499009712311</v>
      </c>
      <c r="E14">
        <f t="shared" si="1"/>
        <v>15.488905332798208</v>
      </c>
      <c r="F14">
        <f t="shared" si="2"/>
        <v>0.21388475037359689</v>
      </c>
      <c r="G14">
        <f t="shared" si="3"/>
        <v>15.702790083171804</v>
      </c>
      <c r="H14">
        <f t="shared" si="3"/>
        <v>15.916674833545402</v>
      </c>
      <c r="I14">
        <f t="shared" si="3"/>
        <v>16.130559583918998</v>
      </c>
      <c r="J14">
        <f t="shared" si="3"/>
        <v>16.344444334292596</v>
      </c>
      <c r="K14">
        <f t="shared" si="3"/>
        <v>16.558329084666191</v>
      </c>
    </row>
    <row r="15" spans="1:11" x14ac:dyDescent="0.25">
      <c r="A15">
        <v>11</v>
      </c>
      <c r="B15" s="1">
        <v>44203</v>
      </c>
      <c r="C15">
        <v>5919418</v>
      </c>
      <c r="D15">
        <f t="shared" si="0"/>
        <v>15.593748691216554</v>
      </c>
      <c r="E15">
        <f t="shared" si="1"/>
        <v>15.675529735182991</v>
      </c>
      <c r="F15">
        <f t="shared" si="2"/>
        <v>0.20706966337639351</v>
      </c>
      <c r="G15">
        <f t="shared" si="3"/>
        <v>15.882599398559384</v>
      </c>
      <c r="H15">
        <f t="shared" si="3"/>
        <v>16.089669061935776</v>
      </c>
      <c r="I15">
        <f t="shared" si="3"/>
        <v>16.296738725312171</v>
      </c>
      <c r="J15">
        <f t="shared" si="3"/>
        <v>16.503808388688565</v>
      </c>
      <c r="K15">
        <f t="shared" si="3"/>
        <v>16.71087805206496</v>
      </c>
    </row>
    <row r="16" spans="1:11" x14ac:dyDescent="0.25">
      <c r="A16">
        <v>12</v>
      </c>
      <c r="B16" s="1">
        <v>44204</v>
      </c>
      <c r="C16">
        <v>6688231</v>
      </c>
      <c r="D16">
        <f t="shared" si="0"/>
        <v>15.715859972623885</v>
      </c>
      <c r="E16">
        <f t="shared" si="1"/>
        <v>15.84091454207551</v>
      </c>
      <c r="F16">
        <f t="shared" si="2"/>
        <v>0.19664844925542477</v>
      </c>
      <c r="G16">
        <f t="shared" si="3"/>
        <v>16.037562991330933</v>
      </c>
      <c r="H16">
        <f t="shared" si="3"/>
        <v>16.23421144058636</v>
      </c>
      <c r="I16">
        <f t="shared" si="3"/>
        <v>16.430859889841784</v>
      </c>
      <c r="J16">
        <f t="shared" si="3"/>
        <v>16.627508339097208</v>
      </c>
      <c r="K16">
        <f t="shared" si="3"/>
        <v>16.824156788352635</v>
      </c>
    </row>
    <row r="17" spans="1:11" x14ac:dyDescent="0.25">
      <c r="A17">
        <v>13</v>
      </c>
      <c r="B17" s="1">
        <v>44207</v>
      </c>
      <c r="C17">
        <v>8987322</v>
      </c>
      <c r="D17">
        <f t="shared" si="0"/>
        <v>16.011325475530192</v>
      </c>
      <c r="E17">
        <f t="shared" si="1"/>
        <v>16.031003612380751</v>
      </c>
      <c r="F17">
        <f t="shared" si="2"/>
        <v>0.19500860451787885</v>
      </c>
      <c r="G17">
        <f t="shared" si="3"/>
        <v>16.226012216898628</v>
      </c>
      <c r="H17">
        <f t="shared" si="3"/>
        <v>16.421020821416509</v>
      </c>
      <c r="I17">
        <f t="shared" si="3"/>
        <v>16.616029425934386</v>
      </c>
      <c r="J17">
        <f t="shared" si="3"/>
        <v>16.811038030452266</v>
      </c>
      <c r="K17">
        <f t="shared" si="3"/>
        <v>17.006046634970144</v>
      </c>
    </row>
    <row r="18" spans="1:11" x14ac:dyDescent="0.25">
      <c r="A18">
        <v>14</v>
      </c>
      <c r="B18" s="1">
        <v>44208</v>
      </c>
      <c r="C18">
        <v>9327138</v>
      </c>
      <c r="D18">
        <f t="shared" si="0"/>
        <v>16.048438773353805</v>
      </c>
      <c r="E18">
        <f t="shared" si="1"/>
        <v>16.181618856012424</v>
      </c>
      <c r="F18">
        <f t="shared" si="2"/>
        <v>0.18391026429632745</v>
      </c>
      <c r="G18">
        <f t="shared" si="3"/>
        <v>16.36552912030875</v>
      </c>
      <c r="H18">
        <f t="shared" si="3"/>
        <v>16.54943938460508</v>
      </c>
      <c r="I18">
        <f t="shared" si="3"/>
        <v>16.733349648901406</v>
      </c>
      <c r="J18">
        <f t="shared" si="3"/>
        <v>16.917259913197732</v>
      </c>
      <c r="K18">
        <f t="shared" si="3"/>
        <v>17.101170177494062</v>
      </c>
    </row>
    <row r="19" spans="1:11" x14ac:dyDescent="0.25">
      <c r="A19">
        <v>15</v>
      </c>
      <c r="B19" s="1">
        <v>44209</v>
      </c>
      <c r="C19">
        <v>10278462</v>
      </c>
      <c r="D19">
        <f t="shared" si="0"/>
        <v>16.145561195903525</v>
      </c>
      <c r="E19">
        <f t="shared" si="1"/>
        <v>16.310537139207444</v>
      </c>
      <c r="F19">
        <f t="shared" si="2"/>
        <v>0.17016226902100057</v>
      </c>
      <c r="G19">
        <f t="shared" si="3"/>
        <v>16.480699408228446</v>
      </c>
      <c r="H19">
        <f t="shared" si="3"/>
        <v>16.650861677249445</v>
      </c>
      <c r="I19">
        <f t="shared" si="3"/>
        <v>16.821023946270447</v>
      </c>
      <c r="J19">
        <f t="shared" si="3"/>
        <v>16.991186215291446</v>
      </c>
      <c r="K19">
        <f t="shared" si="3"/>
        <v>17.161348484312448</v>
      </c>
    </row>
    <row r="20" spans="1:11" x14ac:dyDescent="0.25">
      <c r="A20">
        <v>16</v>
      </c>
      <c r="B20" s="1">
        <v>44210</v>
      </c>
      <c r="C20">
        <v>11148991</v>
      </c>
      <c r="D20">
        <f t="shared" si="0"/>
        <v>16.226859558502095</v>
      </c>
      <c r="E20">
        <f t="shared" si="1"/>
        <v>16.417239445796859</v>
      </c>
      <c r="F20">
        <f t="shared" si="2"/>
        <v>0.15429727841310431</v>
      </c>
      <c r="G20">
        <f t="shared" si="3"/>
        <v>16.571536724209963</v>
      </c>
      <c r="H20">
        <f t="shared" si="3"/>
        <v>16.725834002623067</v>
      </c>
      <c r="I20">
        <f t="shared" si="3"/>
        <v>16.880131281036171</v>
      </c>
      <c r="J20">
        <f t="shared" si="3"/>
        <v>17.034428559449278</v>
      </c>
      <c r="K20">
        <f t="shared" si="3"/>
        <v>17.188725837862382</v>
      </c>
    </row>
    <row r="21" spans="1:11" x14ac:dyDescent="0.25">
      <c r="A21">
        <v>17</v>
      </c>
      <c r="B21" s="1">
        <v>44211</v>
      </c>
      <c r="C21">
        <v>12279180</v>
      </c>
      <c r="D21">
        <f t="shared" si="0"/>
        <v>16.323415703209406</v>
      </c>
      <c r="E21">
        <f t="shared" si="1"/>
        <v>16.509506468959824</v>
      </c>
      <c r="F21">
        <f t="shared" si="2"/>
        <v>0.13878971460056938</v>
      </c>
      <c r="G21">
        <f t="shared" si="3"/>
        <v>16.648296183560394</v>
      </c>
      <c r="H21">
        <f t="shared" si="3"/>
        <v>16.787085898160964</v>
      </c>
      <c r="I21">
        <f t="shared" si="3"/>
        <v>16.925875612761534</v>
      </c>
      <c r="J21">
        <f t="shared" si="3"/>
        <v>17.0646653273621</v>
      </c>
      <c r="K21">
        <f t="shared" si="3"/>
        <v>17.20345504196267</v>
      </c>
    </row>
    <row r="22" spans="1:11" x14ac:dyDescent="0.25">
      <c r="A22">
        <v>18</v>
      </c>
      <c r="B22" s="1">
        <v>44215</v>
      </c>
      <c r="C22">
        <v>15707588</v>
      </c>
      <c r="D22">
        <f t="shared" si="0"/>
        <v>16.569654465662772</v>
      </c>
      <c r="E22">
        <f t="shared" si="1"/>
        <v>16.628635754085991</v>
      </c>
      <c r="F22">
        <f t="shared" si="2"/>
        <v>0.13387460723196881</v>
      </c>
      <c r="G22">
        <f t="shared" si="3"/>
        <v>16.762510361317961</v>
      </c>
      <c r="H22">
        <f t="shared" si="3"/>
        <v>16.896384968549928</v>
      </c>
      <c r="I22">
        <f t="shared" si="3"/>
        <v>17.030259575781898</v>
      </c>
      <c r="J22">
        <f t="shared" si="3"/>
        <v>17.164134183013868</v>
      </c>
      <c r="K22">
        <f t="shared" si="3"/>
        <v>17.298008790245834</v>
      </c>
    </row>
    <row r="23" spans="1:11" x14ac:dyDescent="0.25">
      <c r="A23">
        <v>19</v>
      </c>
      <c r="B23" s="1">
        <v>44216</v>
      </c>
      <c r="C23">
        <v>16525281</v>
      </c>
      <c r="D23">
        <f t="shared" si="0"/>
        <v>16.620401948096028</v>
      </c>
      <c r="E23">
        <f t="shared" si="1"/>
        <v>16.726983258012478</v>
      </c>
      <c r="F23">
        <f t="shared" si="2"/>
        <v>0.12499283140559829</v>
      </c>
      <c r="G23">
        <f t="shared" si="3"/>
        <v>16.851976089418077</v>
      </c>
      <c r="H23">
        <f t="shared" si="3"/>
        <v>16.976968920823673</v>
      </c>
      <c r="I23">
        <f t="shared" si="3"/>
        <v>17.101961752229272</v>
      </c>
      <c r="J23">
        <f t="shared" si="3"/>
        <v>17.226954583634871</v>
      </c>
      <c r="K23">
        <f t="shared" si="3"/>
        <v>17.35194741504047</v>
      </c>
    </row>
    <row r="24" spans="1:11" x14ac:dyDescent="0.25">
      <c r="A24">
        <v>20</v>
      </c>
      <c r="B24" s="1">
        <v>44217</v>
      </c>
      <c r="C24">
        <v>17546374</v>
      </c>
      <c r="D24">
        <f t="shared" si="0"/>
        <v>16.680357876842816</v>
      </c>
      <c r="E24">
        <f t="shared" si="1"/>
        <v>16.809071536274264</v>
      </c>
      <c r="F24">
        <f t="shared" si="2"/>
        <v>0.11426669311964516</v>
      </c>
      <c r="G24">
        <f t="shared" si="3"/>
        <v>16.923338229393909</v>
      </c>
      <c r="H24">
        <f t="shared" si="3"/>
        <v>17.037604922513555</v>
      </c>
      <c r="I24">
        <f t="shared" si="3"/>
        <v>17.151871615633198</v>
      </c>
      <c r="J24">
        <f t="shared" si="3"/>
        <v>17.266138308752843</v>
      </c>
      <c r="K24">
        <f t="shared" si="3"/>
        <v>17.380405001872489</v>
      </c>
    </row>
    <row r="25" spans="1:11" x14ac:dyDescent="0.25">
      <c r="A25">
        <v>21</v>
      </c>
      <c r="B25" s="1">
        <v>44218</v>
      </c>
      <c r="C25">
        <v>19107959</v>
      </c>
      <c r="D25">
        <f t="shared" si="0"/>
        <v>16.765615507791551</v>
      </c>
      <c r="E25">
        <f t="shared" si="1"/>
        <v>16.883907548993321</v>
      </c>
      <c r="F25">
        <f t="shared" si="2"/>
        <v>0.10440902301949818</v>
      </c>
      <c r="G25">
        <f t="shared" si="3"/>
        <v>16.98831657201282</v>
      </c>
      <c r="H25">
        <f t="shared" si="3"/>
        <v>17.092725595032316</v>
      </c>
      <c r="I25">
        <f t="shared" si="3"/>
        <v>17.197134618051816</v>
      </c>
      <c r="J25">
        <f t="shared" si="3"/>
        <v>17.301543641071312</v>
      </c>
      <c r="K25">
        <f t="shared" si="3"/>
        <v>17.405952664090812</v>
      </c>
    </row>
    <row r="26" spans="1:11" x14ac:dyDescent="0.25">
      <c r="A26">
        <v>22</v>
      </c>
      <c r="B26" s="1">
        <v>44219</v>
      </c>
      <c r="C26">
        <v>20537990</v>
      </c>
      <c r="D26">
        <f t="shared" si="0"/>
        <v>16.83778689983793</v>
      </c>
      <c r="E26">
        <f t="shared" si="1"/>
        <v>16.9506841539691</v>
      </c>
      <c r="F26">
        <f t="shared" si="2"/>
        <v>9.500091850856833E-2</v>
      </c>
      <c r="G26">
        <f t="shared" si="3"/>
        <v>17.045685072477667</v>
      </c>
      <c r="H26">
        <f t="shared" si="3"/>
        <v>17.140685990986235</v>
      </c>
      <c r="I26">
        <f t="shared" si="3"/>
        <v>17.235686909494806</v>
      </c>
      <c r="J26">
        <f t="shared" si="3"/>
        <v>17.330687828003374</v>
      </c>
      <c r="K26">
        <f t="shared" si="3"/>
        <v>17.425688746511941</v>
      </c>
    </row>
    <row r="27" spans="1:11" x14ac:dyDescent="0.25">
      <c r="A27">
        <v>23</v>
      </c>
      <c r="B27" s="1">
        <v>44220</v>
      </c>
      <c r="C27">
        <v>21848655</v>
      </c>
      <c r="D27">
        <f t="shared" si="0"/>
        <v>16.899649921547148</v>
      </c>
      <c r="E27">
        <f t="shared" si="1"/>
        <v>17.009176284745038</v>
      </c>
      <c r="F27">
        <f t="shared" si="2"/>
        <v>8.5873721575410927E-2</v>
      </c>
      <c r="G27">
        <f t="shared" si="3"/>
        <v>17.095050006320449</v>
      </c>
      <c r="H27">
        <f t="shared" si="3"/>
        <v>17.180923727895859</v>
      </c>
      <c r="I27">
        <f t="shared" si="3"/>
        <v>17.266797449471269</v>
      </c>
      <c r="J27">
        <f t="shared" si="3"/>
        <v>17.352671171046683</v>
      </c>
      <c r="K27">
        <f t="shared" si="3"/>
        <v>17.438544892622094</v>
      </c>
    </row>
    <row r="28" spans="1:11" x14ac:dyDescent="0.25">
      <c r="A28">
        <v>24</v>
      </c>
      <c r="B28" s="1">
        <v>44221</v>
      </c>
      <c r="C28">
        <v>22734243</v>
      </c>
      <c r="D28">
        <f t="shared" si="0"/>
        <v>16.939382848007771</v>
      </c>
      <c r="E28">
        <f t="shared" si="1"/>
        <v>17.056133216742278</v>
      </c>
      <c r="F28">
        <f t="shared" si="2"/>
        <v>7.6144524180868201E-2</v>
      </c>
      <c r="G28">
        <f t="shared" si="3"/>
        <v>17.132277740923147</v>
      </c>
      <c r="H28">
        <f t="shared" si="3"/>
        <v>17.208422265104016</v>
      </c>
      <c r="I28">
        <f t="shared" si="3"/>
        <v>17.284566789284884</v>
      </c>
      <c r="J28">
        <f t="shared" si="3"/>
        <v>17.36071131346575</v>
      </c>
      <c r="K28">
        <f t="shared" si="3"/>
        <v>17.436855837646618</v>
      </c>
    </row>
    <row r="29" spans="1:11" x14ac:dyDescent="0.25">
      <c r="A29">
        <v>25</v>
      </c>
      <c r="B29" s="1">
        <v>44222</v>
      </c>
      <c r="C29">
        <v>23540994</v>
      </c>
      <c r="D29">
        <f t="shared" si="0"/>
        <v>16.974253884903213</v>
      </c>
      <c r="E29">
        <f t="shared" si="1"/>
        <v>17.092771776918163</v>
      </c>
      <c r="F29">
        <f t="shared" si="2"/>
        <v>6.6268033179622224E-2</v>
      </c>
      <c r="G29">
        <f t="shared" si="3"/>
        <v>17.159039810097784</v>
      </c>
      <c r="H29">
        <f t="shared" si="3"/>
        <v>17.225307843277406</v>
      </c>
      <c r="I29">
        <f t="shared" si="3"/>
        <v>17.291575876457028</v>
      </c>
      <c r="J29">
        <f t="shared" si="3"/>
        <v>17.357843909636653</v>
      </c>
      <c r="K29">
        <f t="shared" si="3"/>
        <v>17.424111942816275</v>
      </c>
    </row>
    <row r="30" spans="1:11" x14ac:dyDescent="0.25">
      <c r="A30">
        <v>26</v>
      </c>
      <c r="B30" s="1">
        <v>44223</v>
      </c>
      <c r="C30">
        <v>24652634</v>
      </c>
      <c r="D30">
        <f t="shared" si="0"/>
        <v>17.020394308728051</v>
      </c>
      <c r="E30">
        <f t="shared" si="1"/>
        <v>17.12437843475535</v>
      </c>
      <c r="F30">
        <f t="shared" si="2"/>
        <v>5.7602689344013525E-2</v>
      </c>
      <c r="G30">
        <f t="shared" si="3"/>
        <v>17.181981124099362</v>
      </c>
      <c r="H30">
        <f t="shared" si="3"/>
        <v>17.239583813443378</v>
      </c>
      <c r="I30">
        <f t="shared" si="3"/>
        <v>17.29718650278739</v>
      </c>
      <c r="J30">
        <f t="shared" si="3"/>
        <v>17.354789192131403</v>
      </c>
      <c r="K30">
        <f t="shared" si="3"/>
        <v>17.412391881475418</v>
      </c>
    </row>
    <row r="31" spans="1:11" x14ac:dyDescent="0.25">
      <c r="A31">
        <v>27</v>
      </c>
      <c r="B31" s="1">
        <v>44224</v>
      </c>
      <c r="C31">
        <v>26193682</v>
      </c>
      <c r="D31">
        <f t="shared" si="0"/>
        <v>17.081028794613019</v>
      </c>
      <c r="E31">
        <f t="shared" si="1"/>
        <v>17.156743041727776</v>
      </c>
      <c r="F31">
        <f t="shared" si="2"/>
        <v>5.1293168751116516E-2</v>
      </c>
      <c r="G31">
        <f t="shared" si="3"/>
        <v>17.208036210478891</v>
      </c>
      <c r="H31">
        <f t="shared" si="3"/>
        <v>17.25932937923001</v>
      </c>
      <c r="I31">
        <f t="shared" si="3"/>
        <v>17.310622547981126</v>
      </c>
      <c r="J31">
        <f t="shared" si="3"/>
        <v>17.361915716732241</v>
      </c>
      <c r="K31">
        <f t="shared" si="3"/>
        <v>17.413208885483357</v>
      </c>
    </row>
    <row r="32" spans="1:11" x14ac:dyDescent="0.25">
      <c r="A32">
        <v>28</v>
      </c>
      <c r="B32" s="1">
        <v>44225</v>
      </c>
      <c r="C32">
        <v>27884661</v>
      </c>
      <c r="D32">
        <f t="shared" si="0"/>
        <v>17.143587310658198</v>
      </c>
      <c r="E32">
        <f t="shared" si="1"/>
        <v>17.191923985523715</v>
      </c>
      <c r="F32">
        <f t="shared" si="2"/>
        <v>4.7265112512322294E-2</v>
      </c>
      <c r="G32">
        <f t="shared" si="3"/>
        <v>17.239189098036036</v>
      </c>
      <c r="H32">
        <f t="shared" si="3"/>
        <v>17.28645421054836</v>
      </c>
      <c r="I32">
        <f t="shared" si="3"/>
        <v>17.333719323060681</v>
      </c>
      <c r="J32">
        <f t="shared" si="3"/>
        <v>17.380984435573005</v>
      </c>
      <c r="K32">
        <f t="shared" si="3"/>
        <v>17.428249548085326</v>
      </c>
    </row>
    <row r="33" spans="1:11" x14ac:dyDescent="0.25">
      <c r="A33">
        <v>29</v>
      </c>
      <c r="B33" s="1">
        <v>44226</v>
      </c>
      <c r="C33">
        <v>29577902</v>
      </c>
      <c r="D33">
        <f t="shared" si="0"/>
        <v>17.202538086429982</v>
      </c>
      <c r="E33">
        <f t="shared" si="1"/>
        <v>17.230026345134522</v>
      </c>
      <c r="F33">
        <f t="shared" si="2"/>
        <v>4.4974424286943523E-2</v>
      </c>
      <c r="G33">
        <f t="shared" si="3"/>
        <v>17.275000769421467</v>
      </c>
      <c r="H33">
        <f t="shared" si="3"/>
        <v>17.319975193708409</v>
      </c>
      <c r="I33">
        <f t="shared" si="3"/>
        <v>17.364949617995354</v>
      </c>
      <c r="J33">
        <f t="shared" si="3"/>
        <v>17.409924042282295</v>
      </c>
      <c r="K33">
        <f t="shared" si="3"/>
        <v>17.45489846656924</v>
      </c>
    </row>
    <row r="34" spans="1:11" x14ac:dyDescent="0.25">
      <c r="A34" s="2">
        <v>30</v>
      </c>
      <c r="B34" s="3">
        <v>44227</v>
      </c>
      <c r="C34" s="2">
        <v>31123299</v>
      </c>
      <c r="D34" s="2">
        <f t="shared" si="0"/>
        <v>17.253467260653338</v>
      </c>
    </row>
    <row r="35" spans="1:11" x14ac:dyDescent="0.25">
      <c r="A35" s="2">
        <v>31</v>
      </c>
      <c r="B35" s="3">
        <v>44228</v>
      </c>
      <c r="C35" s="2">
        <v>32222402</v>
      </c>
      <c r="D35" s="2">
        <f t="shared" si="0"/>
        <v>17.288172482903356</v>
      </c>
    </row>
    <row r="36" spans="1:11" x14ac:dyDescent="0.25">
      <c r="A36" s="2">
        <v>32</v>
      </c>
      <c r="B36" s="3">
        <v>44229</v>
      </c>
      <c r="C36" s="2">
        <v>32780860</v>
      </c>
      <c r="D36" s="2">
        <f t="shared" si="0"/>
        <v>17.305355366445269</v>
      </c>
    </row>
    <row r="37" spans="1:11" x14ac:dyDescent="0.25">
      <c r="A37" s="2">
        <v>33</v>
      </c>
      <c r="B37" s="3">
        <v>44230</v>
      </c>
      <c r="C37" s="2">
        <v>33878254</v>
      </c>
      <c r="D37" s="2">
        <f t="shared" si="0"/>
        <v>17.338283891591356</v>
      </c>
    </row>
    <row r="38" spans="1:11" x14ac:dyDescent="0.25">
      <c r="A38" s="2">
        <v>34</v>
      </c>
      <c r="B38" s="3">
        <v>44231</v>
      </c>
      <c r="C38" s="2">
        <v>35203710</v>
      </c>
      <c r="D38" s="2">
        <f t="shared" si="0"/>
        <v>17.376662032741649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2F4F-B99E-4DEA-8EFA-B67421EB2098}">
  <dimension ref="B2:U37"/>
  <sheetViews>
    <sheetView tabSelected="1" zoomScale="150" zoomScaleNormal="150" workbookViewId="0">
      <selection activeCell="B4" sqref="B4:B37"/>
    </sheetView>
  </sheetViews>
  <sheetFormatPr defaultRowHeight="15" x14ac:dyDescent="0.25"/>
  <cols>
    <col min="3" max="3" width="11" hidden="1" customWidth="1"/>
    <col min="5" max="5" width="12.42578125" bestFit="1" customWidth="1"/>
    <col min="16" max="16" width="10" bestFit="1" customWidth="1"/>
    <col min="18" max="18" width="16.5703125" bestFit="1" customWidth="1"/>
    <col min="20" max="20" width="12.42578125" bestFit="1" customWidth="1"/>
  </cols>
  <sheetData>
    <row r="2" spans="2:15" x14ac:dyDescent="0.25">
      <c r="F2" t="s">
        <v>3</v>
      </c>
      <c r="G2" t="s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5</v>
      </c>
      <c r="O2">
        <v>0.25</v>
      </c>
    </row>
    <row r="3" spans="2:15" x14ac:dyDescent="0.25">
      <c r="B3" t="s">
        <v>7</v>
      </c>
      <c r="C3" t="s">
        <v>0</v>
      </c>
      <c r="D3" t="s">
        <v>1</v>
      </c>
      <c r="E3" t="s">
        <v>2</v>
      </c>
      <c r="F3">
        <f>INTERCEPT(E4:E32, B4:B32)</f>
        <v>13.955579753650561</v>
      </c>
      <c r="G3">
        <f>SLOPE(E4:E32, B4:B32)</f>
        <v>0.12834226669188892</v>
      </c>
      <c r="H3">
        <f>$F3+$G3*H$2</f>
        <v>14.083922020342449</v>
      </c>
      <c r="I3">
        <f t="shared" ref="I3:L18" si="0">$F3+$G3*I$2</f>
        <v>14.212264287034339</v>
      </c>
      <c r="J3">
        <f t="shared" si="0"/>
        <v>14.340606553726227</v>
      </c>
      <c r="K3">
        <f t="shared" si="0"/>
        <v>14.468948820418117</v>
      </c>
      <c r="L3">
        <f t="shared" si="0"/>
        <v>14.597291087110005</v>
      </c>
      <c r="N3" t="s">
        <v>6</v>
      </c>
      <c r="O3">
        <v>0.25</v>
      </c>
    </row>
    <row r="4" spans="2:15" x14ac:dyDescent="0.25">
      <c r="B4">
        <v>1</v>
      </c>
      <c r="C4" s="1">
        <v>44185</v>
      </c>
      <c r="D4">
        <v>556208</v>
      </c>
      <c r="E4">
        <f>LN(D4)</f>
        <v>13.228897603993916</v>
      </c>
      <c r="F4">
        <f>$O$2*E4+(1-$O$2)*(F3+G3)</f>
        <v>13.870165916255315</v>
      </c>
      <c r="G4">
        <f>$O$3*(F4-F3)+(1-$O$3)*G3</f>
        <v>7.4903240670105301E-2</v>
      </c>
      <c r="H4">
        <f>$F4+$G4*H$2</f>
        <v>13.94506915692542</v>
      </c>
      <c r="I4">
        <f t="shared" si="0"/>
        <v>14.019972397595525</v>
      </c>
      <c r="J4">
        <f t="shared" si="0"/>
        <v>14.094875638265631</v>
      </c>
      <c r="K4">
        <f t="shared" si="0"/>
        <v>14.169778878935736</v>
      </c>
      <c r="L4">
        <f t="shared" si="0"/>
        <v>14.244682119605841</v>
      </c>
      <c r="M4">
        <v>556208</v>
      </c>
    </row>
    <row r="5" spans="2:15" x14ac:dyDescent="0.25">
      <c r="B5">
        <v>2</v>
      </c>
      <c r="C5" s="1">
        <v>44186</v>
      </c>
      <c r="D5">
        <v>614117</v>
      </c>
      <c r="E5">
        <f t="shared" ref="E5:E32" si="1">LN(D5)</f>
        <v>13.327940742722149</v>
      </c>
      <c r="F5">
        <f t="shared" ref="F5:F32" si="2">$O$2*E5+(1-$O$2)*(F4+G4)</f>
        <v>13.790787053374602</v>
      </c>
      <c r="G5">
        <f t="shared" ref="G5:G32" si="3">$O$3*(F5-F4)+(1-$O$3)*G4</f>
        <v>3.6332714782400771E-2</v>
      </c>
      <c r="H5">
        <f t="shared" ref="H5:L32" si="4">$F5+$G5*H$2</f>
        <v>13.827119768157003</v>
      </c>
      <c r="I5">
        <f t="shared" si="0"/>
        <v>13.863452482939405</v>
      </c>
      <c r="J5">
        <f t="shared" si="0"/>
        <v>13.899785197721805</v>
      </c>
      <c r="K5">
        <f t="shared" si="0"/>
        <v>13.936117912504205</v>
      </c>
      <c r="L5">
        <f t="shared" si="0"/>
        <v>13.972450627286607</v>
      </c>
      <c r="M5">
        <v>614117</v>
      </c>
    </row>
    <row r="6" spans="2:15" x14ac:dyDescent="0.25">
      <c r="B6">
        <v>3</v>
      </c>
      <c r="C6" s="1">
        <v>44188</v>
      </c>
      <c r="D6">
        <v>1008025</v>
      </c>
      <c r="E6">
        <f t="shared" si="1"/>
        <v>13.823503528893198</v>
      </c>
      <c r="F6">
        <f t="shared" si="2"/>
        <v>13.826215708341051</v>
      </c>
      <c r="G6">
        <f t="shared" si="3"/>
        <v>3.610669982841274E-2</v>
      </c>
      <c r="H6">
        <f t="shared" si="4"/>
        <v>13.862322408169463</v>
      </c>
      <c r="I6">
        <f t="shared" si="0"/>
        <v>13.898429107997876</v>
      </c>
      <c r="J6">
        <f t="shared" si="0"/>
        <v>13.93453580782629</v>
      </c>
      <c r="K6">
        <f t="shared" si="0"/>
        <v>13.970642507654702</v>
      </c>
      <c r="L6">
        <f t="shared" si="0"/>
        <v>14.006749207483114</v>
      </c>
      <c r="M6">
        <v>1008025</v>
      </c>
    </row>
    <row r="7" spans="2:15" x14ac:dyDescent="0.25">
      <c r="B7">
        <v>4</v>
      </c>
      <c r="C7" s="1">
        <v>44191</v>
      </c>
      <c r="D7">
        <v>1944585</v>
      </c>
      <c r="E7">
        <f t="shared" si="1"/>
        <v>14.480559144659322</v>
      </c>
      <c r="F7">
        <f t="shared" si="2"/>
        <v>14.016881592291929</v>
      </c>
      <c r="G7">
        <f t="shared" si="3"/>
        <v>7.4746495859029038E-2</v>
      </c>
      <c r="H7">
        <f t="shared" si="4"/>
        <v>14.091628088150959</v>
      </c>
      <c r="I7">
        <f t="shared" si="0"/>
        <v>14.166374584009986</v>
      </c>
      <c r="J7">
        <f t="shared" si="0"/>
        <v>14.241121079869016</v>
      </c>
      <c r="K7">
        <f t="shared" si="0"/>
        <v>14.315867575728046</v>
      </c>
      <c r="L7">
        <f t="shared" si="0"/>
        <v>14.390614071587073</v>
      </c>
      <c r="M7">
        <v>1944585</v>
      </c>
    </row>
    <row r="8" spans="2:15" x14ac:dyDescent="0.25">
      <c r="B8">
        <v>5</v>
      </c>
      <c r="C8" s="1">
        <v>44193</v>
      </c>
      <c r="D8">
        <v>2127143</v>
      </c>
      <c r="E8">
        <f t="shared" si="1"/>
        <v>14.570290322764043</v>
      </c>
      <c r="F8">
        <f t="shared" si="2"/>
        <v>14.211293646804231</v>
      </c>
      <c r="G8">
        <f t="shared" si="3"/>
        <v>0.10466288552234729</v>
      </c>
      <c r="H8">
        <f t="shared" si="4"/>
        <v>14.315956532326579</v>
      </c>
      <c r="I8">
        <f t="shared" si="0"/>
        <v>14.420619417848926</v>
      </c>
      <c r="J8">
        <f t="shared" si="0"/>
        <v>14.525282303371274</v>
      </c>
      <c r="K8">
        <f t="shared" si="0"/>
        <v>14.62994518889362</v>
      </c>
      <c r="L8">
        <f t="shared" si="0"/>
        <v>14.734608074415968</v>
      </c>
      <c r="M8">
        <v>2127143</v>
      </c>
    </row>
    <row r="9" spans="2:15" x14ac:dyDescent="0.25">
      <c r="B9">
        <v>6</v>
      </c>
      <c r="C9" s="1">
        <v>44195</v>
      </c>
      <c r="D9">
        <v>2794588</v>
      </c>
      <c r="E9">
        <f t="shared" si="1"/>
        <v>14.843195247623703</v>
      </c>
      <c r="F9">
        <f t="shared" si="2"/>
        <v>14.44776621115086</v>
      </c>
      <c r="G9">
        <f t="shared" si="3"/>
        <v>0.13761530522841772</v>
      </c>
      <c r="H9">
        <f t="shared" si="4"/>
        <v>14.585381516379277</v>
      </c>
      <c r="I9">
        <f t="shared" si="0"/>
        <v>14.722996821607696</v>
      </c>
      <c r="J9">
        <f t="shared" si="0"/>
        <v>14.860612126836113</v>
      </c>
      <c r="K9">
        <f t="shared" si="0"/>
        <v>14.998227432064532</v>
      </c>
      <c r="L9">
        <f t="shared" si="0"/>
        <v>15.135842737292949</v>
      </c>
      <c r="M9">
        <v>2794588</v>
      </c>
    </row>
    <row r="10" spans="2:15" x14ac:dyDescent="0.25">
      <c r="B10">
        <v>7</v>
      </c>
      <c r="C10" s="1">
        <v>44198</v>
      </c>
      <c r="D10">
        <v>4225756</v>
      </c>
      <c r="E10">
        <f t="shared" si="1"/>
        <v>15.256708737677712</v>
      </c>
      <c r="F10">
        <f t="shared" si="2"/>
        <v>14.753213321703885</v>
      </c>
      <c r="G10">
        <f t="shared" si="3"/>
        <v>0.17957325655956966</v>
      </c>
      <c r="H10">
        <f t="shared" si="4"/>
        <v>14.932786578263455</v>
      </c>
      <c r="I10">
        <f t="shared" si="0"/>
        <v>15.112359834823025</v>
      </c>
      <c r="J10">
        <f t="shared" si="0"/>
        <v>15.291933091382594</v>
      </c>
      <c r="K10">
        <f t="shared" si="0"/>
        <v>15.471506347942164</v>
      </c>
      <c r="L10">
        <f t="shared" si="0"/>
        <v>15.651079604501733</v>
      </c>
      <c r="M10">
        <v>4225756</v>
      </c>
    </row>
    <row r="11" spans="2:15" x14ac:dyDescent="0.25">
      <c r="B11">
        <v>8</v>
      </c>
      <c r="C11" s="1">
        <v>44200</v>
      </c>
      <c r="D11">
        <v>4563260</v>
      </c>
      <c r="E11">
        <f t="shared" si="1"/>
        <v>15.333547838343218</v>
      </c>
      <c r="F11">
        <f t="shared" si="2"/>
        <v>15.032976893283397</v>
      </c>
      <c r="G11">
        <f t="shared" si="3"/>
        <v>0.20462083531455516</v>
      </c>
      <c r="H11">
        <f t="shared" si="4"/>
        <v>15.237597728597953</v>
      </c>
      <c r="I11">
        <f t="shared" si="0"/>
        <v>15.442218563912508</v>
      </c>
      <c r="J11">
        <f t="shared" si="0"/>
        <v>15.646839399227062</v>
      </c>
      <c r="K11">
        <f t="shared" si="0"/>
        <v>15.851460234541618</v>
      </c>
      <c r="L11">
        <f t="shared" si="0"/>
        <v>16.056081069856173</v>
      </c>
      <c r="M11">
        <v>4563260</v>
      </c>
    </row>
    <row r="12" spans="2:15" x14ac:dyDescent="0.25">
      <c r="B12">
        <v>9</v>
      </c>
      <c r="C12" s="1">
        <v>44201</v>
      </c>
      <c r="D12">
        <v>4836469</v>
      </c>
      <c r="E12">
        <f t="shared" si="1"/>
        <v>15.391695466990482</v>
      </c>
      <c r="F12">
        <f t="shared" si="2"/>
        <v>15.276122163196085</v>
      </c>
      <c r="G12">
        <f t="shared" si="3"/>
        <v>0.21425194396408836</v>
      </c>
      <c r="H12">
        <f t="shared" si="4"/>
        <v>15.490374107160173</v>
      </c>
      <c r="I12">
        <f t="shared" si="0"/>
        <v>15.704626051124261</v>
      </c>
      <c r="J12">
        <f t="shared" si="0"/>
        <v>15.91887799508835</v>
      </c>
      <c r="K12">
        <f t="shared" si="0"/>
        <v>16.133129939052438</v>
      </c>
      <c r="L12">
        <f t="shared" si="0"/>
        <v>16.347381883016528</v>
      </c>
      <c r="M12">
        <v>4836469</v>
      </c>
    </row>
    <row r="13" spans="2:15" x14ac:dyDescent="0.25">
      <c r="B13">
        <v>10</v>
      </c>
      <c r="C13" s="1">
        <v>44202</v>
      </c>
      <c r="D13">
        <v>5306797</v>
      </c>
      <c r="E13">
        <f t="shared" si="1"/>
        <v>15.484499009712311</v>
      </c>
      <c r="F13">
        <f t="shared" si="2"/>
        <v>15.488905332798208</v>
      </c>
      <c r="G13">
        <f t="shared" si="3"/>
        <v>0.21388475037359689</v>
      </c>
      <c r="H13">
        <f t="shared" si="4"/>
        <v>15.702790083171804</v>
      </c>
      <c r="I13">
        <f t="shared" si="0"/>
        <v>15.916674833545402</v>
      </c>
      <c r="J13">
        <f t="shared" si="0"/>
        <v>16.130559583918998</v>
      </c>
      <c r="K13">
        <f t="shared" si="0"/>
        <v>16.344444334292596</v>
      </c>
      <c r="L13">
        <f t="shared" si="0"/>
        <v>16.558329084666191</v>
      </c>
      <c r="M13">
        <v>5306797</v>
      </c>
    </row>
    <row r="14" spans="2:15" x14ac:dyDescent="0.25">
      <c r="B14">
        <v>11</v>
      </c>
      <c r="C14" s="1">
        <v>44203</v>
      </c>
      <c r="D14">
        <v>5919418</v>
      </c>
      <c r="E14">
        <f t="shared" si="1"/>
        <v>15.593748691216554</v>
      </c>
      <c r="F14">
        <f t="shared" si="2"/>
        <v>15.675529735182991</v>
      </c>
      <c r="G14">
        <f t="shared" si="3"/>
        <v>0.20706966337639351</v>
      </c>
      <c r="H14">
        <f t="shared" si="4"/>
        <v>15.882599398559384</v>
      </c>
      <c r="I14">
        <f t="shared" si="0"/>
        <v>16.089669061935776</v>
      </c>
      <c r="J14">
        <f t="shared" si="0"/>
        <v>16.296738725312171</v>
      </c>
      <c r="K14">
        <f t="shared" si="0"/>
        <v>16.503808388688565</v>
      </c>
      <c r="L14">
        <f t="shared" si="0"/>
        <v>16.71087805206496</v>
      </c>
      <c r="M14">
        <v>5919418</v>
      </c>
    </row>
    <row r="15" spans="2:15" x14ac:dyDescent="0.25">
      <c r="B15">
        <v>12</v>
      </c>
      <c r="C15" s="1">
        <v>44204</v>
      </c>
      <c r="D15">
        <v>6688231</v>
      </c>
      <c r="E15">
        <f t="shared" si="1"/>
        <v>15.715859972623885</v>
      </c>
      <c r="F15">
        <f t="shared" si="2"/>
        <v>15.84091454207551</v>
      </c>
      <c r="G15">
        <f t="shared" si="3"/>
        <v>0.19664844925542477</v>
      </c>
      <c r="H15">
        <f t="shared" si="4"/>
        <v>16.037562991330933</v>
      </c>
      <c r="I15">
        <f t="shared" si="0"/>
        <v>16.23421144058636</v>
      </c>
      <c r="J15">
        <f t="shared" si="0"/>
        <v>16.430859889841784</v>
      </c>
      <c r="K15">
        <f t="shared" si="0"/>
        <v>16.627508339097208</v>
      </c>
      <c r="L15">
        <f t="shared" si="0"/>
        <v>16.824156788352635</v>
      </c>
      <c r="M15">
        <v>6688231</v>
      </c>
    </row>
    <row r="16" spans="2:15" x14ac:dyDescent="0.25">
      <c r="B16">
        <v>13</v>
      </c>
      <c r="C16" s="1">
        <v>44207</v>
      </c>
      <c r="D16">
        <v>8987322</v>
      </c>
      <c r="E16">
        <f t="shared" si="1"/>
        <v>16.011325475530192</v>
      </c>
      <c r="F16">
        <f t="shared" si="2"/>
        <v>16.031003612380751</v>
      </c>
      <c r="G16">
        <f t="shared" si="3"/>
        <v>0.19500860451787885</v>
      </c>
      <c r="H16">
        <f t="shared" si="4"/>
        <v>16.226012216898628</v>
      </c>
      <c r="I16">
        <f t="shared" si="0"/>
        <v>16.421020821416509</v>
      </c>
      <c r="J16">
        <f t="shared" si="0"/>
        <v>16.616029425934386</v>
      </c>
      <c r="K16">
        <f t="shared" si="0"/>
        <v>16.811038030452266</v>
      </c>
      <c r="L16">
        <f t="shared" si="0"/>
        <v>17.006046634970144</v>
      </c>
      <c r="M16">
        <v>8987322</v>
      </c>
    </row>
    <row r="17" spans="2:21" x14ac:dyDescent="0.25">
      <c r="B17">
        <v>14</v>
      </c>
      <c r="C17" s="1">
        <v>44208</v>
      </c>
      <c r="D17">
        <v>9327138</v>
      </c>
      <c r="E17">
        <f t="shared" si="1"/>
        <v>16.048438773353805</v>
      </c>
      <c r="F17">
        <f t="shared" si="2"/>
        <v>16.181618856012424</v>
      </c>
      <c r="G17">
        <f t="shared" si="3"/>
        <v>0.18391026429632745</v>
      </c>
      <c r="H17">
        <f t="shared" si="4"/>
        <v>16.36552912030875</v>
      </c>
      <c r="I17">
        <f t="shared" si="0"/>
        <v>16.54943938460508</v>
      </c>
      <c r="J17">
        <f t="shared" si="0"/>
        <v>16.733349648901406</v>
      </c>
      <c r="K17">
        <f t="shared" si="0"/>
        <v>16.917259913197732</v>
      </c>
      <c r="L17">
        <f t="shared" si="0"/>
        <v>17.101170177494062</v>
      </c>
      <c r="M17">
        <v>9327138</v>
      </c>
    </row>
    <row r="18" spans="2:21" x14ac:dyDescent="0.25">
      <c r="B18">
        <v>15</v>
      </c>
      <c r="C18" s="1">
        <v>44209</v>
      </c>
      <c r="D18">
        <v>10278462</v>
      </c>
      <c r="E18">
        <f t="shared" si="1"/>
        <v>16.145561195903525</v>
      </c>
      <c r="F18">
        <f t="shared" si="2"/>
        <v>16.310537139207444</v>
      </c>
      <c r="G18">
        <f t="shared" si="3"/>
        <v>0.17016226902100057</v>
      </c>
      <c r="H18">
        <f t="shared" si="4"/>
        <v>16.480699408228446</v>
      </c>
      <c r="I18">
        <f t="shared" si="0"/>
        <v>16.650861677249445</v>
      </c>
      <c r="J18">
        <f t="shared" si="0"/>
        <v>16.821023946270447</v>
      </c>
      <c r="K18">
        <f t="shared" si="0"/>
        <v>16.991186215291446</v>
      </c>
      <c r="L18">
        <f t="shared" si="0"/>
        <v>17.161348484312448</v>
      </c>
      <c r="M18">
        <v>10278462</v>
      </c>
    </row>
    <row r="19" spans="2:21" x14ac:dyDescent="0.25">
      <c r="B19">
        <v>16</v>
      </c>
      <c r="C19" s="1">
        <v>44210</v>
      </c>
      <c r="D19">
        <v>11148991</v>
      </c>
      <c r="E19">
        <f t="shared" si="1"/>
        <v>16.226859558502095</v>
      </c>
      <c r="F19">
        <f t="shared" si="2"/>
        <v>16.417239445796859</v>
      </c>
      <c r="G19">
        <f t="shared" si="3"/>
        <v>0.15429727841310431</v>
      </c>
      <c r="H19">
        <f t="shared" si="4"/>
        <v>16.571536724209963</v>
      </c>
      <c r="I19">
        <f t="shared" si="4"/>
        <v>16.725834002623067</v>
      </c>
      <c r="J19">
        <f t="shared" si="4"/>
        <v>16.880131281036171</v>
      </c>
      <c r="K19">
        <f t="shared" si="4"/>
        <v>17.034428559449278</v>
      </c>
      <c r="L19">
        <f t="shared" si="4"/>
        <v>17.188725837862382</v>
      </c>
      <c r="M19">
        <v>11148991</v>
      </c>
    </row>
    <row r="20" spans="2:21" x14ac:dyDescent="0.25">
      <c r="B20">
        <v>17</v>
      </c>
      <c r="C20" s="1">
        <v>44211</v>
      </c>
      <c r="D20">
        <v>12279180</v>
      </c>
      <c r="E20">
        <f t="shared" si="1"/>
        <v>16.323415703209406</v>
      </c>
      <c r="F20">
        <f t="shared" si="2"/>
        <v>16.509506468959824</v>
      </c>
      <c r="G20">
        <f t="shared" si="3"/>
        <v>0.13878971460056938</v>
      </c>
      <c r="H20">
        <f t="shared" si="4"/>
        <v>16.648296183560394</v>
      </c>
      <c r="I20">
        <f t="shared" si="4"/>
        <v>16.787085898160964</v>
      </c>
      <c r="J20">
        <f t="shared" si="4"/>
        <v>16.925875612761534</v>
      </c>
      <c r="K20">
        <f t="shared" si="4"/>
        <v>17.0646653273621</v>
      </c>
      <c r="L20">
        <f t="shared" si="4"/>
        <v>17.20345504196267</v>
      </c>
      <c r="M20">
        <v>12279180</v>
      </c>
    </row>
    <row r="21" spans="2:21" x14ac:dyDescent="0.25">
      <c r="B21">
        <v>18</v>
      </c>
      <c r="C21" s="1">
        <v>44215</v>
      </c>
      <c r="D21">
        <v>15707588</v>
      </c>
      <c r="E21">
        <f t="shared" si="1"/>
        <v>16.569654465662772</v>
      </c>
      <c r="F21">
        <f t="shared" si="2"/>
        <v>16.628635754085991</v>
      </c>
      <c r="G21">
        <f t="shared" si="3"/>
        <v>0.13387460723196881</v>
      </c>
      <c r="H21">
        <f t="shared" si="4"/>
        <v>16.762510361317961</v>
      </c>
      <c r="I21">
        <f t="shared" si="4"/>
        <v>16.896384968549928</v>
      </c>
      <c r="J21">
        <f t="shared" si="4"/>
        <v>17.030259575781898</v>
      </c>
      <c r="K21">
        <f t="shared" si="4"/>
        <v>17.164134183013868</v>
      </c>
      <c r="L21">
        <f t="shared" si="4"/>
        <v>17.298008790245834</v>
      </c>
      <c r="M21">
        <v>15707588</v>
      </c>
    </row>
    <row r="22" spans="2:21" x14ac:dyDescent="0.25">
      <c r="B22">
        <v>19</v>
      </c>
      <c r="C22" s="1">
        <v>44216</v>
      </c>
      <c r="D22">
        <v>16525281</v>
      </c>
      <c r="E22">
        <f t="shared" si="1"/>
        <v>16.620401948096028</v>
      </c>
      <c r="F22">
        <f t="shared" si="2"/>
        <v>16.726983258012478</v>
      </c>
      <c r="G22">
        <f t="shared" si="3"/>
        <v>0.12499283140559829</v>
      </c>
      <c r="H22">
        <f t="shared" si="4"/>
        <v>16.851976089418077</v>
      </c>
      <c r="I22">
        <f t="shared" si="4"/>
        <v>16.976968920823673</v>
      </c>
      <c r="J22">
        <f t="shared" si="4"/>
        <v>17.101961752229272</v>
      </c>
      <c r="K22">
        <f t="shared" si="4"/>
        <v>17.226954583634871</v>
      </c>
      <c r="L22">
        <f t="shared" si="4"/>
        <v>17.35194741504047</v>
      </c>
      <c r="M22">
        <v>16525281</v>
      </c>
    </row>
    <row r="23" spans="2:21" x14ac:dyDescent="0.25">
      <c r="B23">
        <v>20</v>
      </c>
      <c r="C23" s="1">
        <v>44217</v>
      </c>
      <c r="D23">
        <v>17546374</v>
      </c>
      <c r="E23">
        <f t="shared" si="1"/>
        <v>16.680357876842816</v>
      </c>
      <c r="F23">
        <f t="shared" si="2"/>
        <v>16.809071536274264</v>
      </c>
      <c r="G23">
        <f t="shared" si="3"/>
        <v>0.11426669311964516</v>
      </c>
      <c r="H23">
        <f t="shared" si="4"/>
        <v>16.923338229393909</v>
      </c>
      <c r="I23">
        <f t="shared" si="4"/>
        <v>17.037604922513555</v>
      </c>
      <c r="J23">
        <f t="shared" si="4"/>
        <v>17.151871615633198</v>
      </c>
      <c r="K23">
        <f t="shared" si="4"/>
        <v>17.266138308752843</v>
      </c>
      <c r="L23">
        <f t="shared" si="4"/>
        <v>17.380405001872489</v>
      </c>
      <c r="M23">
        <v>17546374</v>
      </c>
    </row>
    <row r="24" spans="2:21" x14ac:dyDescent="0.25">
      <c r="B24">
        <v>21</v>
      </c>
      <c r="C24" s="1">
        <v>44218</v>
      </c>
      <c r="D24">
        <v>19107959</v>
      </c>
      <c r="E24">
        <f t="shared" si="1"/>
        <v>16.765615507791551</v>
      </c>
      <c r="F24">
        <f t="shared" si="2"/>
        <v>16.883907548993321</v>
      </c>
      <c r="G24">
        <f t="shared" si="3"/>
        <v>0.10440902301949818</v>
      </c>
      <c r="H24">
        <f t="shared" si="4"/>
        <v>16.98831657201282</v>
      </c>
      <c r="I24">
        <f t="shared" si="4"/>
        <v>17.092725595032316</v>
      </c>
      <c r="J24">
        <f t="shared" si="4"/>
        <v>17.197134618051816</v>
      </c>
      <c r="K24">
        <f t="shared" si="4"/>
        <v>17.301543641071312</v>
      </c>
      <c r="L24">
        <f t="shared" si="4"/>
        <v>17.405952664090812</v>
      </c>
      <c r="M24">
        <v>19107959</v>
      </c>
    </row>
    <row r="25" spans="2:21" x14ac:dyDescent="0.25">
      <c r="B25">
        <v>22</v>
      </c>
      <c r="C25" s="1">
        <v>44219</v>
      </c>
      <c r="D25">
        <v>20537990</v>
      </c>
      <c r="E25">
        <f t="shared" si="1"/>
        <v>16.83778689983793</v>
      </c>
      <c r="F25">
        <f t="shared" si="2"/>
        <v>16.9506841539691</v>
      </c>
      <c r="G25">
        <f t="shared" si="3"/>
        <v>9.500091850856833E-2</v>
      </c>
      <c r="H25">
        <f t="shared" si="4"/>
        <v>17.045685072477667</v>
      </c>
      <c r="I25">
        <f t="shared" si="4"/>
        <v>17.140685990986235</v>
      </c>
      <c r="J25">
        <f t="shared" si="4"/>
        <v>17.235686909494806</v>
      </c>
      <c r="K25">
        <f t="shared" si="4"/>
        <v>17.330687828003374</v>
      </c>
      <c r="L25">
        <f t="shared" si="4"/>
        <v>17.425688746511941</v>
      </c>
      <c r="M25">
        <v>20537990</v>
      </c>
      <c r="Q25" t="s">
        <v>8</v>
      </c>
      <c r="R25" t="s">
        <v>9</v>
      </c>
      <c r="S25" t="s">
        <v>10</v>
      </c>
      <c r="T25" t="s">
        <v>11</v>
      </c>
    </row>
    <row r="26" spans="2:21" x14ac:dyDescent="0.25">
      <c r="B26">
        <v>23</v>
      </c>
      <c r="C26" s="1">
        <v>44220</v>
      </c>
      <c r="D26">
        <v>21848655</v>
      </c>
      <c r="E26">
        <f t="shared" si="1"/>
        <v>16.899649921547148</v>
      </c>
      <c r="F26">
        <f t="shared" si="2"/>
        <v>17.009176284745038</v>
      </c>
      <c r="G26">
        <f t="shared" si="3"/>
        <v>8.5873721575410927E-2</v>
      </c>
      <c r="H26">
        <f t="shared" si="4"/>
        <v>17.095050006320449</v>
      </c>
      <c r="I26">
        <f t="shared" si="4"/>
        <v>17.180923727895859</v>
      </c>
      <c r="J26">
        <f t="shared" si="4"/>
        <v>17.266797449471269</v>
      </c>
      <c r="K26">
        <f t="shared" si="4"/>
        <v>17.352671171046683</v>
      </c>
      <c r="L26">
        <f t="shared" si="4"/>
        <v>17.438544892622094</v>
      </c>
      <c r="M26">
        <v>21848655</v>
      </c>
      <c r="O26" s="2">
        <v>30</v>
      </c>
      <c r="P26" s="3">
        <v>44227</v>
      </c>
      <c r="Q26" s="2">
        <v>31123299</v>
      </c>
      <c r="R26" s="4">
        <f>$F32+$G32*H$2</f>
        <v>17.275000769421467</v>
      </c>
      <c r="S26">
        <f>EXP(R26)</f>
        <v>31800760.718238562</v>
      </c>
      <c r="T26">
        <f>S26-Q26</f>
        <v>677461.71823856235</v>
      </c>
      <c r="U26">
        <f>ABS(T26/Q26)</f>
        <v>2.1767027918170319E-2</v>
      </c>
    </row>
    <row r="27" spans="2:21" x14ac:dyDescent="0.25">
      <c r="B27">
        <v>24</v>
      </c>
      <c r="C27" s="1">
        <v>44221</v>
      </c>
      <c r="D27">
        <v>22734243</v>
      </c>
      <c r="E27">
        <f t="shared" si="1"/>
        <v>16.939382848007771</v>
      </c>
      <c r="F27">
        <f t="shared" si="2"/>
        <v>17.056133216742278</v>
      </c>
      <c r="G27">
        <f t="shared" si="3"/>
        <v>7.6144524180868201E-2</v>
      </c>
      <c r="H27">
        <f t="shared" si="4"/>
        <v>17.132277740923147</v>
      </c>
      <c r="I27">
        <f t="shared" si="4"/>
        <v>17.208422265104016</v>
      </c>
      <c r="J27">
        <f t="shared" si="4"/>
        <v>17.284566789284884</v>
      </c>
      <c r="K27">
        <f t="shared" si="4"/>
        <v>17.36071131346575</v>
      </c>
      <c r="L27">
        <f t="shared" si="4"/>
        <v>17.436855837646618</v>
      </c>
      <c r="M27">
        <v>22734243</v>
      </c>
      <c r="O27" s="2">
        <v>31</v>
      </c>
      <c r="P27" s="3">
        <v>44228</v>
      </c>
      <c r="Q27" s="2">
        <v>32222402</v>
      </c>
      <c r="R27" s="4">
        <f>$F32+$G32*I$2</f>
        <v>17.319975193708409</v>
      </c>
      <c r="S27">
        <f t="shared" ref="S27:S30" si="5">EXP(R27)</f>
        <v>33263630.92560919</v>
      </c>
      <c r="T27">
        <f t="shared" ref="T27:T30" si="6">S27-Q27</f>
        <v>1041228.92560919</v>
      </c>
      <c r="U27">
        <f t="shared" ref="U27:U30" si="7">ABS(T27/Q27)</f>
        <v>3.2313820850760601E-2</v>
      </c>
    </row>
    <row r="28" spans="2:21" x14ac:dyDescent="0.25">
      <c r="B28">
        <v>25</v>
      </c>
      <c r="C28" s="1">
        <v>44222</v>
      </c>
      <c r="D28">
        <v>23540994</v>
      </c>
      <c r="E28">
        <f t="shared" si="1"/>
        <v>16.974253884903213</v>
      </c>
      <c r="F28">
        <f t="shared" si="2"/>
        <v>17.092771776918163</v>
      </c>
      <c r="G28">
        <f t="shared" si="3"/>
        <v>6.6268033179622224E-2</v>
      </c>
      <c r="H28">
        <f t="shared" si="4"/>
        <v>17.159039810097784</v>
      </c>
      <c r="I28">
        <f t="shared" si="4"/>
        <v>17.225307843277406</v>
      </c>
      <c r="J28">
        <f t="shared" si="4"/>
        <v>17.291575876457028</v>
      </c>
      <c r="K28">
        <f t="shared" si="4"/>
        <v>17.357843909636653</v>
      </c>
      <c r="L28">
        <f t="shared" si="4"/>
        <v>17.424111942816275</v>
      </c>
      <c r="M28">
        <v>23540994</v>
      </c>
      <c r="O28" s="2">
        <v>32</v>
      </c>
      <c r="P28" s="3">
        <v>44229</v>
      </c>
      <c r="Q28" s="2">
        <v>32780860</v>
      </c>
      <c r="R28" s="4">
        <f>$F32+$G32*J$2</f>
        <v>17.364949617995354</v>
      </c>
      <c r="S28">
        <f t="shared" si="5"/>
        <v>34793794.782417238</v>
      </c>
      <c r="T28">
        <f t="shared" si="6"/>
        <v>2012934.7824172378</v>
      </c>
      <c r="U28">
        <f t="shared" si="7"/>
        <v>6.1405795406747649E-2</v>
      </c>
    </row>
    <row r="29" spans="2:21" x14ac:dyDescent="0.25">
      <c r="B29">
        <v>26</v>
      </c>
      <c r="C29" s="1">
        <v>44223</v>
      </c>
      <c r="D29">
        <v>24652634</v>
      </c>
      <c r="E29">
        <f t="shared" si="1"/>
        <v>17.020394308728051</v>
      </c>
      <c r="F29">
        <f t="shared" si="2"/>
        <v>17.12437843475535</v>
      </c>
      <c r="G29">
        <f t="shared" si="3"/>
        <v>5.7602689344013525E-2</v>
      </c>
      <c r="H29">
        <f t="shared" si="4"/>
        <v>17.181981124099362</v>
      </c>
      <c r="I29">
        <f t="shared" si="4"/>
        <v>17.239583813443378</v>
      </c>
      <c r="J29">
        <f t="shared" si="4"/>
        <v>17.29718650278739</v>
      </c>
      <c r="K29">
        <f t="shared" si="4"/>
        <v>17.354789192131403</v>
      </c>
      <c r="L29">
        <f t="shared" si="4"/>
        <v>17.412391881475418</v>
      </c>
      <c r="M29">
        <v>24652634</v>
      </c>
      <c r="O29" s="2">
        <v>33</v>
      </c>
      <c r="P29" s="3">
        <v>44230</v>
      </c>
      <c r="Q29" s="2">
        <v>33878254</v>
      </c>
      <c r="R29" s="4">
        <f>$F32+$G32*K$2</f>
        <v>17.409924042282295</v>
      </c>
      <c r="S29">
        <f t="shared" si="5"/>
        <v>36394347.871053696</v>
      </c>
      <c r="T29">
        <f t="shared" si="6"/>
        <v>2516093.8710536957</v>
      </c>
      <c r="U29">
        <f t="shared" si="7"/>
        <v>7.4268699651808961E-2</v>
      </c>
    </row>
    <row r="30" spans="2:21" x14ac:dyDescent="0.25">
      <c r="B30">
        <v>27</v>
      </c>
      <c r="C30" s="1">
        <v>44224</v>
      </c>
      <c r="D30">
        <v>26193682</v>
      </c>
      <c r="E30">
        <f t="shared" si="1"/>
        <v>17.081028794613019</v>
      </c>
      <c r="F30">
        <f t="shared" si="2"/>
        <v>17.156743041727776</v>
      </c>
      <c r="G30">
        <f t="shared" si="3"/>
        <v>5.1293168751116516E-2</v>
      </c>
      <c r="H30">
        <f t="shared" si="4"/>
        <v>17.208036210478891</v>
      </c>
      <c r="I30">
        <f t="shared" si="4"/>
        <v>17.25932937923001</v>
      </c>
      <c r="J30">
        <f t="shared" si="4"/>
        <v>17.310622547981126</v>
      </c>
      <c r="K30">
        <f t="shared" si="4"/>
        <v>17.361915716732241</v>
      </c>
      <c r="L30">
        <f t="shared" si="4"/>
        <v>17.413208885483357</v>
      </c>
      <c r="M30">
        <v>26193682</v>
      </c>
      <c r="O30" s="2">
        <v>34</v>
      </c>
      <c r="P30" s="3">
        <v>44231</v>
      </c>
      <c r="Q30" s="2">
        <v>35203710</v>
      </c>
      <c r="R30" s="4">
        <f>$F32+$G32*L$2</f>
        <v>17.45489846656924</v>
      </c>
      <c r="S30">
        <f t="shared" si="5"/>
        <v>38068528.174127914</v>
      </c>
      <c r="T30">
        <f t="shared" si="6"/>
        <v>2864818.174127914</v>
      </c>
      <c r="U30">
        <f t="shared" si="7"/>
        <v>8.1378302858645127E-2</v>
      </c>
    </row>
    <row r="31" spans="2:21" x14ac:dyDescent="0.25">
      <c r="B31">
        <v>28</v>
      </c>
      <c r="C31" s="1">
        <v>44225</v>
      </c>
      <c r="D31">
        <v>27884661</v>
      </c>
      <c r="E31">
        <f t="shared" si="1"/>
        <v>17.143587310658198</v>
      </c>
      <c r="F31">
        <f t="shared" si="2"/>
        <v>17.191923985523715</v>
      </c>
      <c r="G31">
        <f t="shared" si="3"/>
        <v>4.7265112512322294E-2</v>
      </c>
      <c r="H31">
        <f t="shared" si="4"/>
        <v>17.239189098036036</v>
      </c>
      <c r="I31">
        <f t="shared" si="4"/>
        <v>17.28645421054836</v>
      </c>
      <c r="J31">
        <f t="shared" si="4"/>
        <v>17.333719323060681</v>
      </c>
      <c r="K31">
        <f t="shared" si="4"/>
        <v>17.380984435573005</v>
      </c>
      <c r="L31">
        <f t="shared" si="4"/>
        <v>17.428249548085326</v>
      </c>
      <c r="M31">
        <v>27884661</v>
      </c>
      <c r="U31" s="5">
        <f>AVERAGE(U26:U30)</f>
        <v>5.4226729337226533E-2</v>
      </c>
    </row>
    <row r="32" spans="2:21" x14ac:dyDescent="0.25">
      <c r="B32">
        <v>29</v>
      </c>
      <c r="C32" s="1">
        <v>44226</v>
      </c>
      <c r="D32">
        <v>29577902</v>
      </c>
      <c r="E32">
        <f t="shared" si="1"/>
        <v>17.202538086429982</v>
      </c>
      <c r="F32">
        <f t="shared" si="2"/>
        <v>17.230026345134522</v>
      </c>
      <c r="G32">
        <f t="shared" si="3"/>
        <v>4.4974424286943523E-2</v>
      </c>
      <c r="H32" s="4">
        <f t="shared" si="4"/>
        <v>17.275000769421467</v>
      </c>
      <c r="I32" s="4">
        <f t="shared" si="4"/>
        <v>17.319975193708409</v>
      </c>
      <c r="J32" s="4">
        <f t="shared" si="4"/>
        <v>17.364949617995354</v>
      </c>
      <c r="K32" s="4">
        <f t="shared" si="4"/>
        <v>17.409924042282295</v>
      </c>
      <c r="L32" s="4">
        <f t="shared" si="4"/>
        <v>17.45489846656924</v>
      </c>
      <c r="M32">
        <v>29577902</v>
      </c>
    </row>
    <row r="33" spans="2:13" x14ac:dyDescent="0.25">
      <c r="B33" s="2">
        <v>30</v>
      </c>
      <c r="C33" s="3">
        <v>44227</v>
      </c>
      <c r="D33" s="2">
        <v>31123299</v>
      </c>
      <c r="M33">
        <v>31800760.718238562</v>
      </c>
    </row>
    <row r="34" spans="2:13" x14ac:dyDescent="0.25">
      <c r="B34" s="2">
        <v>31</v>
      </c>
      <c r="C34" s="3">
        <v>44228</v>
      </c>
      <c r="D34" s="2">
        <v>32222402</v>
      </c>
      <c r="M34">
        <v>33263630.92560919</v>
      </c>
    </row>
    <row r="35" spans="2:13" x14ac:dyDescent="0.25">
      <c r="B35" s="2">
        <v>32</v>
      </c>
      <c r="C35" s="3">
        <v>44229</v>
      </c>
      <c r="D35" s="2">
        <v>32780860</v>
      </c>
      <c r="M35">
        <v>34793794.782417238</v>
      </c>
    </row>
    <row r="36" spans="2:13" x14ac:dyDescent="0.25">
      <c r="B36" s="2">
        <v>33</v>
      </c>
      <c r="C36" s="3">
        <v>44230</v>
      </c>
      <c r="D36" s="2">
        <v>33878254</v>
      </c>
      <c r="M36">
        <v>36394347.871053696</v>
      </c>
    </row>
    <row r="37" spans="2:13" x14ac:dyDescent="0.25">
      <c r="B37" s="2">
        <v>34</v>
      </c>
      <c r="C37" s="3">
        <v>44231</v>
      </c>
      <c r="D37" s="2">
        <v>35203710</v>
      </c>
      <c r="M37">
        <v>38068528.174127914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Chen, Christopher</cp:lastModifiedBy>
  <dcterms:created xsi:type="dcterms:W3CDTF">2021-02-05T22:19:28Z</dcterms:created>
  <dcterms:modified xsi:type="dcterms:W3CDTF">2021-02-05T22:54:49Z</dcterms:modified>
</cp:coreProperties>
</file>