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/>
  <mc:AlternateContent xmlns:mc="http://schemas.openxmlformats.org/markup-compatibility/2006">
    <mc:Choice Requires="x15">
      <x15ac:absPath xmlns:x15ac="http://schemas.microsoft.com/office/spreadsheetml/2010/11/ac" url="C:\Users\cch3\Downloads\"/>
    </mc:Choice>
  </mc:AlternateContent>
  <xr:revisionPtr revIDLastSave="0" documentId="13_ncr:1_{82B4BB99-0CF4-48E7-AED8-DDE0D1407912}" xr6:coauthVersionLast="36" xr6:coauthVersionMax="36" xr10:uidLastSave="{00000000-0000-0000-0000-000000000000}"/>
  <bookViews>
    <workbookView xWindow="0" yWindow="0" windowWidth="28800" windowHeight="12225" firstSheet="3" activeTab="8" xr2:uid="{00000000-000D-0000-FFFF-FFFF00000000}"/>
  </bookViews>
  <sheets>
    <sheet name="1_Static" sheetId="1" r:id="rId1"/>
    <sheet name="2_Static" sheetId="2" r:id="rId2"/>
    <sheet name="3_Diagnostic1" sheetId="11" r:id="rId3"/>
    <sheet name="3_Diagnostic2" sheetId="12" r:id="rId4"/>
    <sheet name="3_Diagnostic3" sheetId="13" r:id="rId5"/>
    <sheet name="4_Exponential" sheetId="3" r:id="rId6"/>
    <sheet name="5_PastaNoTrend" sheetId="4" r:id="rId7"/>
    <sheet name="6_Holt's" sheetId="5" r:id="rId8"/>
    <sheet name="7_Winter's" sheetId="6" r:id="rId9"/>
    <sheet name="8_RedGirl" sheetId="7" r:id="rId10"/>
    <sheet name="9_FreshX" sheetId="8" r:id="rId11"/>
    <sheet name="9_Airport" sheetId="9" r:id="rId12"/>
    <sheet name="TahoeSalt" sheetId="10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6" l="1"/>
  <c r="E10" i="6" s="1"/>
  <c r="F10" i="6"/>
  <c r="H9" i="6"/>
  <c r="G9" i="6"/>
  <c r="E8" i="5"/>
  <c r="F8" i="5"/>
  <c r="G8" i="5"/>
  <c r="F7" i="5"/>
  <c r="G7" i="5"/>
  <c r="E7" i="5"/>
  <c r="C8" i="5" s="1"/>
  <c r="D8" i="5" s="1"/>
  <c r="G9" i="4"/>
  <c r="G10" i="4" s="1"/>
  <c r="G8" i="4"/>
  <c r="C10" i="4"/>
  <c r="C9" i="4"/>
  <c r="C8" i="4"/>
  <c r="F5" i="3"/>
  <c r="F6" i="3"/>
  <c r="F7" i="3"/>
  <c r="F8" i="3"/>
  <c r="F9" i="3"/>
  <c r="F10" i="3"/>
  <c r="F11" i="3"/>
  <c r="F12" i="3"/>
  <c r="F13" i="3"/>
  <c r="F14" i="3"/>
  <c r="F15" i="3"/>
  <c r="F4" i="3"/>
  <c r="E12" i="3"/>
  <c r="E13" i="3"/>
  <c r="E14" i="3"/>
  <c r="E15" i="3"/>
  <c r="E5" i="3"/>
  <c r="E6" i="3"/>
  <c r="E7" i="3"/>
  <c r="E8" i="3"/>
  <c r="E9" i="3"/>
  <c r="E10" i="3"/>
  <c r="E11" i="3"/>
  <c r="E4" i="3"/>
  <c r="H5" i="3"/>
  <c r="H4" i="3"/>
  <c r="D5" i="3"/>
  <c r="D6" i="3"/>
  <c r="D7" i="3"/>
  <c r="D8" i="3"/>
  <c r="D9" i="3"/>
  <c r="D10" i="3"/>
  <c r="D11" i="3"/>
  <c r="D4" i="3"/>
  <c r="C6" i="3"/>
  <c r="C7" i="3"/>
  <c r="C8" i="3"/>
  <c r="C9" i="3"/>
  <c r="C10" i="3"/>
  <c r="C11" i="3"/>
  <c r="C5" i="3"/>
  <c r="C4" i="3"/>
  <c r="J10" i="6"/>
  <c r="I10" i="6"/>
  <c r="J9" i="6"/>
  <c r="I8" i="5"/>
  <c r="H8" i="5"/>
  <c r="I7" i="5"/>
  <c r="I9" i="4"/>
  <c r="G10" i="6" l="1"/>
  <c r="D11" i="6"/>
  <c r="H10" i="6"/>
  <c r="F11" i="6" l="1"/>
  <c r="E11" i="6"/>
  <c r="G11" i="6" l="1"/>
  <c r="H11" i="6"/>
  <c r="D12" i="6"/>
  <c r="D13" i="6" l="1"/>
  <c r="E12" i="6"/>
  <c r="G12" i="6"/>
  <c r="F12" i="6"/>
  <c r="H12" i="6"/>
  <c r="E13" i="6" l="1"/>
  <c r="G13" i="6" s="1"/>
  <c r="F13" i="6"/>
  <c r="H13" i="6"/>
</calcChain>
</file>

<file path=xl/sharedStrings.xml><?xml version="1.0" encoding="utf-8"?>
<sst xmlns="http://schemas.openxmlformats.org/spreadsheetml/2006/main" count="92" uniqueCount="60">
  <si>
    <t>Year</t>
  </si>
  <si>
    <t>Period</t>
  </si>
  <si>
    <t>Enrollment</t>
  </si>
  <si>
    <t>Fall</t>
  </si>
  <si>
    <t>Spring</t>
  </si>
  <si>
    <t>Summer</t>
  </si>
  <si>
    <t>Quarter</t>
  </si>
  <si>
    <t>Time</t>
  </si>
  <si>
    <t>Demand</t>
  </si>
  <si>
    <t>Penne Pasta</t>
  </si>
  <si>
    <t>Week</t>
  </si>
  <si>
    <t>Get Smart Phone Mfg</t>
  </si>
  <si>
    <t>alpha</t>
  </si>
  <si>
    <t>beta</t>
  </si>
  <si>
    <t>Forecast for &lt;#&gt; months from now</t>
  </si>
  <si>
    <t>Current Month</t>
  </si>
  <si>
    <t>Observed Demand</t>
  </si>
  <si>
    <t>Level Estimate</t>
  </si>
  <si>
    <t>Trend Estimate</t>
  </si>
  <si>
    <t>Demand for pool toys</t>
  </si>
  <si>
    <t>gamma</t>
  </si>
  <si>
    <t>Seasonal Factor</t>
  </si>
  <si>
    <t>Current Time</t>
  </si>
  <si>
    <t>Season</t>
  </si>
  <si>
    <t>Next Period Forecast</t>
  </si>
  <si>
    <t>2 Periods Ahead Forecast</t>
  </si>
  <si>
    <t>Winter</t>
  </si>
  <si>
    <t>Month</t>
  </si>
  <si>
    <t>FreshX Toothpaste demand (1000's of tubes)</t>
  </si>
  <si>
    <t>Indianapolis International Airport enplanements (1000's)</t>
  </si>
  <si>
    <t>Tahoe Salt Data</t>
  </si>
  <si>
    <t>Year, Qtr</t>
  </si>
  <si>
    <t>1,2</t>
  </si>
  <si>
    <t>1,3</t>
  </si>
  <si>
    <t>1,4</t>
  </si>
  <si>
    <t>2,1</t>
  </si>
  <si>
    <t>2,2</t>
  </si>
  <si>
    <t>2,3</t>
  </si>
  <si>
    <t>2,4</t>
  </si>
  <si>
    <t>3,1</t>
  </si>
  <si>
    <t>3,2</t>
  </si>
  <si>
    <t>3,3</t>
  </si>
  <si>
    <t>3,4</t>
  </si>
  <si>
    <t>4,1</t>
  </si>
  <si>
    <t xml:space="preserve">Try running linear regression on the demand below WITHOUT deseasonalizing. </t>
  </si>
  <si>
    <t>Look at the residual plot, R-squared, and P-value</t>
  </si>
  <si>
    <t>Then run LR on the properly deseasonalized demand.</t>
  </si>
  <si>
    <t>Try running linear regression on the data below.  There is no seasonal pattern in this data.</t>
  </si>
  <si>
    <t>What do you notice?</t>
  </si>
  <si>
    <r>
      <t xml:space="preserve">Below is the </t>
    </r>
    <r>
      <rPr>
        <b/>
        <sz val="11"/>
        <color theme="1"/>
        <rFont val="Calibri"/>
        <family val="2"/>
        <scheme val="minor"/>
      </rPr>
      <t>cumulative</t>
    </r>
    <r>
      <rPr>
        <sz val="11"/>
        <color theme="1"/>
        <rFont val="Calibri"/>
        <family val="2"/>
        <scheme val="minor"/>
      </rPr>
      <t xml:space="preserve"> weekly sales of the new yPhone 10, i.e., the total sales since release.</t>
    </r>
  </si>
  <si>
    <t>How can we accurately predict future sales of this product?</t>
  </si>
  <si>
    <t>Cumulative Sales ($)</t>
  </si>
  <si>
    <t>Weekly Sales</t>
  </si>
  <si>
    <t>Log(Sales)</t>
  </si>
  <si>
    <t>Intercept</t>
  </si>
  <si>
    <t>Slope</t>
  </si>
  <si>
    <t>Predicted Log(S)</t>
  </si>
  <si>
    <t>Predicted S</t>
  </si>
  <si>
    <t>Moving Average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</si>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</sst>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left"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4" fontId="0" fillId="3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1" fillId="0" borderId="0" xfId="0" applyFont="1"/>
    <xf numFmtId="164" fontId="0" fillId="0" borderId="0" xfId="0" applyNumberFormat="1" applyFill="1"/>
    <xf numFmtId="164" fontId="0" fillId="4" borderId="0" xfId="0" applyNumberFormat="1" applyFill="1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164" fontId="0" fillId="3" borderId="0" xfId="0" applyNumberFormat="1" applyFill="1"/>
    <xf numFmtId="164" fontId="0" fillId="2" borderId="0" xfId="0" applyNumberFormat="1" applyFill="1"/>
    <xf numFmtId="164" fontId="0" fillId="0" borderId="0" xfId="0" applyNumberFormat="1" applyFill="1"/>
    <xf numFmtId="164" fontId="0" fillId="0" borderId="0" xfId="0" applyNumberFormat="1"/>
    <xf numFmtId="0" fontId="0" fillId="0" borderId="0" xfId="0" applyAlignment="1"/>
    <xf numFmtId="2" fontId="0" fillId="0" borderId="0" xfId="0" applyNumberFormat="1"/>
    <xf numFmtId="2" fontId="0" fillId="2" borderId="0" xfId="0" applyNumberFormat="1" applyFill="1"/>
    <xf numFmtId="164" fontId="0" fillId="5" borderId="0" xfId="0" applyNumberFormat="1" applyFill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left" wrapText="1"/>
    </xf>
    <xf numFmtId="0" fontId="0" fillId="2" borderId="0" xfId="0" applyFill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44" fontId="0" fillId="2" borderId="0" xfId="1" applyFont="1" applyFill="1"/>
    <xf numFmtId="44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/>
    <xf numFmtId="44" fontId="0" fillId="0" borderId="0" xfId="1" applyFont="1"/>
    <xf numFmtId="44" fontId="0" fillId="6" borderId="0" xfId="1" applyFont="1" applyFill="1"/>
    <xf numFmtId="0" fontId="0" fillId="0" borderId="0" xfId="0" applyFill="1"/>
    <xf numFmtId="164" fontId="0" fillId="6" borderId="0" xfId="0" applyNumberFormat="1" applyFill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'4_Exponential'!$F$3</c:f>
              <c:strCache>
                <c:ptCount val="1"/>
                <c:pt idx="0">
                  <c:v>Predicted 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'4_Exponential'!$A$4:$A$15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'4_Exponential'!$F$4:$F$15</c:f>
              <c:numCache>
                <c:formatCode>_("$"* #,##0.00_);_("$"* \(#,##0.00\);_("$"* "-"??_);_(@_)</c:formatCode>
                <c:ptCount val="12"/>
                <c:pt idx="0">
                  <c:v>1008913.2736038057</c:v>
                </c:pt>
                <c:pt idx="1">
                  <c:v>837302.10531750193</c:v>
                </c:pt>
                <c:pt idx="2">
                  <c:v>694881.14975919167</c:v>
                </c:pt>
                <c:pt idx="3">
                  <c:v>576685.29581393627</c:v>
                </c:pt>
                <c:pt idx="4">
                  <c:v>478593.97326184087</c:v>
                </c:pt>
                <c:pt idx="5">
                  <c:v>397187.50054008217</c:v>
                </c:pt>
                <c:pt idx="6">
                  <c:v>329627.86704162695</c:v>
                </c:pt>
                <c:pt idx="7">
                  <c:v>273559.79375651933</c:v>
                </c:pt>
                <c:pt idx="8">
                  <c:v>227028.62300977431</c:v>
                </c:pt>
                <c:pt idx="9">
                  <c:v>188412.17474958673</c:v>
                </c:pt>
                <c:pt idx="10">
                  <c:v>156364.193744594</c:v>
                </c:pt>
                <c:pt idx="11">
                  <c:v>129767.41613376318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E4-472D-8C31-6E01FBB6D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348112"/>
        <c:axId val="1759377568"/>
      </c:scatterChart>
      <c:valAx>
        <c:axId val="175934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77568"/>
        <c:crosses val="autoZero"/>
        <c:crossBetween val="midCat"/>
      </c:valAx>
      <c:valAx>
        <c:axId val="17593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4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748392</xdr:colOff>
      <xdr:row>14</xdr:row>
      <xdr:rowOff>26307</xdr:rowOff>
    </xdr:from>
    <xdr:to>
      <xdr:col>7</xdr:col>
      <xdr:colOff>656317</xdr:colOff>
      <xdr:row>28</xdr:row>
      <xdr:rowOff>102507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09042E-B8B7-4663-880B-D962AE10C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5" x14ac:dyDescent="0.25"/>
  <cols>
    <col min="3" max="3" width="11.8554687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s="2">
        <v>30</v>
      </c>
    </row>
    <row r="3" spans="1:3" x14ac:dyDescent="0.25">
      <c r="A3">
        <v>1</v>
      </c>
      <c r="B3" t="s">
        <v>4</v>
      </c>
      <c r="C3" s="2">
        <v>80</v>
      </c>
    </row>
    <row r="4" spans="1:3" x14ac:dyDescent="0.25">
      <c r="A4">
        <v>1</v>
      </c>
      <c r="B4" t="s">
        <v>5</v>
      </c>
      <c r="C4" s="2">
        <v>15</v>
      </c>
    </row>
    <row r="5" spans="1:3" x14ac:dyDescent="0.25">
      <c r="A5">
        <v>2</v>
      </c>
      <c r="B5" t="s">
        <v>3</v>
      </c>
      <c r="C5" s="2">
        <v>40</v>
      </c>
    </row>
    <row r="6" spans="1:3" x14ac:dyDescent="0.25">
      <c r="A6">
        <v>2</v>
      </c>
      <c r="B6" t="s">
        <v>4</v>
      </c>
      <c r="C6" s="2">
        <v>90</v>
      </c>
    </row>
    <row r="7" spans="1:3" x14ac:dyDescent="0.25">
      <c r="A7">
        <v>2</v>
      </c>
      <c r="B7" t="s">
        <v>5</v>
      </c>
      <c r="C7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>
        <v>1</v>
      </c>
      <c r="B2">
        <v>1</v>
      </c>
      <c r="C2">
        <v>1</v>
      </c>
      <c r="D2" s="2">
        <v>500</v>
      </c>
    </row>
    <row r="3" spans="1:4" x14ac:dyDescent="0.25">
      <c r="A3">
        <v>1</v>
      </c>
      <c r="B3">
        <v>2</v>
      </c>
      <c r="C3">
        <v>2</v>
      </c>
      <c r="D3" s="2">
        <v>1000</v>
      </c>
    </row>
    <row r="4" spans="1:4" x14ac:dyDescent="0.25">
      <c r="A4">
        <v>1</v>
      </c>
      <c r="B4">
        <v>3</v>
      </c>
      <c r="C4">
        <v>3</v>
      </c>
      <c r="D4" s="2">
        <v>400</v>
      </c>
    </row>
    <row r="5" spans="1:4" x14ac:dyDescent="0.25">
      <c r="A5">
        <v>1</v>
      </c>
      <c r="B5">
        <v>4</v>
      </c>
      <c r="C5">
        <v>4</v>
      </c>
      <c r="D5" s="2">
        <v>300</v>
      </c>
    </row>
    <row r="6" spans="1:4" x14ac:dyDescent="0.25">
      <c r="A6">
        <v>2</v>
      </c>
      <c r="B6">
        <v>1</v>
      </c>
      <c r="C6">
        <v>5</v>
      </c>
      <c r="D6" s="2">
        <v>600</v>
      </c>
    </row>
    <row r="7" spans="1:4" x14ac:dyDescent="0.25">
      <c r="A7">
        <v>2</v>
      </c>
      <c r="B7">
        <v>2</v>
      </c>
      <c r="C7">
        <v>6</v>
      </c>
      <c r="D7" s="2">
        <v>1200</v>
      </c>
    </row>
    <row r="8" spans="1:4" x14ac:dyDescent="0.25">
      <c r="A8">
        <v>2</v>
      </c>
      <c r="B8">
        <v>3</v>
      </c>
      <c r="C8">
        <v>7</v>
      </c>
      <c r="D8" s="2">
        <v>700</v>
      </c>
    </row>
    <row r="9" spans="1:4" x14ac:dyDescent="0.25">
      <c r="A9">
        <v>2</v>
      </c>
      <c r="B9">
        <v>4</v>
      </c>
      <c r="C9">
        <v>8</v>
      </c>
      <c r="D9" s="2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18" sqref="B18"/>
    </sheetView>
  </sheetViews>
  <sheetFormatPr defaultRowHeight="15" x14ac:dyDescent="0.25"/>
  <sheetData>
    <row r="1" spans="1:3" x14ac:dyDescent="0.25">
      <c r="A1" s="31" t="s">
        <v>44</v>
      </c>
      <c r="B1" s="31"/>
      <c r="C1" s="31"/>
    </row>
    <row r="2" spans="1:3" x14ac:dyDescent="0.25">
      <c r="A2" s="31" t="s">
        <v>45</v>
      </c>
      <c r="B2" s="31"/>
      <c r="C2" s="31"/>
    </row>
    <row r="3" spans="1:3" x14ac:dyDescent="0.25">
      <c r="A3" s="31" t="s">
        <v>46</v>
      </c>
      <c r="B3" s="31"/>
      <c r="C3" s="31"/>
    </row>
    <row r="4" spans="1:3" x14ac:dyDescent="0.25">
      <c r="A4" s="32" t="s">
        <v>0</v>
      </c>
      <c r="B4" s="32" t="s">
        <v>6</v>
      </c>
      <c r="C4" s="32" t="s">
        <v>8</v>
      </c>
    </row>
    <row r="5" spans="1:3" x14ac:dyDescent="0.25">
      <c r="A5" s="31">
        <v>1</v>
      </c>
      <c r="B5" s="31">
        <v>1</v>
      </c>
      <c r="C5" s="33">
        <v>500</v>
      </c>
    </row>
    <row r="6" spans="1:3" x14ac:dyDescent="0.25">
      <c r="A6" s="31">
        <v>1</v>
      </c>
      <c r="B6" s="31">
        <v>2</v>
      </c>
      <c r="C6" s="33">
        <v>1000</v>
      </c>
    </row>
    <row r="7" spans="1:3" x14ac:dyDescent="0.25">
      <c r="A7" s="31">
        <v>1</v>
      </c>
      <c r="B7" s="31">
        <v>3</v>
      </c>
      <c r="C7" s="33">
        <v>400</v>
      </c>
    </row>
    <row r="8" spans="1:3" x14ac:dyDescent="0.25">
      <c r="A8" s="31">
        <v>1</v>
      </c>
      <c r="B8" s="31">
        <v>4</v>
      </c>
      <c r="C8" s="33">
        <v>300</v>
      </c>
    </row>
    <row r="9" spans="1:3" x14ac:dyDescent="0.25">
      <c r="A9" s="31">
        <v>2</v>
      </c>
      <c r="B9" s="31">
        <v>1</v>
      </c>
      <c r="C9" s="33">
        <v>600</v>
      </c>
    </row>
    <row r="10" spans="1:3" x14ac:dyDescent="0.25">
      <c r="A10" s="31">
        <v>2</v>
      </c>
      <c r="B10" s="31">
        <v>2</v>
      </c>
      <c r="C10" s="33">
        <v>1200</v>
      </c>
    </row>
    <row r="11" spans="1:3" x14ac:dyDescent="0.25">
      <c r="A11" s="31">
        <v>2</v>
      </c>
      <c r="B11" s="31">
        <v>3</v>
      </c>
      <c r="C11" s="33">
        <v>700</v>
      </c>
    </row>
    <row r="12" spans="1:3" x14ac:dyDescent="0.25">
      <c r="A12" s="31">
        <v>2</v>
      </c>
      <c r="B12" s="31">
        <v>4</v>
      </c>
      <c r="C12" s="33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E6" sqref="E6"/>
    </sheetView>
  </sheetViews>
  <sheetFormatPr defaultRowHeight="15" x14ac:dyDescent="0.25"/>
  <sheetData>
    <row r="1" spans="1:2" x14ac:dyDescent="0.25">
      <c r="A1" s="34" t="s">
        <v>47</v>
      </c>
      <c r="B1" s="34"/>
    </row>
    <row r="2" spans="1:2" x14ac:dyDescent="0.25">
      <c r="A2" s="34" t="s">
        <v>48</v>
      </c>
      <c r="B2" s="34"/>
    </row>
    <row r="4" spans="1:2" x14ac:dyDescent="0.25">
      <c r="A4" s="34" t="s">
        <v>7</v>
      </c>
      <c r="B4" s="34"/>
    </row>
    <row r="5" spans="1:2" x14ac:dyDescent="0.25">
      <c r="A5" s="34">
        <v>1</v>
      </c>
      <c r="B5" s="35">
        <v>303.66840904217372</v>
      </c>
    </row>
    <row r="6" spans="1:2" x14ac:dyDescent="0.25">
      <c r="A6" s="34">
        <v>2</v>
      </c>
      <c r="B6" s="35">
        <v>434.89094042494554</v>
      </c>
    </row>
    <row r="7" spans="1:2" x14ac:dyDescent="0.25">
      <c r="A7" s="34">
        <v>3</v>
      </c>
      <c r="B7" s="35">
        <v>125.66431927927485</v>
      </c>
    </row>
    <row r="8" spans="1:2" x14ac:dyDescent="0.25">
      <c r="A8" s="34">
        <v>4</v>
      </c>
      <c r="B8" s="35">
        <v>191.84348609026006</v>
      </c>
    </row>
    <row r="9" spans="1:2" x14ac:dyDescent="0.25">
      <c r="A9" s="34">
        <v>5</v>
      </c>
      <c r="B9" s="35">
        <v>712.39059742692336</v>
      </c>
    </row>
    <row r="10" spans="1:2" x14ac:dyDescent="0.25">
      <c r="A10" s="34">
        <v>6</v>
      </c>
      <c r="B10" s="35">
        <v>484.9486249463157</v>
      </c>
    </row>
    <row r="11" spans="1:2" x14ac:dyDescent="0.25">
      <c r="A11" s="34">
        <v>7</v>
      </c>
      <c r="B11" s="35">
        <v>888.057615537728</v>
      </c>
    </row>
    <row r="12" spans="1:2" x14ac:dyDescent="0.25">
      <c r="A12" s="34">
        <v>8</v>
      </c>
      <c r="B12" s="35">
        <v>962.28814602055274</v>
      </c>
    </row>
    <row r="13" spans="1:2" x14ac:dyDescent="0.25">
      <c r="A13" s="34">
        <v>9</v>
      </c>
      <c r="B13" s="35">
        <v>518.03140649040438</v>
      </c>
    </row>
    <row r="14" spans="1:2" x14ac:dyDescent="0.25">
      <c r="A14" s="34">
        <v>10</v>
      </c>
      <c r="B14" s="35">
        <v>933.06739891517157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M17" sqref="M17"/>
    </sheetView>
  </sheetViews>
  <sheetFormatPr defaultRowHeight="15" x14ac:dyDescent="0.25"/>
  <sheetData>
    <row r="1" spans="1:2" x14ac:dyDescent="0.25">
      <c r="A1" s="36" t="s">
        <v>47</v>
      </c>
      <c r="B1" s="36"/>
    </row>
    <row r="2" spans="1:2" x14ac:dyDescent="0.25">
      <c r="A2" s="36" t="s">
        <v>48</v>
      </c>
      <c r="B2" s="36"/>
    </row>
    <row r="4" spans="1:2" x14ac:dyDescent="0.25">
      <c r="A4" s="36" t="s">
        <v>7</v>
      </c>
      <c r="B4" s="36"/>
    </row>
    <row r="5" spans="1:2" x14ac:dyDescent="0.25">
      <c r="A5" s="36">
        <v>1</v>
      </c>
      <c r="B5" s="37">
        <v>52.615337934654448</v>
      </c>
    </row>
    <row r="6" spans="1:2" x14ac:dyDescent="0.25">
      <c r="A6" s="36">
        <v>2</v>
      </c>
      <c r="B6" s="37">
        <v>59.715512558323859</v>
      </c>
    </row>
    <row r="7" spans="1:2" x14ac:dyDescent="0.25">
      <c r="A7" s="36">
        <v>3</v>
      </c>
      <c r="B7" s="37">
        <v>49.473043745273692</v>
      </c>
    </row>
    <row r="8" spans="1:2" x14ac:dyDescent="0.25">
      <c r="A8" s="36">
        <v>4</v>
      </c>
      <c r="B8" s="37">
        <v>30.509221657815974</v>
      </c>
    </row>
    <row r="9" spans="1:2" x14ac:dyDescent="0.25">
      <c r="A9" s="36">
        <v>5</v>
      </c>
      <c r="B9" s="37">
        <v>60.133022805011976</v>
      </c>
    </row>
    <row r="10" spans="1:2" x14ac:dyDescent="0.25">
      <c r="A10" s="36">
        <v>6</v>
      </c>
      <c r="B10" s="37">
        <v>54.316173936409299</v>
      </c>
    </row>
    <row r="11" spans="1:2" x14ac:dyDescent="0.25">
      <c r="A11" s="36">
        <v>7</v>
      </c>
      <c r="B11" s="37">
        <v>18.919313076383677</v>
      </c>
    </row>
    <row r="12" spans="1:2" x14ac:dyDescent="0.25">
      <c r="A12" s="36">
        <v>8</v>
      </c>
      <c r="B12" s="37">
        <v>43.289081522041769</v>
      </c>
    </row>
    <row r="13" spans="1:2" x14ac:dyDescent="0.25">
      <c r="A13" s="36">
        <v>9</v>
      </c>
      <c r="B13" s="37">
        <v>62.101919602226594</v>
      </c>
    </row>
    <row r="14" spans="1:2" x14ac:dyDescent="0.25">
      <c r="A14" s="36">
        <v>10</v>
      </c>
      <c r="B14" s="37">
        <v>27.878727456068507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zoomScale="140" zoomScaleNormal="140" workbookViewId="0">
      <selection activeCell="C5" sqref="C5"/>
    </sheetView>
  </sheetViews>
  <sheetFormatPr defaultRowHeight="15" x14ac:dyDescent="0.25"/>
  <cols>
    <col min="1" max="1" width="15.42578125" customWidth="1"/>
    <col min="2" max="2" width="19.28515625" customWidth="1"/>
    <col min="3" max="3" width="14.5703125" bestFit="1" customWidth="1"/>
    <col min="4" max="4" width="13.85546875" customWidth="1"/>
    <col min="5" max="5" width="17.85546875" customWidth="1"/>
    <col min="6" max="6" width="14.5703125" bestFit="1" customWidth="1"/>
    <col min="7" max="7" width="9.140625" style="36"/>
    <col min="8" max="8" width="12" bestFit="1" customWidth="1"/>
  </cols>
  <sheetData>
    <row r="1" spans="1:8" x14ac:dyDescent="0.25">
      <c r="A1" t="s">
        <v>49</v>
      </c>
    </row>
    <row r="2" spans="1:8" s="36" customFormat="1" x14ac:dyDescent="0.25">
      <c r="A2" s="36" t="s">
        <v>50</v>
      </c>
    </row>
    <row r="3" spans="1:8" ht="36" customHeight="1" x14ac:dyDescent="0.25">
      <c r="A3" s="3" t="s">
        <v>10</v>
      </c>
      <c r="B3" s="4" t="s">
        <v>51</v>
      </c>
      <c r="C3" s="28" t="s">
        <v>52</v>
      </c>
      <c r="D3" s="28" t="s">
        <v>53</v>
      </c>
      <c r="E3" s="28" t="s">
        <v>56</v>
      </c>
      <c r="F3" s="28" t="s">
        <v>57</v>
      </c>
    </row>
    <row r="4" spans="1:8" x14ac:dyDescent="0.25">
      <c r="A4">
        <v>1</v>
      </c>
      <c r="B4" s="38">
        <v>1059204.6299999999</v>
      </c>
      <c r="C4" s="39">
        <f>B4</f>
        <v>1059204.6299999999</v>
      </c>
      <c r="D4">
        <f>LN(C4)</f>
        <v>13.873028835378891</v>
      </c>
      <c r="E4">
        <f>$H$4+$H$5*A4</f>
        <v>13.824384342820784</v>
      </c>
      <c r="F4" s="42">
        <f>EXP(E4)</f>
        <v>1008913.2736038057</v>
      </c>
      <c r="G4" s="36" t="s">
        <v>54</v>
      </c>
      <c r="H4" s="41">
        <f>INTERCEPT(D4:D11, A4:A11)</f>
        <v>14.010828463039804</v>
      </c>
    </row>
    <row r="5" spans="1:8" x14ac:dyDescent="0.25">
      <c r="A5">
        <v>2</v>
      </c>
      <c r="B5" s="38">
        <v>1874630.54</v>
      </c>
      <c r="C5" s="39">
        <f>B5-B4</f>
        <v>815425.91000000015</v>
      </c>
      <c r="D5" s="36">
        <f t="shared" ref="D5:D11" si="0">LN(C5)</f>
        <v>13.611465844678001</v>
      </c>
      <c r="E5" s="36">
        <f t="shared" ref="E5:E15" si="1">$H$4+$H$5*A5</f>
        <v>13.637940222601761</v>
      </c>
      <c r="F5" s="42">
        <f t="shared" ref="F5:F15" si="2">EXP(E5)</f>
        <v>837302.10531750193</v>
      </c>
      <c r="G5" s="36" t="s">
        <v>55</v>
      </c>
      <c r="H5" s="41">
        <f>SLOPE(D4:D11, A4:A11)</f>
        <v>-0.18644412021902115</v>
      </c>
    </row>
    <row r="6" spans="1:8" x14ac:dyDescent="0.25">
      <c r="A6">
        <v>3</v>
      </c>
      <c r="B6" s="38">
        <v>2552518.85</v>
      </c>
      <c r="C6" s="39">
        <f t="shared" ref="C6:C11" si="3">B6-B5</f>
        <v>677888.31</v>
      </c>
      <c r="D6" s="36">
        <f t="shared" si="0"/>
        <v>13.426737818839038</v>
      </c>
      <c r="E6" s="36">
        <f t="shared" si="1"/>
        <v>13.451496102382741</v>
      </c>
      <c r="F6" s="42">
        <f t="shared" si="2"/>
        <v>694881.14975919167</v>
      </c>
    </row>
    <row r="7" spans="1:8" x14ac:dyDescent="0.25">
      <c r="A7">
        <v>4</v>
      </c>
      <c r="B7" s="38">
        <v>3139080.54</v>
      </c>
      <c r="C7" s="39">
        <f t="shared" si="3"/>
        <v>586561.68999999994</v>
      </c>
      <c r="D7" s="36">
        <f t="shared" si="0"/>
        <v>13.282033124834999</v>
      </c>
      <c r="E7" s="36">
        <f t="shared" si="1"/>
        <v>13.265051982163719</v>
      </c>
      <c r="F7" s="42">
        <f t="shared" si="2"/>
        <v>576685.29581393627</v>
      </c>
    </row>
    <row r="8" spans="1:8" x14ac:dyDescent="0.25">
      <c r="A8">
        <v>5</v>
      </c>
      <c r="B8" s="38">
        <v>3631538.93</v>
      </c>
      <c r="C8" s="39">
        <f t="shared" si="3"/>
        <v>492458.39000000013</v>
      </c>
      <c r="D8" s="36">
        <f t="shared" si="0"/>
        <v>13.107165248715383</v>
      </c>
      <c r="E8" s="36">
        <f t="shared" si="1"/>
        <v>13.078607861944699</v>
      </c>
      <c r="F8" s="42">
        <f t="shared" si="2"/>
        <v>478593.97326184087</v>
      </c>
    </row>
    <row r="9" spans="1:8" x14ac:dyDescent="0.25">
      <c r="A9">
        <v>6</v>
      </c>
      <c r="B9" s="38">
        <v>3987823.02</v>
      </c>
      <c r="C9" s="39">
        <f t="shared" si="3"/>
        <v>356284.08999999985</v>
      </c>
      <c r="D9" s="36">
        <f t="shared" si="0"/>
        <v>12.783483697214953</v>
      </c>
      <c r="E9" s="36">
        <f t="shared" si="1"/>
        <v>12.892163741725676</v>
      </c>
      <c r="F9" s="42">
        <f t="shared" si="2"/>
        <v>397187.50054008217</v>
      </c>
    </row>
    <row r="10" spans="1:8" x14ac:dyDescent="0.25">
      <c r="A10">
        <v>7</v>
      </c>
      <c r="B10" s="38">
        <v>4319397.99</v>
      </c>
      <c r="C10" s="39">
        <f t="shared" si="3"/>
        <v>331574.9700000002</v>
      </c>
      <c r="D10" s="36">
        <f t="shared" si="0"/>
        <v>12.711609216885282</v>
      </c>
      <c r="E10" s="36">
        <f t="shared" si="1"/>
        <v>12.705719621506656</v>
      </c>
      <c r="F10" s="42">
        <f t="shared" si="2"/>
        <v>329627.86704162695</v>
      </c>
    </row>
    <row r="11" spans="1:8" x14ac:dyDescent="0.25">
      <c r="A11">
        <v>8</v>
      </c>
      <c r="B11" s="38">
        <v>4609827.33</v>
      </c>
      <c r="C11" s="39">
        <f t="shared" si="3"/>
        <v>290429.33999999985</v>
      </c>
      <c r="D11" s="36">
        <f t="shared" si="0"/>
        <v>12.579115589887133</v>
      </c>
      <c r="E11" s="36">
        <f t="shared" si="1"/>
        <v>12.519275501287634</v>
      </c>
      <c r="F11" s="42">
        <f t="shared" si="2"/>
        <v>273559.79375651933</v>
      </c>
    </row>
    <row r="12" spans="1:8" x14ac:dyDescent="0.25">
      <c r="A12" s="36">
        <v>9</v>
      </c>
      <c r="E12" s="41">
        <f t="shared" si="1"/>
        <v>12.332831381068614</v>
      </c>
      <c r="F12" s="43">
        <f t="shared" si="2"/>
        <v>227028.62300977431</v>
      </c>
    </row>
    <row r="13" spans="1:8" x14ac:dyDescent="0.25">
      <c r="A13" s="36">
        <v>10</v>
      </c>
      <c r="E13" s="41">
        <f t="shared" si="1"/>
        <v>12.146387260849593</v>
      </c>
      <c r="F13" s="43">
        <f t="shared" si="2"/>
        <v>188412.17474958673</v>
      </c>
    </row>
    <row r="14" spans="1:8" x14ac:dyDescent="0.25">
      <c r="A14" s="36">
        <v>11</v>
      </c>
      <c r="E14" s="41">
        <f t="shared" si="1"/>
        <v>11.959943140630571</v>
      </c>
      <c r="F14" s="43">
        <f t="shared" si="2"/>
        <v>156364.193744594</v>
      </c>
    </row>
    <row r="15" spans="1:8" x14ac:dyDescent="0.25">
      <c r="A15" s="36">
        <v>12</v>
      </c>
      <c r="E15" s="41">
        <f t="shared" si="1"/>
        <v>11.773499020411549</v>
      </c>
      <c r="F15" s="43">
        <f t="shared" si="2"/>
        <v>129767.41613376318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70" zoomScaleNormal="170" workbookViewId="0">
      <selection activeCell="I3" sqref="I3"/>
    </sheetView>
  </sheetViews>
  <sheetFormatPr defaultRowHeight="15" x14ac:dyDescent="0.25"/>
  <sheetData>
    <row r="1" spans="1:9" x14ac:dyDescent="0.25">
      <c r="A1" s="5" t="s">
        <v>9</v>
      </c>
      <c r="B1" s="5"/>
    </row>
    <row r="2" spans="1:9" x14ac:dyDescent="0.25">
      <c r="A2" t="s">
        <v>58</v>
      </c>
      <c r="E2" t="s">
        <v>59</v>
      </c>
      <c r="H2" t="s">
        <v>12</v>
      </c>
      <c r="I2">
        <v>0</v>
      </c>
    </row>
    <row r="3" spans="1:9" x14ac:dyDescent="0.25">
      <c r="A3" s="5" t="s">
        <v>10</v>
      </c>
      <c r="B3" s="5" t="s">
        <v>8</v>
      </c>
      <c r="E3" s="36" t="s">
        <v>10</v>
      </c>
      <c r="F3" s="36" t="s">
        <v>8</v>
      </c>
    </row>
    <row r="4" spans="1:9" x14ac:dyDescent="0.25">
      <c r="A4" s="5">
        <v>1</v>
      </c>
      <c r="B4" s="5">
        <v>300</v>
      </c>
      <c r="E4" s="36">
        <v>1</v>
      </c>
      <c r="F4" s="36">
        <v>300</v>
      </c>
    </row>
    <row r="5" spans="1:9" x14ac:dyDescent="0.25">
      <c r="A5" s="5">
        <v>2</v>
      </c>
      <c r="B5" s="5">
        <v>450</v>
      </c>
      <c r="E5" s="36">
        <v>2</v>
      </c>
      <c r="F5" s="36">
        <v>450</v>
      </c>
    </row>
    <row r="6" spans="1:9" x14ac:dyDescent="0.25">
      <c r="A6" s="5">
        <v>3</v>
      </c>
      <c r="B6" s="5">
        <v>250</v>
      </c>
      <c r="E6" s="36">
        <v>3</v>
      </c>
      <c r="F6" s="36">
        <v>250</v>
      </c>
    </row>
    <row r="7" spans="1:9" x14ac:dyDescent="0.25">
      <c r="A7" s="5">
        <v>4</v>
      </c>
      <c r="B7" s="5">
        <v>500</v>
      </c>
      <c r="E7" s="36">
        <v>4</v>
      </c>
      <c r="F7" s="36">
        <v>500</v>
      </c>
    </row>
    <row r="8" spans="1:9" x14ac:dyDescent="0.25">
      <c r="A8" s="5">
        <v>5</v>
      </c>
      <c r="B8" s="44">
        <v>400</v>
      </c>
      <c r="C8">
        <f>AVERAGE(B4:B7)</f>
        <v>375</v>
      </c>
      <c r="E8" s="36">
        <v>5</v>
      </c>
      <c r="F8" s="44">
        <v>400</v>
      </c>
      <c r="G8">
        <f>AVERAGE(F4:F7)</f>
        <v>375</v>
      </c>
    </row>
    <row r="9" spans="1:9" x14ac:dyDescent="0.25">
      <c r="A9">
        <v>6</v>
      </c>
      <c r="B9" s="44">
        <v>250</v>
      </c>
      <c r="C9" s="36">
        <f>AVERAGE(B5:B8)</f>
        <v>400</v>
      </c>
      <c r="E9">
        <v>6</v>
      </c>
      <c r="F9" s="44">
        <v>250</v>
      </c>
      <c r="G9">
        <f>$I$2*F8+(1-$I$2)*G8</f>
        <v>375</v>
      </c>
      <c r="I9" t="str">
        <f ca="1">_xlfn.FORMULATEXT(G9)</f>
        <v>=$I$2*F8+(1-$I$2)*G8</v>
      </c>
    </row>
    <row r="10" spans="1:9" x14ac:dyDescent="0.25">
      <c r="A10">
        <v>7</v>
      </c>
      <c r="C10" s="36">
        <f>AVERAGE(B6:B9)</f>
        <v>350</v>
      </c>
      <c r="G10" s="36">
        <f>$I$2*F9+(1-$I$2)*G9</f>
        <v>375</v>
      </c>
    </row>
    <row r="11" spans="1:9" x14ac:dyDescent="0.25">
      <c r="A1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zoomScale="190" zoomScaleNormal="190" workbookViewId="0">
      <selection activeCell="F10" sqref="F10"/>
    </sheetView>
  </sheetViews>
  <sheetFormatPr defaultRowHeight="15" x14ac:dyDescent="0.25"/>
  <sheetData>
    <row r="1" spans="1:9" x14ac:dyDescent="0.25">
      <c r="A1" s="12" t="s">
        <v>11</v>
      </c>
      <c r="B1" s="6"/>
      <c r="C1" s="6"/>
      <c r="D1" s="6"/>
      <c r="E1" s="6"/>
      <c r="F1" s="6"/>
      <c r="G1" s="6"/>
    </row>
    <row r="3" spans="1:9" x14ac:dyDescent="0.25">
      <c r="A3" s="6" t="s">
        <v>12</v>
      </c>
      <c r="B3" s="11">
        <v>0.1</v>
      </c>
      <c r="C3" s="6"/>
      <c r="D3" s="6"/>
      <c r="E3" s="6"/>
      <c r="F3" s="6"/>
      <c r="G3" s="6"/>
    </row>
    <row r="4" spans="1:9" x14ac:dyDescent="0.25">
      <c r="A4" s="6" t="s">
        <v>13</v>
      </c>
      <c r="B4" s="11">
        <v>0.2</v>
      </c>
      <c r="C4" s="6"/>
      <c r="D4" s="6"/>
      <c r="E4" s="6"/>
      <c r="F4" s="6"/>
      <c r="G4" s="6"/>
    </row>
    <row r="5" spans="1:9" x14ac:dyDescent="0.25">
      <c r="A5" s="6"/>
      <c r="B5" s="6"/>
      <c r="C5" s="6"/>
      <c r="D5" s="6"/>
      <c r="E5" s="40" t="s">
        <v>14</v>
      </c>
      <c r="F5" s="40"/>
      <c r="G5" s="40"/>
    </row>
    <row r="6" spans="1:9" ht="45" x14ac:dyDescent="0.25">
      <c r="A6" s="7" t="s">
        <v>15</v>
      </c>
      <c r="B6" s="7" t="s">
        <v>16</v>
      </c>
      <c r="C6" s="7" t="s">
        <v>17</v>
      </c>
      <c r="D6" s="7" t="s">
        <v>18</v>
      </c>
      <c r="E6" s="7">
        <v>1</v>
      </c>
      <c r="F6" s="7">
        <v>2</v>
      </c>
      <c r="G6" s="6">
        <v>3</v>
      </c>
    </row>
    <row r="7" spans="1:9" x14ac:dyDescent="0.25">
      <c r="A7" s="6">
        <v>0</v>
      </c>
      <c r="B7" s="8"/>
      <c r="C7" s="10">
        <v>173</v>
      </c>
      <c r="D7" s="10">
        <v>71</v>
      </c>
      <c r="E7" s="45">
        <f>$C7+E$6*$D7</f>
        <v>244</v>
      </c>
      <c r="F7" s="21">
        <f t="shared" ref="F7:G8" si="0">$C7+F$6*$D7</f>
        <v>315</v>
      </c>
      <c r="G7" s="21">
        <f t="shared" si="0"/>
        <v>386</v>
      </c>
      <c r="I7" t="str">
        <f ca="1">_xlfn.FORMULATEXT(E7)</f>
        <v>=$C7+E$6*$D7</v>
      </c>
    </row>
    <row r="8" spans="1:9" x14ac:dyDescent="0.25">
      <c r="A8" s="6">
        <v>1</v>
      </c>
      <c r="B8" s="14">
        <v>280</v>
      </c>
      <c r="C8" s="9">
        <f>$B$3*B8 + (1-$B$3)*E7</f>
        <v>247.6</v>
      </c>
      <c r="D8" s="9">
        <f>$B$4*(C8-C7)+(1-$B$4)*D7</f>
        <v>71.72</v>
      </c>
      <c r="E8" s="45">
        <f>$C8+E$6*$D8</f>
        <v>319.32</v>
      </c>
      <c r="F8" s="21">
        <f t="shared" si="0"/>
        <v>391.03999999999996</v>
      </c>
      <c r="G8" s="21">
        <f t="shared" si="0"/>
        <v>462.76</v>
      </c>
      <c r="H8" t="str">
        <f ca="1">_xlfn.FORMULATEXT(C8)</f>
        <v>=$B$3*B8 + (1-$B$3)*E7</v>
      </c>
      <c r="I8" s="46" t="str">
        <f ca="1">_xlfn.FORMULATEXT(D8)</f>
        <v>=$B$4*(C8-C7)+(1-$B$4)*D7</v>
      </c>
    </row>
    <row r="9" spans="1:9" x14ac:dyDescent="0.25">
      <c r="A9" s="6">
        <v>2</v>
      </c>
      <c r="B9" s="9"/>
      <c r="C9" s="9"/>
      <c r="D9" s="9"/>
      <c r="E9" s="13"/>
      <c r="F9" s="13"/>
      <c r="G9" s="13"/>
    </row>
    <row r="10" spans="1:9" x14ac:dyDescent="0.25">
      <c r="A10" s="6">
        <v>3</v>
      </c>
      <c r="B10" s="9"/>
      <c r="C10" s="9"/>
      <c r="D10" s="9"/>
      <c r="E10" s="13"/>
      <c r="F10" s="13"/>
      <c r="G10" s="13"/>
    </row>
  </sheetData>
  <mergeCells count="1">
    <mergeCell ref="E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tabSelected="1" zoomScale="150" zoomScaleNormal="150" workbookViewId="0">
      <selection activeCell="D11" sqref="D11"/>
    </sheetView>
  </sheetViews>
  <sheetFormatPr defaultRowHeight="15" x14ac:dyDescent="0.25"/>
  <sheetData>
    <row r="1" spans="1:10" x14ac:dyDescent="0.25">
      <c r="A1" s="16" t="s">
        <v>19</v>
      </c>
      <c r="B1" s="15"/>
      <c r="C1" s="15"/>
      <c r="D1" s="15"/>
      <c r="E1" s="15"/>
      <c r="F1" s="15"/>
      <c r="G1" s="15"/>
      <c r="H1" s="15"/>
    </row>
    <row r="3" spans="1:10" x14ac:dyDescent="0.25">
      <c r="A3" s="15" t="s">
        <v>12</v>
      </c>
      <c r="B3" s="17">
        <v>0.2</v>
      </c>
      <c r="C3" s="15"/>
      <c r="D3" s="15"/>
      <c r="E3" s="15"/>
      <c r="F3" s="15"/>
      <c r="G3" s="15"/>
      <c r="H3" s="15"/>
    </row>
    <row r="4" spans="1:10" x14ac:dyDescent="0.25">
      <c r="A4" s="15" t="s">
        <v>13</v>
      </c>
      <c r="B4" s="17">
        <v>0.2</v>
      </c>
      <c r="C4" s="15"/>
      <c r="D4" s="15"/>
      <c r="E4" s="15"/>
      <c r="F4" s="15"/>
      <c r="G4" s="15"/>
      <c r="H4" s="15"/>
    </row>
    <row r="5" spans="1:10" x14ac:dyDescent="0.25">
      <c r="A5" s="15" t="s">
        <v>20</v>
      </c>
      <c r="B5" s="17">
        <v>0.2</v>
      </c>
      <c r="C5" s="15"/>
      <c r="D5" s="15"/>
      <c r="E5" s="15"/>
      <c r="F5" s="15"/>
      <c r="G5" s="15"/>
      <c r="H5" s="15"/>
    </row>
    <row r="7" spans="1:10" x14ac:dyDescent="0.25">
      <c r="A7" s="15"/>
      <c r="B7" s="15"/>
      <c r="C7" s="15"/>
      <c r="D7" s="15"/>
      <c r="E7" s="15"/>
      <c r="F7" s="15" t="s">
        <v>21</v>
      </c>
      <c r="G7" s="23"/>
      <c r="H7" s="23"/>
    </row>
    <row r="8" spans="1:10" ht="45" x14ac:dyDescent="0.25">
      <c r="A8" s="18" t="s">
        <v>22</v>
      </c>
      <c r="B8" s="18" t="s">
        <v>23</v>
      </c>
      <c r="C8" s="18" t="s">
        <v>16</v>
      </c>
      <c r="D8" s="18" t="s">
        <v>17</v>
      </c>
      <c r="E8" s="18" t="s">
        <v>18</v>
      </c>
      <c r="F8" s="25">
        <v>1.5</v>
      </c>
      <c r="G8" s="18" t="s">
        <v>24</v>
      </c>
      <c r="H8" s="18" t="s">
        <v>25</v>
      </c>
    </row>
    <row r="9" spans="1:10" x14ac:dyDescent="0.25">
      <c r="A9" s="15">
        <v>0</v>
      </c>
      <c r="B9" s="15" t="s">
        <v>26</v>
      </c>
      <c r="C9" s="19"/>
      <c r="D9" s="20">
        <v>100</v>
      </c>
      <c r="E9" s="20">
        <v>10</v>
      </c>
      <c r="F9" s="25">
        <v>0.5</v>
      </c>
      <c r="G9" s="45">
        <f>($D9+$E9*1)*$F8</f>
        <v>165</v>
      </c>
      <c r="H9" s="21">
        <f>($D9+$E9*2)*$F9</f>
        <v>60</v>
      </c>
      <c r="J9" t="str">
        <f ca="1">_xlfn.FORMULATEXT(G9)</f>
        <v>=($D9+$E9*1)*$F8</v>
      </c>
    </row>
    <row r="10" spans="1:10" x14ac:dyDescent="0.25">
      <c r="A10" s="15">
        <v>1</v>
      </c>
      <c r="B10" s="15" t="s">
        <v>5</v>
      </c>
      <c r="C10" s="26">
        <v>150</v>
      </c>
      <c r="D10" s="22">
        <f>$B$3*(C10/F8)+(1-$B$3)*(D9+E9*1)</f>
        <v>108</v>
      </c>
      <c r="E10" s="22">
        <f>$B$4*(D10-D9)+(1-$B$4)*E9</f>
        <v>9.6</v>
      </c>
      <c r="F10" s="24">
        <f>$B$5*(C10/D10)+(1-$B$5)*F8</f>
        <v>1.4777777777777779</v>
      </c>
      <c r="G10" s="45">
        <f>($D10+$E10*1)*$F9</f>
        <v>58.8</v>
      </c>
      <c r="H10" s="21">
        <f>($D10+$E10*2)*$F10</f>
        <v>187.97333333333336</v>
      </c>
      <c r="I10" t="str">
        <f ca="1">_xlfn.FORMULATEXT(D10)</f>
        <v>=$B$3*(C10/F8)+(1-$B$3)*(D9+E9*1)</v>
      </c>
      <c r="J10" s="36" t="str">
        <f ca="1">_xlfn.FORMULATEXT(E10)</f>
        <v>=$B$4*(D10-D9)+(1-$B$4)*E9</v>
      </c>
    </row>
    <row r="11" spans="1:10" x14ac:dyDescent="0.25">
      <c r="A11" s="15">
        <v>2</v>
      </c>
      <c r="B11" s="15" t="s">
        <v>26</v>
      </c>
      <c r="C11" s="26">
        <v>55</v>
      </c>
      <c r="D11" s="22">
        <f t="shared" ref="D11:D13" si="0">(C11/F9)*$B$3+(1-$B$3)*(D10+E10*1)</f>
        <v>116.08</v>
      </c>
      <c r="E11" s="22">
        <f t="shared" ref="E11:E13" si="1">$B$4*(D11-D10)+(1-$B$4)*E10</f>
        <v>9.2959999999999994</v>
      </c>
      <c r="F11" s="24">
        <f t="shared" ref="F11:F13" si="2">$B$5*(C11/D11)+(1-$B$5)*F9</f>
        <v>0.49476223294279809</v>
      </c>
      <c r="G11" s="45">
        <f t="shared" ref="G11:G13" si="3">($D11+$E11*1)*$F10</f>
        <v>185.27786666666668</v>
      </c>
      <c r="H11" s="21">
        <f t="shared" ref="H11:H13" si="4">($D11+$E11*2)*$F11</f>
        <v>66.6306194348725</v>
      </c>
    </row>
    <row r="12" spans="1:10" x14ac:dyDescent="0.25">
      <c r="A12" s="15">
        <v>3</v>
      </c>
      <c r="B12" s="15" t="s">
        <v>5</v>
      </c>
      <c r="C12" s="26">
        <v>180</v>
      </c>
      <c r="D12" s="22">
        <f t="shared" si="0"/>
        <v>124.66170225563911</v>
      </c>
      <c r="E12" s="22">
        <f t="shared" si="1"/>
        <v>9.1531404511278236</v>
      </c>
      <c r="F12" s="24">
        <f t="shared" si="2"/>
        <v>1.4710037754066649</v>
      </c>
      <c r="G12" s="45">
        <f t="shared" si="3"/>
        <v>66.206530378489305</v>
      </c>
      <c r="H12" s="21">
        <f t="shared" si="4"/>
        <v>210.3064429875397</v>
      </c>
    </row>
    <row r="13" spans="1:10" x14ac:dyDescent="0.25">
      <c r="A13" s="15">
        <v>4</v>
      </c>
      <c r="B13" s="15" t="s">
        <v>26</v>
      </c>
      <c r="C13" s="26">
        <v>60</v>
      </c>
      <c r="D13" s="22">
        <f t="shared" si="0"/>
        <v>131.30594854903245</v>
      </c>
      <c r="E13" s="22">
        <f t="shared" si="1"/>
        <v>8.6513616195809266</v>
      </c>
      <c r="F13" s="24">
        <f t="shared" si="2"/>
        <v>0.48719940070608897</v>
      </c>
      <c r="G13" s="45">
        <f t="shared" si="3"/>
        <v>205.87773165379193</v>
      </c>
      <c r="H13" s="21">
        <f t="shared" si="4"/>
        <v>72.402055834936135</v>
      </c>
    </row>
    <row r="14" spans="1:10" x14ac:dyDescent="0.25">
      <c r="A14" s="15">
        <v>5</v>
      </c>
      <c r="B14" s="15" t="s">
        <v>5</v>
      </c>
      <c r="C14" s="15"/>
      <c r="D14" s="15"/>
      <c r="E14" s="15"/>
      <c r="F14" s="15"/>
      <c r="G14" s="15"/>
      <c r="H14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workbookViewId="0"/>
  </sheetViews>
  <sheetFormatPr defaultRowHeight="15" x14ac:dyDescent="0.25"/>
  <sheetData>
    <row r="1" spans="1:3" x14ac:dyDescent="0.25">
      <c r="A1" s="28" t="s">
        <v>0</v>
      </c>
      <c r="B1" s="28" t="s">
        <v>27</v>
      </c>
      <c r="C1" s="28" t="s">
        <v>8</v>
      </c>
    </row>
    <row r="2" spans="1:3" x14ac:dyDescent="0.25">
      <c r="A2" s="27">
        <v>1</v>
      </c>
      <c r="B2" s="27">
        <v>1</v>
      </c>
      <c r="C2" s="27">
        <v>27</v>
      </c>
    </row>
    <row r="3" spans="1:3" x14ac:dyDescent="0.25">
      <c r="A3" s="27">
        <v>1</v>
      </c>
      <c r="B3" s="27">
        <v>2</v>
      </c>
      <c r="C3" s="27">
        <v>63</v>
      </c>
    </row>
    <row r="4" spans="1:3" x14ac:dyDescent="0.25">
      <c r="A4" s="27">
        <v>1</v>
      </c>
      <c r="B4" s="27">
        <v>3</v>
      </c>
      <c r="C4" s="27">
        <v>25</v>
      </c>
    </row>
    <row r="5" spans="1:3" x14ac:dyDescent="0.25">
      <c r="A5" s="27">
        <v>1</v>
      </c>
      <c r="B5" s="27">
        <v>4</v>
      </c>
      <c r="C5" s="27">
        <v>26</v>
      </c>
    </row>
    <row r="6" spans="1:3" x14ac:dyDescent="0.25">
      <c r="A6" s="27">
        <v>1</v>
      </c>
      <c r="B6" s="27">
        <v>5</v>
      </c>
      <c r="C6" s="27">
        <v>71</v>
      </c>
    </row>
    <row r="7" spans="1:3" x14ac:dyDescent="0.25">
      <c r="A7" s="27">
        <v>1</v>
      </c>
      <c r="B7" s="27">
        <v>6</v>
      </c>
      <c r="C7" s="27">
        <v>19</v>
      </c>
    </row>
    <row r="8" spans="1:3" x14ac:dyDescent="0.25">
      <c r="A8" s="27">
        <v>1</v>
      </c>
      <c r="B8" s="27">
        <v>7</v>
      </c>
      <c r="C8" s="27">
        <v>19</v>
      </c>
    </row>
    <row r="9" spans="1:3" x14ac:dyDescent="0.25">
      <c r="A9" s="27">
        <v>1</v>
      </c>
      <c r="B9" s="27">
        <v>8</v>
      </c>
      <c r="C9" s="27">
        <v>15</v>
      </c>
    </row>
    <row r="10" spans="1:3" x14ac:dyDescent="0.25">
      <c r="A10" s="27">
        <v>1</v>
      </c>
      <c r="B10" s="27">
        <v>9</v>
      </c>
      <c r="C10" s="27">
        <v>38</v>
      </c>
    </row>
    <row r="11" spans="1:3" x14ac:dyDescent="0.25">
      <c r="A11" s="27">
        <v>1</v>
      </c>
      <c r="B11" s="27">
        <v>10</v>
      </c>
      <c r="C11" s="27">
        <v>138</v>
      </c>
    </row>
    <row r="12" spans="1:3" x14ac:dyDescent="0.25">
      <c r="A12" s="27">
        <v>1</v>
      </c>
      <c r="B12" s="27">
        <v>11</v>
      </c>
      <c r="C12" s="27">
        <v>233</v>
      </c>
    </row>
    <row r="13" spans="1:3" x14ac:dyDescent="0.25">
      <c r="A13" s="27">
        <v>1</v>
      </c>
      <c r="B13" s="27">
        <v>12</v>
      </c>
      <c r="C13" s="27">
        <v>325</v>
      </c>
    </row>
    <row r="14" spans="1:3" x14ac:dyDescent="0.25">
      <c r="A14" s="27">
        <v>2</v>
      </c>
      <c r="B14" s="27">
        <v>1</v>
      </c>
      <c r="C14" s="27">
        <v>18</v>
      </c>
    </row>
    <row r="15" spans="1:3" x14ac:dyDescent="0.25">
      <c r="A15" s="27">
        <v>2</v>
      </c>
      <c r="B15" s="27">
        <v>2</v>
      </c>
      <c r="C15" s="27">
        <v>58</v>
      </c>
    </row>
    <row r="16" spans="1:3" x14ac:dyDescent="0.25">
      <c r="A16" s="27">
        <v>2</v>
      </c>
      <c r="B16" s="27">
        <v>3</v>
      </c>
      <c r="C16" s="27">
        <v>14</v>
      </c>
    </row>
    <row r="17" spans="1:3" x14ac:dyDescent="0.25">
      <c r="A17" s="27">
        <v>2</v>
      </c>
      <c r="B17" s="27">
        <v>4</v>
      </c>
      <c r="C17" s="27">
        <v>13</v>
      </c>
    </row>
    <row r="18" spans="1:3" x14ac:dyDescent="0.25">
      <c r="A18" s="27">
        <v>2</v>
      </c>
      <c r="B18" s="27">
        <v>5</v>
      </c>
      <c r="C18" s="27">
        <v>73</v>
      </c>
    </row>
    <row r="19" spans="1:3" x14ac:dyDescent="0.25">
      <c r="A19" s="27">
        <v>2</v>
      </c>
      <c r="B19" s="27">
        <v>6</v>
      </c>
      <c r="C19" s="27">
        <v>10</v>
      </c>
    </row>
    <row r="20" spans="1:3" x14ac:dyDescent="0.25">
      <c r="A20" s="27">
        <v>2</v>
      </c>
      <c r="B20" s="27">
        <v>7</v>
      </c>
      <c r="C20" s="27">
        <v>12</v>
      </c>
    </row>
    <row r="21" spans="1:3" x14ac:dyDescent="0.25">
      <c r="A21" s="27">
        <v>2</v>
      </c>
      <c r="B21" s="27">
        <v>8</v>
      </c>
      <c r="C21" s="27">
        <v>15</v>
      </c>
    </row>
    <row r="22" spans="1:3" x14ac:dyDescent="0.25">
      <c r="A22" s="27">
        <v>2</v>
      </c>
      <c r="B22" s="27">
        <v>9</v>
      </c>
      <c r="C22" s="27">
        <v>51</v>
      </c>
    </row>
    <row r="23" spans="1:3" x14ac:dyDescent="0.25">
      <c r="A23" s="27">
        <v>2</v>
      </c>
      <c r="B23" s="27">
        <v>10</v>
      </c>
      <c r="C23" s="27">
        <v>140</v>
      </c>
    </row>
    <row r="24" spans="1:3" x14ac:dyDescent="0.25">
      <c r="A24" s="27">
        <v>2</v>
      </c>
      <c r="B24" s="27">
        <v>11</v>
      </c>
      <c r="C24" s="27">
        <v>261</v>
      </c>
    </row>
    <row r="25" spans="1:3" x14ac:dyDescent="0.25">
      <c r="A25" s="27">
        <v>2</v>
      </c>
      <c r="B25" s="27">
        <v>12</v>
      </c>
      <c r="C25" s="27">
        <v>365</v>
      </c>
    </row>
    <row r="26" spans="1:3" x14ac:dyDescent="0.25">
      <c r="A26" s="27">
        <v>3</v>
      </c>
      <c r="B26" s="27">
        <v>1</v>
      </c>
      <c r="C26" s="27">
        <v>14</v>
      </c>
    </row>
    <row r="27" spans="1:3" x14ac:dyDescent="0.25">
      <c r="A27" s="27">
        <v>3</v>
      </c>
      <c r="B27" s="27">
        <v>2</v>
      </c>
      <c r="C27" s="27">
        <v>76</v>
      </c>
    </row>
    <row r="28" spans="1:3" x14ac:dyDescent="0.25">
      <c r="A28" s="27">
        <v>3</v>
      </c>
      <c r="B28" s="27">
        <v>3</v>
      </c>
      <c r="C28" s="27">
        <v>16</v>
      </c>
    </row>
    <row r="29" spans="1:3" x14ac:dyDescent="0.25">
      <c r="A29" s="27">
        <v>3</v>
      </c>
      <c r="B29" s="27">
        <v>4</v>
      </c>
      <c r="C29" s="27">
        <v>27</v>
      </c>
    </row>
    <row r="30" spans="1:3" x14ac:dyDescent="0.25">
      <c r="A30" s="27">
        <v>3</v>
      </c>
      <c r="B30" s="27">
        <v>5</v>
      </c>
      <c r="C30" s="27">
        <v>81</v>
      </c>
    </row>
    <row r="31" spans="1:3" x14ac:dyDescent="0.25">
      <c r="A31" s="27">
        <v>3</v>
      </c>
      <c r="B31" s="27">
        <v>6</v>
      </c>
      <c r="C31" s="27">
        <v>22</v>
      </c>
    </row>
    <row r="32" spans="1:3" x14ac:dyDescent="0.25">
      <c r="A32" s="27">
        <v>3</v>
      </c>
      <c r="B32" s="27">
        <v>7</v>
      </c>
      <c r="C32" s="27">
        <v>24</v>
      </c>
    </row>
    <row r="33" spans="1:3" x14ac:dyDescent="0.25">
      <c r="A33" s="27">
        <v>3</v>
      </c>
      <c r="B33" s="27">
        <v>8</v>
      </c>
      <c r="C33" s="27">
        <v>29</v>
      </c>
    </row>
    <row r="34" spans="1:3" x14ac:dyDescent="0.25">
      <c r="A34" s="27">
        <v>3</v>
      </c>
      <c r="B34" s="27">
        <v>9</v>
      </c>
      <c r="C34" s="27">
        <v>56</v>
      </c>
    </row>
    <row r="35" spans="1:3" x14ac:dyDescent="0.25">
      <c r="A35" s="27">
        <v>3</v>
      </c>
      <c r="B35" s="27">
        <v>10</v>
      </c>
      <c r="C35" s="27">
        <v>158</v>
      </c>
    </row>
    <row r="36" spans="1:3" x14ac:dyDescent="0.25">
      <c r="A36" s="27">
        <v>3</v>
      </c>
      <c r="B36" s="27">
        <v>11</v>
      </c>
      <c r="C36" s="27">
        <v>295</v>
      </c>
    </row>
    <row r="37" spans="1:3" x14ac:dyDescent="0.25">
      <c r="A37" s="27">
        <v>3</v>
      </c>
      <c r="B37" s="27">
        <v>12</v>
      </c>
      <c r="C37" s="27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>
      <selection activeCell="H29" sqref="H29"/>
    </sheetView>
  </sheetViews>
  <sheetFormatPr defaultRowHeight="15" x14ac:dyDescent="0.25"/>
  <sheetData>
    <row r="1" spans="1:2" x14ac:dyDescent="0.25">
      <c r="A1" s="29" t="s">
        <v>28</v>
      </c>
      <c r="B1" s="29"/>
    </row>
    <row r="2" spans="1:2" x14ac:dyDescent="0.25">
      <c r="A2" s="29" t="s">
        <v>27</v>
      </c>
      <c r="B2" s="29" t="s">
        <v>8</v>
      </c>
    </row>
    <row r="3" spans="1:2" x14ac:dyDescent="0.25">
      <c r="A3" s="29">
        <v>1</v>
      </c>
      <c r="B3" s="29">
        <v>60</v>
      </c>
    </row>
    <row r="4" spans="1:2" x14ac:dyDescent="0.25">
      <c r="A4" s="29">
        <v>2</v>
      </c>
      <c r="B4" s="29">
        <v>180</v>
      </c>
    </row>
    <row r="5" spans="1:2" x14ac:dyDescent="0.25">
      <c r="A5" s="29">
        <v>3</v>
      </c>
      <c r="B5" s="29">
        <v>60</v>
      </c>
    </row>
    <row r="6" spans="1:2" x14ac:dyDescent="0.25">
      <c r="A6" s="29">
        <v>4</v>
      </c>
      <c r="B6" s="29">
        <v>70</v>
      </c>
    </row>
    <row r="7" spans="1:2" x14ac:dyDescent="0.25">
      <c r="A7" s="29">
        <v>5</v>
      </c>
      <c r="B7" s="29">
        <v>70</v>
      </c>
    </row>
    <row r="8" spans="1:2" x14ac:dyDescent="0.25">
      <c r="A8" s="29">
        <v>6</v>
      </c>
      <c r="B8" s="29">
        <v>100</v>
      </c>
    </row>
    <row r="9" spans="1:2" x14ac:dyDescent="0.25">
      <c r="A9" s="29">
        <v>7</v>
      </c>
      <c r="B9" s="29">
        <v>90</v>
      </c>
    </row>
    <row r="10" spans="1:2" x14ac:dyDescent="0.25">
      <c r="A10" s="29">
        <v>8</v>
      </c>
      <c r="B10" s="29">
        <v>50</v>
      </c>
    </row>
    <row r="11" spans="1:2" x14ac:dyDescent="0.25">
      <c r="A11" s="29">
        <v>9</v>
      </c>
      <c r="B11" s="29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"/>
  <sheetViews>
    <sheetView workbookViewId="0">
      <selection activeCell="G22" sqref="G22"/>
    </sheetView>
  </sheetViews>
  <sheetFormatPr defaultRowHeight="15" x14ac:dyDescent="0.25"/>
  <sheetData>
    <row r="1" spans="1:2" x14ac:dyDescent="0.25">
      <c r="A1" s="30" t="s">
        <v>29</v>
      </c>
      <c r="B1" s="30"/>
    </row>
    <row r="2" spans="1:2" x14ac:dyDescent="0.25">
      <c r="A2" s="30">
        <v>2004</v>
      </c>
      <c r="B2" s="30">
        <v>4022</v>
      </c>
    </row>
    <row r="3" spans="1:2" x14ac:dyDescent="0.25">
      <c r="A3" s="30">
        <v>2005</v>
      </c>
      <c r="B3" s="30">
        <v>4258</v>
      </c>
    </row>
    <row r="4" spans="1:2" x14ac:dyDescent="0.25">
      <c r="A4" s="30">
        <v>2006</v>
      </c>
      <c r="B4" s="30">
        <v>4045</v>
      </c>
    </row>
    <row r="5" spans="1:2" x14ac:dyDescent="0.25">
      <c r="A5" s="30">
        <v>2007</v>
      </c>
      <c r="B5" s="30">
        <v>4142</v>
      </c>
    </row>
    <row r="6" spans="1:2" x14ac:dyDescent="0.25">
      <c r="A6" s="30">
        <v>2008</v>
      </c>
      <c r="B6" s="30">
        <v>4089</v>
      </c>
    </row>
    <row r="7" spans="1:2" x14ac:dyDescent="0.25">
      <c r="A7" s="30">
        <v>2009</v>
      </c>
      <c r="B7" s="30">
        <v>3741</v>
      </c>
    </row>
    <row r="8" spans="1:2" x14ac:dyDescent="0.25">
      <c r="A8" s="30">
        <v>2010</v>
      </c>
      <c r="B8" s="30">
        <v>3770</v>
      </c>
    </row>
    <row r="9" spans="1:2" x14ac:dyDescent="0.25">
      <c r="A9" s="30">
        <v>2011</v>
      </c>
      <c r="B9" s="30">
        <v>3770</v>
      </c>
    </row>
    <row r="10" spans="1:2" x14ac:dyDescent="0.25">
      <c r="A10" s="30">
        <v>2012</v>
      </c>
      <c r="B10" s="30">
        <v>3688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workbookViewId="0">
      <selection activeCell="C37" sqref="C37"/>
    </sheetView>
  </sheetViews>
  <sheetFormatPr defaultRowHeight="15" x14ac:dyDescent="0.25"/>
  <sheetData>
    <row r="1" spans="1:3" x14ac:dyDescent="0.25">
      <c r="A1" t="s">
        <v>30</v>
      </c>
    </row>
    <row r="2" spans="1:3" x14ac:dyDescent="0.25">
      <c r="A2" t="s">
        <v>31</v>
      </c>
      <c r="B2" t="s">
        <v>1</v>
      </c>
      <c r="C2" t="s">
        <v>8</v>
      </c>
    </row>
    <row r="3" spans="1:3" x14ac:dyDescent="0.25">
      <c r="A3" t="s">
        <v>32</v>
      </c>
      <c r="B3">
        <v>1</v>
      </c>
      <c r="C3">
        <v>8000</v>
      </c>
    </row>
    <row r="4" spans="1:3" x14ac:dyDescent="0.25">
      <c r="A4" t="s">
        <v>33</v>
      </c>
      <c r="B4">
        <v>2</v>
      </c>
      <c r="C4">
        <v>13000</v>
      </c>
    </row>
    <row r="5" spans="1:3" x14ac:dyDescent="0.25">
      <c r="A5" t="s">
        <v>34</v>
      </c>
      <c r="B5">
        <v>3</v>
      </c>
      <c r="C5">
        <v>23000</v>
      </c>
    </row>
    <row r="6" spans="1:3" x14ac:dyDescent="0.25">
      <c r="A6" t="s">
        <v>35</v>
      </c>
      <c r="B6">
        <v>4</v>
      </c>
      <c r="C6">
        <v>34000</v>
      </c>
    </row>
    <row r="7" spans="1:3" x14ac:dyDescent="0.25">
      <c r="A7" t="s">
        <v>36</v>
      </c>
      <c r="B7">
        <v>5</v>
      </c>
      <c r="C7">
        <v>10000</v>
      </c>
    </row>
    <row r="8" spans="1:3" x14ac:dyDescent="0.25">
      <c r="A8" t="s">
        <v>37</v>
      </c>
      <c r="B8">
        <v>6</v>
      </c>
      <c r="C8">
        <v>18000</v>
      </c>
    </row>
    <row r="9" spans="1:3" x14ac:dyDescent="0.25">
      <c r="A9" t="s">
        <v>38</v>
      </c>
      <c r="B9">
        <v>7</v>
      </c>
      <c r="C9">
        <v>23000</v>
      </c>
    </row>
    <row r="10" spans="1:3" x14ac:dyDescent="0.25">
      <c r="A10" t="s">
        <v>39</v>
      </c>
      <c r="B10">
        <v>8</v>
      </c>
      <c r="C10">
        <v>38000</v>
      </c>
    </row>
    <row r="11" spans="1:3" x14ac:dyDescent="0.25">
      <c r="A11" t="s">
        <v>40</v>
      </c>
      <c r="B11">
        <v>9</v>
      </c>
      <c r="C11">
        <v>12000</v>
      </c>
    </row>
    <row r="12" spans="1:3" x14ac:dyDescent="0.25">
      <c r="A12" t="s">
        <v>41</v>
      </c>
      <c r="B12">
        <v>10</v>
      </c>
      <c r="C12">
        <v>13000</v>
      </c>
    </row>
    <row r="13" spans="1:3" x14ac:dyDescent="0.25">
      <c r="A13" t="s">
        <v>42</v>
      </c>
      <c r="B13">
        <v>11</v>
      </c>
      <c r="C13">
        <v>32000</v>
      </c>
    </row>
    <row r="14" spans="1:3" x14ac:dyDescent="0.25">
      <c r="A14" t="s">
        <v>43</v>
      </c>
      <c r="B14">
        <v>12</v>
      </c>
      <c r="C14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1_Static</vt:lpstr>
      <vt:lpstr>2_Static</vt:lpstr>
      <vt:lpstr>3_Diagnostic1</vt:lpstr>
      <vt:lpstr>3_Diagnostic2</vt:lpstr>
      <vt:lpstr>3_Diagnostic3</vt:lpstr>
      <vt:lpstr>4_Exponential</vt:lpstr>
      <vt:lpstr>5_PastaNoTrend</vt:lpstr>
      <vt:lpstr>6_Holt's</vt:lpstr>
      <vt:lpstr>7_Winter's</vt:lpstr>
      <vt:lpstr>8_RedGirl</vt:lpstr>
      <vt:lpstr>9_FreshX</vt:lpstr>
      <vt:lpstr>9_Airport</vt:lpstr>
      <vt:lpstr>TahoeSalt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Ching Diana</dc:creator>
  <cp:lastModifiedBy>Chen, Christopher</cp:lastModifiedBy>
  <dcterms:created xsi:type="dcterms:W3CDTF">2016-07-26T15:08:25Z</dcterms:created>
  <dcterms:modified xsi:type="dcterms:W3CDTF">2020-01-27T20:40:26Z</dcterms:modified>
</cp:coreProperties>
</file>