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hitee3_oregonstate_edu/Documents/Desktop/Experiments/Nat vs. Art and Feeding Regimen 2023-24/"/>
    </mc:Choice>
  </mc:AlternateContent>
  <xr:revisionPtr revIDLastSave="54" documentId="13_ncr:1_{47F62EDF-3B35-4B75-826D-018CC7F5A509}" xr6:coauthVersionLast="47" xr6:coauthVersionMax="47" xr10:uidLastSave="{D77DF449-CA34-4CB6-BC7A-1E7257B5FD91}"/>
  <bookViews>
    <workbookView xWindow="28680" yWindow="-120" windowWidth="24240" windowHeight="13020" xr2:uid="{2FC79EC2-787E-4504-950F-3D5321613871}"/>
  </bookViews>
  <sheets>
    <sheet name="Raw Data" sheetId="1" r:id="rId1"/>
    <sheet name="Data for R" sheetId="2" r:id="rId2"/>
    <sheet name="Total Energy Reserves" sheetId="3" r:id="rId3"/>
    <sheet name="Sheet1" sheetId="4" r:id="rId4"/>
    <sheet name="Carbs" sheetId="5" r:id="rId5"/>
    <sheet name="Lipids" sheetId="6" r:id="rId6"/>
    <sheet name="Prote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4" l="1"/>
  <c r="L10" i="4"/>
  <c r="L9" i="4"/>
  <c r="L8" i="4"/>
  <c r="L7" i="4"/>
  <c r="L6" i="4"/>
  <c r="L5" i="4"/>
  <c r="L4" i="4"/>
  <c r="L3" i="4"/>
  <c r="L2" i="4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J2" i="4"/>
  <c r="G2" i="4"/>
  <c r="D2" i="4"/>
  <c r="J20" i="4" l="1"/>
  <c r="J19" i="4"/>
  <c r="K19" i="4" s="1"/>
  <c r="J18" i="4"/>
  <c r="K18" i="4" s="1"/>
  <c r="J17" i="4"/>
  <c r="K17" i="4" s="1"/>
  <c r="J16" i="4"/>
  <c r="K16" i="4" s="1"/>
  <c r="J15" i="4"/>
  <c r="K15" i="4" s="1"/>
  <c r="J14" i="4"/>
  <c r="K14" i="4" s="1"/>
  <c r="J13" i="4"/>
  <c r="K13" i="4" s="1"/>
  <c r="J12" i="4"/>
  <c r="J11" i="4"/>
  <c r="K11" i="4" s="1"/>
  <c r="J10" i="4"/>
  <c r="K10" i="4" s="1"/>
  <c r="J9" i="4"/>
  <c r="J8" i="4"/>
  <c r="K8" i="4" s="1"/>
  <c r="J7" i="4"/>
  <c r="K7" i="4" s="1"/>
  <c r="J6" i="4"/>
  <c r="K6" i="4" s="1"/>
  <c r="J5" i="4"/>
  <c r="K5" i="4" s="1"/>
  <c r="J4" i="4"/>
  <c r="K4" i="4" s="1"/>
  <c r="J3" i="4"/>
  <c r="K2" i="4"/>
  <c r="G20" i="4"/>
  <c r="H20" i="4" s="1"/>
  <c r="G19" i="4"/>
  <c r="H19" i="4" s="1"/>
  <c r="G18" i="4"/>
  <c r="H18" i="4" s="1"/>
  <c r="G17" i="4"/>
  <c r="H17" i="4" s="1"/>
  <c r="G16" i="4"/>
  <c r="H16" i="4" s="1"/>
  <c r="G15" i="4"/>
  <c r="G14" i="4"/>
  <c r="G13" i="4"/>
  <c r="G12" i="4"/>
  <c r="H12" i="4" s="1"/>
  <c r="G11" i="4"/>
  <c r="H11" i="4" s="1"/>
  <c r="G10" i="4"/>
  <c r="G9" i="4"/>
  <c r="H9" i="4" s="1"/>
  <c r="G8" i="4"/>
  <c r="H8" i="4" s="1"/>
  <c r="G7" i="4"/>
  <c r="G6" i="4"/>
  <c r="G5" i="4"/>
  <c r="G4" i="4"/>
  <c r="H4" i="4" s="1"/>
  <c r="G3" i="4"/>
  <c r="H3" i="4" s="1"/>
  <c r="E13" i="4"/>
  <c r="E2" i="4"/>
  <c r="D3" i="4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K20" i="4"/>
  <c r="K12" i="4"/>
  <c r="K9" i="4"/>
  <c r="K3" i="4"/>
  <c r="H6" i="4"/>
  <c r="H10" i="4"/>
  <c r="H14" i="4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E68" i="2"/>
  <c r="E36" i="2"/>
  <c r="M67" i="1"/>
  <c r="M68" i="1" s="1"/>
  <c r="M36" i="1"/>
  <c r="E38" i="2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M38" i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3" i="1"/>
  <c r="M4" i="1" s="1"/>
  <c r="M5" i="1" s="1"/>
  <c r="M6" i="1" s="1"/>
  <c r="M7" i="1" s="1"/>
  <c r="O16" i="4" l="1"/>
  <c r="Q16" i="4"/>
  <c r="P18" i="4"/>
  <c r="N18" i="4"/>
  <c r="P9" i="4"/>
  <c r="N9" i="4"/>
  <c r="N15" i="4"/>
  <c r="P15" i="4"/>
  <c r="N6" i="4"/>
  <c r="P6" i="4"/>
  <c r="O8" i="4"/>
  <c r="Q8" i="4"/>
  <c r="O17" i="4"/>
  <c r="Q17" i="4"/>
  <c r="P10" i="4"/>
  <c r="N10" i="4"/>
  <c r="O18" i="4"/>
  <c r="Q18" i="4"/>
  <c r="P17" i="4"/>
  <c r="N17" i="4"/>
  <c r="O3" i="4"/>
  <c r="Q3" i="4"/>
  <c r="O19" i="4"/>
  <c r="Q19" i="4"/>
  <c r="N16" i="4"/>
  <c r="P16" i="4"/>
  <c r="N8" i="4"/>
  <c r="P8" i="4"/>
  <c r="N7" i="4"/>
  <c r="P7" i="4"/>
  <c r="N14" i="4"/>
  <c r="P14" i="4"/>
  <c r="U8" i="4"/>
  <c r="T8" i="4"/>
  <c r="O10" i="4"/>
  <c r="Q10" i="4"/>
  <c r="N3" i="4"/>
  <c r="P3" i="4"/>
  <c r="N11" i="4"/>
  <c r="P11" i="4"/>
  <c r="N19" i="4"/>
  <c r="P19" i="4"/>
  <c r="Q14" i="4"/>
  <c r="O14" i="4"/>
  <c r="P2" i="4"/>
  <c r="N2" i="4"/>
  <c r="T9" i="4"/>
  <c r="U9" i="4"/>
  <c r="O9" i="4"/>
  <c r="Q9" i="4"/>
  <c r="O11" i="4"/>
  <c r="Q11" i="4"/>
  <c r="N4" i="4"/>
  <c r="P4" i="4"/>
  <c r="N12" i="4"/>
  <c r="P12" i="4"/>
  <c r="N20" i="4"/>
  <c r="P20" i="4"/>
  <c r="U2" i="4"/>
  <c r="T2" i="4"/>
  <c r="U10" i="4"/>
  <c r="T10" i="4"/>
  <c r="Q6" i="4"/>
  <c r="O6" i="4"/>
  <c r="O12" i="4"/>
  <c r="Q12" i="4"/>
  <c r="N5" i="4"/>
  <c r="P5" i="4"/>
  <c r="N13" i="4"/>
  <c r="P13" i="4"/>
  <c r="U7" i="4"/>
  <c r="T7" i="4"/>
  <c r="T3" i="4"/>
  <c r="U3" i="4"/>
  <c r="T11" i="4"/>
  <c r="U11" i="4"/>
  <c r="T4" i="4"/>
  <c r="U4" i="4"/>
  <c r="O4" i="4"/>
  <c r="Q4" i="4"/>
  <c r="O20" i="4"/>
  <c r="Q20" i="4"/>
  <c r="U5" i="4"/>
  <c r="T5" i="4"/>
  <c r="U6" i="4"/>
  <c r="T6" i="4"/>
  <c r="H13" i="4"/>
  <c r="H5" i="4"/>
  <c r="H15" i="4"/>
  <c r="H7" i="4"/>
  <c r="H2" i="4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O5" i="4" l="1"/>
  <c r="Q5" i="4"/>
  <c r="O13" i="4"/>
  <c r="Q13" i="4"/>
  <c r="O2" i="4"/>
  <c r="Q2" i="4"/>
  <c r="Q7" i="4"/>
  <c r="O7" i="4"/>
  <c r="Q15" i="4"/>
  <c r="O15" i="4"/>
</calcChain>
</file>

<file path=xl/sharedStrings.xml><?xml version="1.0" encoding="utf-8"?>
<sst xmlns="http://schemas.openxmlformats.org/spreadsheetml/2006/main" count="599" uniqueCount="80">
  <si>
    <t>Symbiotic State</t>
  </si>
  <si>
    <t>Date</t>
  </si>
  <si>
    <t># of Lacerates</t>
  </si>
  <si>
    <t>Sym</t>
  </si>
  <si>
    <t>Apo</t>
  </si>
  <si>
    <t>Age of Lacerates (days)</t>
  </si>
  <si>
    <t>0-2</t>
  </si>
  <si>
    <t>0-3</t>
  </si>
  <si>
    <t>0-1</t>
  </si>
  <si>
    <t>val*</t>
  </si>
  <si>
    <t>0-5</t>
  </si>
  <si>
    <t>0-4</t>
  </si>
  <si>
    <t>Total</t>
  </si>
  <si>
    <t>*Val's added 208 for syms</t>
  </si>
  <si>
    <t>used</t>
  </si>
  <si>
    <t>*used 124 of them for tests</t>
  </si>
  <si>
    <t>Age</t>
  </si>
  <si>
    <t>Lacerates</t>
  </si>
  <si>
    <t xml:space="preserve">Sym </t>
  </si>
  <si>
    <t>5 tubes worth of 30 lacerates each were cut/artificially made for Symbiotic and Aposymbiotic H2s on 7/17 and 7/19/23</t>
  </si>
  <si>
    <t>Lacerates were given 1-2 days to recover before being flash frozen at -80C for future use</t>
  </si>
  <si>
    <t xml:space="preserve">Sample </t>
  </si>
  <si>
    <t>Sym Nat 1</t>
  </si>
  <si>
    <t>Sym Nat 2</t>
  </si>
  <si>
    <t>Sym Nat 3</t>
  </si>
  <si>
    <t>Sym Nat 4</t>
  </si>
  <si>
    <t>Sym Nat 5</t>
  </si>
  <si>
    <t>Sym Art 1</t>
  </si>
  <si>
    <t>Sym Art 2</t>
  </si>
  <si>
    <t>Sym Art 3</t>
  </si>
  <si>
    <t>Sym Art 4</t>
  </si>
  <si>
    <t>Sym Art 5</t>
  </si>
  <si>
    <t>Apo Nat 1</t>
  </si>
  <si>
    <t>Apo Nat 2</t>
  </si>
  <si>
    <t>Apo Nat 3</t>
  </si>
  <si>
    <t>Apo Nat 4</t>
  </si>
  <si>
    <t>Apo Nat 5</t>
  </si>
  <si>
    <t>Apo Art 1</t>
  </si>
  <si>
    <t>Apo Art 2</t>
  </si>
  <si>
    <t>Apo Art3</t>
  </si>
  <si>
    <t>Apo Art 4</t>
  </si>
  <si>
    <t>Apo Art 5</t>
  </si>
  <si>
    <t xml:space="preserve">Algal Counts/mL </t>
  </si>
  <si>
    <t>8.41*10^4</t>
  </si>
  <si>
    <t>2.17*10^5</t>
  </si>
  <si>
    <t>4.81*10^5</t>
  </si>
  <si>
    <t>3.403*10^5</t>
  </si>
  <si>
    <t>1.233*10^5</t>
  </si>
  <si>
    <t>2.5*10^5</t>
  </si>
  <si>
    <t>2.19*10^5</t>
  </si>
  <si>
    <t>2.31*10^5</t>
  </si>
  <si>
    <t>3.183*10^5</t>
  </si>
  <si>
    <t>3.07*10^5</t>
  </si>
  <si>
    <t>Mean Absorbance</t>
  </si>
  <si>
    <t>Carbohydrates (mg/mL)</t>
  </si>
  <si>
    <t xml:space="preserve">Lipids (mg/mL) </t>
  </si>
  <si>
    <t>Protein (mg/mL)</t>
  </si>
  <si>
    <t>R2=0.876</t>
  </si>
  <si>
    <t>R2=0.917</t>
  </si>
  <si>
    <t>R2=0.771</t>
  </si>
  <si>
    <t>Lipids (ug/mL)</t>
  </si>
  <si>
    <t>Protein (ug/mL)</t>
  </si>
  <si>
    <t>Carbohydrates (ug/mL)</t>
  </si>
  <si>
    <t>Lacerate Number</t>
  </si>
  <si>
    <t>Total Carbs (ug) per ug Host protein</t>
  </si>
  <si>
    <t>Total Lipids (ug) per ug Host protein</t>
  </si>
  <si>
    <t>Total Carbs (ug/mL) per Lacerate</t>
  </si>
  <si>
    <t>Total Lipids (ug/mL) per Lacerate</t>
  </si>
  <si>
    <t>Algae per ug Host Protein</t>
  </si>
  <si>
    <t>Algae per Lacerate</t>
  </si>
  <si>
    <t>Type of Lacerate</t>
  </si>
  <si>
    <t>Natural</t>
  </si>
  <si>
    <t>Artificial</t>
  </si>
  <si>
    <t>Protein (mg/mL) per Lacerate</t>
  </si>
  <si>
    <t>Protein (ug/mL) per Lacerate</t>
  </si>
  <si>
    <t>Group</t>
  </si>
  <si>
    <t>NS</t>
  </si>
  <si>
    <t>AS</t>
  </si>
  <si>
    <t>NA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</si>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</sst>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Natural Lacerate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Symbiotic</c:v>
          </c:tx>
          <c:spPr>
            <a:ln w="28575" cap="rnd">
              <a:solidFill>
                <a:schemeClr val="accent2">
                  <a:alpha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Data'!$L$2:$L$36</c:f>
              <c:numCache>
                <c:formatCode>d\-mmm</c:formatCode>
                <c:ptCount val="35"/>
                <c:pt idx="0">
                  <c:v>45061</c:v>
                </c:pt>
                <c:pt idx="1">
                  <c:v>45063</c:v>
                </c:pt>
                <c:pt idx="2">
                  <c:v>45064</c:v>
                </c:pt>
                <c:pt idx="3">
                  <c:v>45065</c:v>
                </c:pt>
                <c:pt idx="4">
                  <c:v>45068</c:v>
                </c:pt>
                <c:pt idx="5">
                  <c:v>45070</c:v>
                </c:pt>
                <c:pt idx="6">
                  <c:v>45072</c:v>
                </c:pt>
                <c:pt idx="7">
                  <c:v>45075</c:v>
                </c:pt>
                <c:pt idx="8">
                  <c:v>45077</c:v>
                </c:pt>
                <c:pt idx="9">
                  <c:v>45078</c:v>
                </c:pt>
                <c:pt idx="10">
                  <c:v>45079</c:v>
                </c:pt>
                <c:pt idx="11">
                  <c:v>45082</c:v>
                </c:pt>
                <c:pt idx="12">
                  <c:v>45084</c:v>
                </c:pt>
                <c:pt idx="13">
                  <c:v>45086</c:v>
                </c:pt>
                <c:pt idx="14">
                  <c:v>45089</c:v>
                </c:pt>
                <c:pt idx="15">
                  <c:v>45091</c:v>
                </c:pt>
                <c:pt idx="16">
                  <c:v>45092</c:v>
                </c:pt>
                <c:pt idx="17">
                  <c:v>45093</c:v>
                </c:pt>
                <c:pt idx="18">
                  <c:v>45096</c:v>
                </c:pt>
                <c:pt idx="19">
                  <c:v>45097</c:v>
                </c:pt>
                <c:pt idx="20">
                  <c:v>45098</c:v>
                </c:pt>
                <c:pt idx="21">
                  <c:v>45099</c:v>
                </c:pt>
                <c:pt idx="22">
                  <c:v>45104</c:v>
                </c:pt>
                <c:pt idx="23">
                  <c:v>45105</c:v>
                </c:pt>
                <c:pt idx="24">
                  <c:v>45106</c:v>
                </c:pt>
                <c:pt idx="25">
                  <c:v>45110</c:v>
                </c:pt>
                <c:pt idx="26">
                  <c:v>45112</c:v>
                </c:pt>
                <c:pt idx="27">
                  <c:v>45113</c:v>
                </c:pt>
                <c:pt idx="28">
                  <c:v>45114</c:v>
                </c:pt>
                <c:pt idx="29">
                  <c:v>45117</c:v>
                </c:pt>
                <c:pt idx="30">
                  <c:v>45118</c:v>
                </c:pt>
                <c:pt idx="31">
                  <c:v>45119</c:v>
                </c:pt>
                <c:pt idx="32">
                  <c:v>45120</c:v>
                </c:pt>
                <c:pt idx="33">
                  <c:v>45121</c:v>
                </c:pt>
                <c:pt idx="34">
                  <c:v>45124</c:v>
                </c:pt>
              </c:numCache>
            </c:numRef>
          </c:cat>
          <c:val>
            <c:numRef>
              <c:f>'Raw Data'!$M$2:$M$36</c:f>
              <c:numCache>
                <c:formatCode>General</c:formatCode>
                <c:ptCount val="35"/>
                <c:pt idx="0">
                  <c:v>3</c:v>
                </c:pt>
                <c:pt idx="1">
                  <c:v>8</c:v>
                </c:pt>
                <c:pt idx="2">
                  <c:v>16</c:v>
                </c:pt>
                <c:pt idx="3">
                  <c:v>18</c:v>
                </c:pt>
                <c:pt idx="4">
                  <c:v>31</c:v>
                </c:pt>
                <c:pt idx="5">
                  <c:v>38</c:v>
                </c:pt>
                <c:pt idx="6">
                  <c:v>41</c:v>
                </c:pt>
                <c:pt idx="7">
                  <c:v>57</c:v>
                </c:pt>
                <c:pt idx="8">
                  <c:v>68</c:v>
                </c:pt>
                <c:pt idx="9">
                  <c:v>72</c:v>
                </c:pt>
                <c:pt idx="10">
                  <c:v>76</c:v>
                </c:pt>
                <c:pt idx="11">
                  <c:v>85</c:v>
                </c:pt>
                <c:pt idx="12">
                  <c:v>100</c:v>
                </c:pt>
                <c:pt idx="13">
                  <c:v>114</c:v>
                </c:pt>
                <c:pt idx="14">
                  <c:v>141</c:v>
                </c:pt>
                <c:pt idx="15">
                  <c:v>150</c:v>
                </c:pt>
                <c:pt idx="16">
                  <c:v>160</c:v>
                </c:pt>
                <c:pt idx="17">
                  <c:v>168</c:v>
                </c:pt>
                <c:pt idx="18">
                  <c:v>182</c:v>
                </c:pt>
                <c:pt idx="19">
                  <c:v>187</c:v>
                </c:pt>
                <c:pt idx="20">
                  <c:v>190</c:v>
                </c:pt>
                <c:pt idx="21">
                  <c:v>195</c:v>
                </c:pt>
                <c:pt idx="22">
                  <c:v>208</c:v>
                </c:pt>
                <c:pt idx="23">
                  <c:v>212</c:v>
                </c:pt>
                <c:pt idx="24">
                  <c:v>217</c:v>
                </c:pt>
                <c:pt idx="25">
                  <c:v>241</c:v>
                </c:pt>
                <c:pt idx="26">
                  <c:v>249</c:v>
                </c:pt>
                <c:pt idx="27">
                  <c:v>256</c:v>
                </c:pt>
                <c:pt idx="28">
                  <c:v>261</c:v>
                </c:pt>
                <c:pt idx="29">
                  <c:v>277</c:v>
                </c:pt>
                <c:pt idx="30">
                  <c:v>282</c:v>
                </c:pt>
                <c:pt idx="31">
                  <c:v>289</c:v>
                </c:pt>
                <c:pt idx="32">
                  <c:v>291</c:v>
                </c:pt>
                <c:pt idx="33">
                  <c:v>294</c:v>
                </c:pt>
                <c:pt idx="34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7-4339-954F-5E2134871BAF}"/>
            </c:ext>
          </c:extLst>
        </c:ser>
        <c:ser>
          <c:idx val="1"/>
          <c:order val="1"/>
          <c:tx>
            <c:v>Aposymbiotic</c:v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Data'!$L$2:$L$36</c:f>
              <c:numCache>
                <c:formatCode>d\-mmm</c:formatCode>
                <c:ptCount val="35"/>
                <c:pt idx="0">
                  <c:v>45061</c:v>
                </c:pt>
                <c:pt idx="1">
                  <c:v>45063</c:v>
                </c:pt>
                <c:pt idx="2">
                  <c:v>45064</c:v>
                </c:pt>
                <c:pt idx="3">
                  <c:v>45065</c:v>
                </c:pt>
                <c:pt idx="4">
                  <c:v>45068</c:v>
                </c:pt>
                <c:pt idx="5">
                  <c:v>45070</c:v>
                </c:pt>
                <c:pt idx="6">
                  <c:v>45072</c:v>
                </c:pt>
                <c:pt idx="7">
                  <c:v>45075</c:v>
                </c:pt>
                <c:pt idx="8">
                  <c:v>45077</c:v>
                </c:pt>
                <c:pt idx="9">
                  <c:v>45078</c:v>
                </c:pt>
                <c:pt idx="10">
                  <c:v>45079</c:v>
                </c:pt>
                <c:pt idx="11">
                  <c:v>45082</c:v>
                </c:pt>
                <c:pt idx="12">
                  <c:v>45084</c:v>
                </c:pt>
                <c:pt idx="13">
                  <c:v>45086</c:v>
                </c:pt>
                <c:pt idx="14">
                  <c:v>45089</c:v>
                </c:pt>
                <c:pt idx="15">
                  <c:v>45091</c:v>
                </c:pt>
                <c:pt idx="16">
                  <c:v>45092</c:v>
                </c:pt>
                <c:pt idx="17">
                  <c:v>45093</c:v>
                </c:pt>
                <c:pt idx="18">
                  <c:v>45096</c:v>
                </c:pt>
                <c:pt idx="19">
                  <c:v>45097</c:v>
                </c:pt>
                <c:pt idx="20">
                  <c:v>45098</c:v>
                </c:pt>
                <c:pt idx="21">
                  <c:v>45099</c:v>
                </c:pt>
                <c:pt idx="22">
                  <c:v>45104</c:v>
                </c:pt>
                <c:pt idx="23">
                  <c:v>45105</c:v>
                </c:pt>
                <c:pt idx="24">
                  <c:v>45106</c:v>
                </c:pt>
                <c:pt idx="25">
                  <c:v>45110</c:v>
                </c:pt>
                <c:pt idx="26">
                  <c:v>45112</c:v>
                </c:pt>
                <c:pt idx="27">
                  <c:v>45113</c:v>
                </c:pt>
                <c:pt idx="28">
                  <c:v>45114</c:v>
                </c:pt>
                <c:pt idx="29">
                  <c:v>45117</c:v>
                </c:pt>
                <c:pt idx="30">
                  <c:v>45118</c:v>
                </c:pt>
                <c:pt idx="31">
                  <c:v>45119</c:v>
                </c:pt>
                <c:pt idx="32">
                  <c:v>45120</c:v>
                </c:pt>
                <c:pt idx="33">
                  <c:v>45121</c:v>
                </c:pt>
                <c:pt idx="34">
                  <c:v>45124</c:v>
                </c:pt>
              </c:numCache>
            </c:numRef>
          </c:cat>
          <c:val>
            <c:numRef>
              <c:f>'Raw Data'!$M$37:$M$68</c:f>
              <c:numCache>
                <c:formatCode>General</c:formatCode>
                <c:ptCount val="32"/>
                <c:pt idx="0">
                  <c:v>3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38</c:v>
                </c:pt>
                <c:pt idx="5">
                  <c:v>49</c:v>
                </c:pt>
                <c:pt idx="6">
                  <c:v>52</c:v>
                </c:pt>
                <c:pt idx="7">
                  <c:v>54</c:v>
                </c:pt>
                <c:pt idx="8">
                  <c:v>65</c:v>
                </c:pt>
                <c:pt idx="9">
                  <c:v>76</c:v>
                </c:pt>
                <c:pt idx="10">
                  <c:v>77</c:v>
                </c:pt>
                <c:pt idx="11">
                  <c:v>81</c:v>
                </c:pt>
                <c:pt idx="12">
                  <c:v>95</c:v>
                </c:pt>
                <c:pt idx="13">
                  <c:v>100</c:v>
                </c:pt>
                <c:pt idx="14">
                  <c:v>116</c:v>
                </c:pt>
                <c:pt idx="15">
                  <c:v>132</c:v>
                </c:pt>
                <c:pt idx="16">
                  <c:v>138</c:v>
                </c:pt>
                <c:pt idx="17">
                  <c:v>139</c:v>
                </c:pt>
                <c:pt idx="18">
                  <c:v>140</c:v>
                </c:pt>
                <c:pt idx="19">
                  <c:v>154</c:v>
                </c:pt>
                <c:pt idx="20">
                  <c:v>155</c:v>
                </c:pt>
                <c:pt idx="21">
                  <c:v>159</c:v>
                </c:pt>
                <c:pt idx="22">
                  <c:v>161</c:v>
                </c:pt>
                <c:pt idx="23">
                  <c:v>173</c:v>
                </c:pt>
                <c:pt idx="24">
                  <c:v>176</c:v>
                </c:pt>
                <c:pt idx="25">
                  <c:v>177</c:v>
                </c:pt>
                <c:pt idx="26">
                  <c:v>180</c:v>
                </c:pt>
                <c:pt idx="27">
                  <c:v>186</c:v>
                </c:pt>
                <c:pt idx="28">
                  <c:v>188</c:v>
                </c:pt>
                <c:pt idx="29">
                  <c:v>195</c:v>
                </c:pt>
                <c:pt idx="30">
                  <c:v>198</c:v>
                </c:pt>
                <c:pt idx="31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7-4339-954F-5E2134871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480592"/>
        <c:axId val="1045481072"/>
      </c:lineChart>
      <c:dateAx>
        <c:axId val="10454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in 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481072"/>
        <c:crosses val="autoZero"/>
        <c:auto val="1"/>
        <c:lblOffset val="100"/>
        <c:baseTimeUnit val="days"/>
      </c:dateAx>
      <c:valAx>
        <c:axId val="104548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lacerates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4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2</xdr:row>
      <xdr:rowOff>95250</xdr:rowOff>
    </xdr:from>
    <xdr:to>
      <xdr:col>22</xdr:col>
      <xdr:colOff>468630</xdr:colOff>
      <xdr:row>24</xdr:row>
      <xdr:rowOff>11429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225AA8-7511-8595-3F7E-95376802C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EAA5-CF7D-4662-9D7A-B79D9A3ECC3A}">
  <dimension ref="A1:P107"/>
  <sheetViews>
    <sheetView tabSelected="1" topLeftCell="I1" workbookViewId="0">
      <selection activeCell="O32" sqref="O32"/>
    </sheetView>
  </sheetViews>
  <sheetFormatPr defaultRowHeight="14.4" x14ac:dyDescent="0.3"/>
  <cols>
    <col min="1" max="1" width="14.88671875" style="3" customWidth="1"/>
    <col min="2" max="2" width="11" style="3" customWidth="1"/>
    <col min="3" max="3" width="21.21875" style="3" customWidth="1"/>
    <col min="4" max="4" width="14.21875" style="3" customWidth="1"/>
    <col min="5" max="5" width="8.88671875" style="3"/>
    <col min="9" max="9" width="21.5546875" style="3" customWidth="1"/>
    <col min="10" max="10" width="21.21875" style="3" customWidth="1"/>
    <col min="11" max="11" width="24.5546875" style="3" customWidth="1"/>
    <col min="12" max="12" width="18.44140625" style="3" customWidth="1"/>
    <col min="13" max="13" width="8.88671875" style="3"/>
  </cols>
  <sheetData>
    <row r="1" spans="1:16" x14ac:dyDescent="0.3">
      <c r="A1" s="3" t="s">
        <v>0</v>
      </c>
      <c r="B1" s="3" t="s">
        <v>1</v>
      </c>
      <c r="C1" s="3" t="s">
        <v>5</v>
      </c>
      <c r="D1" s="3" t="s">
        <v>2</v>
      </c>
      <c r="I1" s="3" t="s">
        <v>5</v>
      </c>
      <c r="J1" s="3" t="s">
        <v>2</v>
      </c>
      <c r="K1" s="3" t="s">
        <v>0</v>
      </c>
      <c r="L1" s="3" t="s">
        <v>1</v>
      </c>
      <c r="M1" s="3" t="s">
        <v>12</v>
      </c>
    </row>
    <row r="2" spans="1:16" ht="57.6" x14ac:dyDescent="0.3">
      <c r="A2" s="3" t="s">
        <v>3</v>
      </c>
      <c r="B2" s="4">
        <v>45061</v>
      </c>
      <c r="C2" s="4" t="s">
        <v>7</v>
      </c>
      <c r="D2" s="3">
        <v>3</v>
      </c>
      <c r="I2" s="4" t="s">
        <v>7</v>
      </c>
      <c r="J2" s="3">
        <v>3</v>
      </c>
      <c r="K2" s="3" t="s">
        <v>3</v>
      </c>
      <c r="L2" s="4">
        <v>45061</v>
      </c>
      <c r="M2" s="3">
        <v>3</v>
      </c>
      <c r="O2" s="1" t="s">
        <v>13</v>
      </c>
      <c r="P2" s="1" t="s">
        <v>15</v>
      </c>
    </row>
    <row r="3" spans="1:16" x14ac:dyDescent="0.3">
      <c r="A3" s="3" t="s">
        <v>4</v>
      </c>
      <c r="B3" s="4">
        <v>45061</v>
      </c>
      <c r="C3" s="4" t="s">
        <v>7</v>
      </c>
      <c r="D3" s="3">
        <v>3</v>
      </c>
      <c r="I3" s="4" t="s">
        <v>6</v>
      </c>
      <c r="J3" s="3">
        <v>5</v>
      </c>
      <c r="K3" s="3" t="s">
        <v>3</v>
      </c>
      <c r="L3" s="4">
        <v>45063</v>
      </c>
      <c r="M3" s="3">
        <f t="shared" ref="M3:M36" si="0">J3+M2</f>
        <v>8</v>
      </c>
    </row>
    <row r="4" spans="1:16" x14ac:dyDescent="0.3">
      <c r="A4" s="3" t="s">
        <v>3</v>
      </c>
      <c r="B4" s="4">
        <v>45063</v>
      </c>
      <c r="C4" s="4" t="s">
        <v>6</v>
      </c>
      <c r="D4" s="3">
        <v>5</v>
      </c>
      <c r="I4" s="4" t="s">
        <v>8</v>
      </c>
      <c r="J4" s="3">
        <v>8</v>
      </c>
      <c r="K4" s="3" t="s">
        <v>3</v>
      </c>
      <c r="L4" s="4">
        <v>45064</v>
      </c>
      <c r="M4" s="3">
        <f t="shared" si="0"/>
        <v>16</v>
      </c>
    </row>
    <row r="5" spans="1:16" x14ac:dyDescent="0.3">
      <c r="A5" s="3" t="s">
        <v>4</v>
      </c>
      <c r="B5" s="4">
        <v>45063</v>
      </c>
      <c r="C5" s="4" t="s">
        <v>6</v>
      </c>
      <c r="D5" s="3">
        <v>7</v>
      </c>
      <c r="I5" s="4" t="s">
        <v>8</v>
      </c>
      <c r="J5" s="3">
        <v>2</v>
      </c>
      <c r="K5" s="3" t="s">
        <v>3</v>
      </c>
      <c r="L5" s="4">
        <v>45065</v>
      </c>
      <c r="M5" s="3">
        <f t="shared" si="0"/>
        <v>18</v>
      </c>
    </row>
    <row r="6" spans="1:16" x14ac:dyDescent="0.3">
      <c r="A6" s="3" t="s">
        <v>3</v>
      </c>
      <c r="B6" s="4">
        <v>45064</v>
      </c>
      <c r="C6" s="4" t="s">
        <v>8</v>
      </c>
      <c r="D6" s="3">
        <v>8</v>
      </c>
      <c r="I6" s="4" t="s">
        <v>7</v>
      </c>
      <c r="J6" s="3">
        <v>13</v>
      </c>
      <c r="K6" s="3" t="s">
        <v>3</v>
      </c>
      <c r="L6" s="4">
        <v>45068</v>
      </c>
      <c r="M6" s="3">
        <f t="shared" si="0"/>
        <v>31</v>
      </c>
    </row>
    <row r="7" spans="1:16" x14ac:dyDescent="0.3">
      <c r="A7" s="3" t="s">
        <v>4</v>
      </c>
      <c r="B7" s="4">
        <v>45064</v>
      </c>
      <c r="C7" s="4" t="s">
        <v>8</v>
      </c>
      <c r="D7" s="3">
        <v>10</v>
      </c>
      <c r="I7" s="4" t="s">
        <v>6</v>
      </c>
      <c r="J7" s="3">
        <v>7</v>
      </c>
      <c r="K7" s="3" t="s">
        <v>3</v>
      </c>
      <c r="L7" s="4">
        <v>45070</v>
      </c>
      <c r="M7" s="3">
        <f t="shared" si="0"/>
        <v>38</v>
      </c>
    </row>
    <row r="8" spans="1:16" x14ac:dyDescent="0.3">
      <c r="A8" s="3" t="s">
        <v>3</v>
      </c>
      <c r="B8" s="4">
        <v>45065</v>
      </c>
      <c r="C8" s="4" t="s">
        <v>8</v>
      </c>
      <c r="D8" s="3">
        <v>2</v>
      </c>
      <c r="I8" s="4" t="s">
        <v>8</v>
      </c>
      <c r="J8" s="3">
        <v>3</v>
      </c>
      <c r="K8" s="3" t="s">
        <v>3</v>
      </c>
      <c r="L8" s="4">
        <v>45072</v>
      </c>
      <c r="M8" s="3">
        <f t="shared" si="0"/>
        <v>41</v>
      </c>
    </row>
    <row r="9" spans="1:16" x14ac:dyDescent="0.3">
      <c r="A9" s="3" t="s">
        <v>4</v>
      </c>
      <c r="B9" s="4">
        <v>45065</v>
      </c>
      <c r="C9" s="4" t="s">
        <v>8</v>
      </c>
      <c r="D9" s="3">
        <v>5</v>
      </c>
      <c r="I9" s="4" t="s">
        <v>7</v>
      </c>
      <c r="J9" s="3">
        <v>16</v>
      </c>
      <c r="K9" s="3" t="s">
        <v>3</v>
      </c>
      <c r="L9" s="4">
        <v>45075</v>
      </c>
      <c r="M9" s="3">
        <f t="shared" si="0"/>
        <v>57</v>
      </c>
    </row>
    <row r="10" spans="1:16" x14ac:dyDescent="0.3">
      <c r="A10" s="3" t="s">
        <v>3</v>
      </c>
      <c r="B10" s="4">
        <v>45068</v>
      </c>
      <c r="C10" s="4" t="s">
        <v>7</v>
      </c>
      <c r="D10" s="3">
        <v>13</v>
      </c>
      <c r="I10" s="4" t="s">
        <v>6</v>
      </c>
      <c r="J10" s="3">
        <v>11</v>
      </c>
      <c r="K10" s="3" t="s">
        <v>3</v>
      </c>
      <c r="L10" s="4">
        <v>45077</v>
      </c>
      <c r="M10" s="3">
        <f t="shared" si="0"/>
        <v>68</v>
      </c>
    </row>
    <row r="11" spans="1:16" x14ac:dyDescent="0.3">
      <c r="A11" s="3" t="s">
        <v>4</v>
      </c>
      <c r="B11" s="4">
        <v>45068</v>
      </c>
      <c r="C11" s="4" t="s">
        <v>7</v>
      </c>
      <c r="D11" s="3">
        <v>13</v>
      </c>
      <c r="I11" s="4" t="s">
        <v>8</v>
      </c>
      <c r="J11" s="3">
        <v>4</v>
      </c>
      <c r="K11" s="3" t="s">
        <v>3</v>
      </c>
      <c r="L11" s="4">
        <v>45078</v>
      </c>
      <c r="M11" s="3">
        <f t="shared" si="0"/>
        <v>72</v>
      </c>
    </row>
    <row r="12" spans="1:16" x14ac:dyDescent="0.3">
      <c r="A12" s="3" t="s">
        <v>3</v>
      </c>
      <c r="B12" s="4">
        <v>45070</v>
      </c>
      <c r="C12" s="4" t="s">
        <v>6</v>
      </c>
      <c r="D12" s="3">
        <v>7</v>
      </c>
      <c r="I12" s="4" t="s">
        <v>8</v>
      </c>
      <c r="J12" s="3">
        <v>4</v>
      </c>
      <c r="K12" s="3" t="s">
        <v>3</v>
      </c>
      <c r="L12" s="4">
        <v>45079</v>
      </c>
      <c r="M12" s="3">
        <f t="shared" si="0"/>
        <v>76</v>
      </c>
    </row>
    <row r="13" spans="1:16" x14ac:dyDescent="0.3">
      <c r="A13" s="3" t="s">
        <v>4</v>
      </c>
      <c r="B13" s="4">
        <v>45070</v>
      </c>
      <c r="C13" s="4" t="s">
        <v>6</v>
      </c>
      <c r="D13" s="3">
        <v>11</v>
      </c>
      <c r="I13" s="4" t="s">
        <v>7</v>
      </c>
      <c r="J13" s="3">
        <v>9</v>
      </c>
      <c r="K13" s="3" t="s">
        <v>3</v>
      </c>
      <c r="L13" s="4">
        <v>45082</v>
      </c>
      <c r="M13" s="3">
        <f t="shared" si="0"/>
        <v>85</v>
      </c>
    </row>
    <row r="14" spans="1:16" x14ac:dyDescent="0.3">
      <c r="A14" s="3" t="s">
        <v>3</v>
      </c>
      <c r="B14" s="4">
        <v>45071</v>
      </c>
      <c r="C14" s="4" t="s">
        <v>8</v>
      </c>
      <c r="D14" s="3">
        <v>36</v>
      </c>
      <c r="E14" s="3" t="s">
        <v>9</v>
      </c>
      <c r="I14" s="4" t="s">
        <v>6</v>
      </c>
      <c r="J14" s="3">
        <v>15</v>
      </c>
      <c r="K14" s="3" t="s">
        <v>3</v>
      </c>
      <c r="L14" s="4">
        <v>45084</v>
      </c>
      <c r="M14" s="3">
        <f t="shared" si="0"/>
        <v>100</v>
      </c>
    </row>
    <row r="15" spans="1:16" x14ac:dyDescent="0.3">
      <c r="A15" s="3" t="s">
        <v>4</v>
      </c>
      <c r="B15" s="4">
        <v>45071</v>
      </c>
      <c r="C15" s="4" t="s">
        <v>8</v>
      </c>
      <c r="D15" s="3">
        <v>3</v>
      </c>
      <c r="I15" s="4" t="s">
        <v>6</v>
      </c>
      <c r="J15" s="3">
        <v>14</v>
      </c>
      <c r="K15" s="3" t="s">
        <v>3</v>
      </c>
      <c r="L15" s="4">
        <v>45086</v>
      </c>
      <c r="M15" s="3">
        <f t="shared" si="0"/>
        <v>114</v>
      </c>
    </row>
    <row r="16" spans="1:16" x14ac:dyDescent="0.3">
      <c r="A16" s="5" t="s">
        <v>3</v>
      </c>
      <c r="B16" s="6">
        <v>45072</v>
      </c>
      <c r="C16" s="6" t="s">
        <v>8</v>
      </c>
      <c r="D16" s="5">
        <v>41</v>
      </c>
      <c r="E16" s="5" t="s">
        <v>9</v>
      </c>
      <c r="F16" s="2"/>
      <c r="G16" s="2" t="s">
        <v>14</v>
      </c>
      <c r="I16" s="4" t="s">
        <v>7</v>
      </c>
      <c r="J16" s="3">
        <v>27</v>
      </c>
      <c r="K16" s="3" t="s">
        <v>3</v>
      </c>
      <c r="L16" s="4">
        <v>45089</v>
      </c>
      <c r="M16" s="3">
        <f t="shared" si="0"/>
        <v>141</v>
      </c>
    </row>
    <row r="17" spans="1:15" x14ac:dyDescent="0.3">
      <c r="A17" s="3" t="s">
        <v>3</v>
      </c>
      <c r="B17" s="4">
        <v>45072</v>
      </c>
      <c r="C17" s="4" t="s">
        <v>8</v>
      </c>
      <c r="D17" s="3">
        <v>3</v>
      </c>
      <c r="I17" s="4" t="s">
        <v>6</v>
      </c>
      <c r="J17" s="3">
        <v>9</v>
      </c>
      <c r="K17" s="3" t="s">
        <v>3</v>
      </c>
      <c r="L17" s="4">
        <v>45091</v>
      </c>
      <c r="M17" s="3">
        <f t="shared" si="0"/>
        <v>150</v>
      </c>
    </row>
    <row r="18" spans="1:15" x14ac:dyDescent="0.3">
      <c r="A18" s="3" t="s">
        <v>4</v>
      </c>
      <c r="B18" s="4">
        <v>45072</v>
      </c>
      <c r="C18" s="4" t="s">
        <v>8</v>
      </c>
      <c r="D18" s="3">
        <v>2</v>
      </c>
      <c r="I18" s="4" t="s">
        <v>8</v>
      </c>
      <c r="J18" s="3">
        <v>10</v>
      </c>
      <c r="K18" s="3" t="s">
        <v>3</v>
      </c>
      <c r="L18" s="4">
        <v>45092</v>
      </c>
      <c r="M18" s="3">
        <f t="shared" si="0"/>
        <v>160</v>
      </c>
    </row>
    <row r="19" spans="1:15" x14ac:dyDescent="0.3">
      <c r="A19" s="5" t="s">
        <v>3</v>
      </c>
      <c r="B19" s="6">
        <v>45075</v>
      </c>
      <c r="C19" s="6" t="s">
        <v>7</v>
      </c>
      <c r="D19" s="5">
        <v>31</v>
      </c>
      <c r="E19" s="5" t="s">
        <v>9</v>
      </c>
      <c r="I19" s="4" t="s">
        <v>8</v>
      </c>
      <c r="J19" s="3">
        <v>8</v>
      </c>
      <c r="K19" s="3" t="s">
        <v>3</v>
      </c>
      <c r="L19" s="4">
        <v>45093</v>
      </c>
      <c r="M19" s="3">
        <f t="shared" si="0"/>
        <v>168</v>
      </c>
    </row>
    <row r="20" spans="1:15" x14ac:dyDescent="0.3">
      <c r="A20" s="5" t="s">
        <v>3</v>
      </c>
      <c r="B20" s="6">
        <v>45075</v>
      </c>
      <c r="C20" s="6" t="s">
        <v>7</v>
      </c>
      <c r="D20" s="5">
        <v>52</v>
      </c>
      <c r="E20" s="5" t="s">
        <v>9</v>
      </c>
      <c r="I20" s="4" t="s">
        <v>7</v>
      </c>
      <c r="J20" s="3">
        <v>14</v>
      </c>
      <c r="K20" s="3" t="s">
        <v>3</v>
      </c>
      <c r="L20" s="4">
        <v>45096</v>
      </c>
      <c r="M20" s="3">
        <f t="shared" si="0"/>
        <v>182</v>
      </c>
    </row>
    <row r="21" spans="1:15" x14ac:dyDescent="0.3">
      <c r="A21" s="3" t="s">
        <v>3</v>
      </c>
      <c r="B21" s="4">
        <v>45075</v>
      </c>
      <c r="C21" s="4" t="s">
        <v>7</v>
      </c>
      <c r="D21" s="3">
        <v>16</v>
      </c>
      <c r="I21" s="4" t="s">
        <v>8</v>
      </c>
      <c r="J21" s="3">
        <v>5</v>
      </c>
      <c r="K21" s="3" t="s">
        <v>3</v>
      </c>
      <c r="L21" s="4">
        <v>45097</v>
      </c>
      <c r="M21" s="3">
        <f t="shared" si="0"/>
        <v>187</v>
      </c>
    </row>
    <row r="22" spans="1:15" x14ac:dyDescent="0.3">
      <c r="A22" s="3" t="s">
        <v>4</v>
      </c>
      <c r="B22" s="4">
        <v>45075</v>
      </c>
      <c r="C22" s="4" t="s">
        <v>7</v>
      </c>
      <c r="D22" s="3">
        <v>11</v>
      </c>
      <c r="I22" s="4" t="s">
        <v>8</v>
      </c>
      <c r="J22" s="3">
        <v>3</v>
      </c>
      <c r="K22" s="3" t="s">
        <v>3</v>
      </c>
      <c r="L22" s="4">
        <v>45098</v>
      </c>
      <c r="M22" s="3">
        <f t="shared" si="0"/>
        <v>190</v>
      </c>
    </row>
    <row r="23" spans="1:15" x14ac:dyDescent="0.3">
      <c r="A23" s="3" t="s">
        <v>3</v>
      </c>
      <c r="B23" s="4">
        <v>45077</v>
      </c>
      <c r="C23" s="4" t="s">
        <v>6</v>
      </c>
      <c r="D23" s="3">
        <v>48</v>
      </c>
      <c r="E23" s="3" t="s">
        <v>9</v>
      </c>
      <c r="I23" s="4" t="s">
        <v>8</v>
      </c>
      <c r="J23" s="3">
        <v>5</v>
      </c>
      <c r="K23" s="3" t="s">
        <v>3</v>
      </c>
      <c r="L23" s="4">
        <v>45099</v>
      </c>
      <c r="M23" s="3">
        <f t="shared" si="0"/>
        <v>195</v>
      </c>
    </row>
    <row r="24" spans="1:15" x14ac:dyDescent="0.3">
      <c r="A24" s="3" t="s">
        <v>3</v>
      </c>
      <c r="B24" s="4">
        <v>45077</v>
      </c>
      <c r="C24" s="4" t="s">
        <v>6</v>
      </c>
      <c r="D24" s="3">
        <v>11</v>
      </c>
      <c r="I24" s="4" t="s">
        <v>10</v>
      </c>
      <c r="J24" s="3">
        <v>13</v>
      </c>
      <c r="K24" s="3" t="s">
        <v>3</v>
      </c>
      <c r="L24" s="4">
        <v>45104</v>
      </c>
      <c r="M24" s="3">
        <f t="shared" si="0"/>
        <v>208</v>
      </c>
    </row>
    <row r="25" spans="1:15" x14ac:dyDescent="0.3">
      <c r="A25" s="3" t="s">
        <v>4</v>
      </c>
      <c r="B25" s="4">
        <v>45077</v>
      </c>
      <c r="C25" s="4" t="s">
        <v>6</v>
      </c>
      <c r="D25" s="3">
        <v>11</v>
      </c>
      <c r="I25" s="4" t="s">
        <v>8</v>
      </c>
      <c r="J25" s="3">
        <v>4</v>
      </c>
      <c r="K25" s="3" t="s">
        <v>3</v>
      </c>
      <c r="L25" s="4">
        <v>45105</v>
      </c>
      <c r="M25" s="3">
        <f t="shared" si="0"/>
        <v>212</v>
      </c>
    </row>
    <row r="26" spans="1:15" x14ac:dyDescent="0.3">
      <c r="A26" s="3" t="s">
        <v>3</v>
      </c>
      <c r="B26" s="4">
        <v>45078</v>
      </c>
      <c r="C26" s="4" t="s">
        <v>8</v>
      </c>
      <c r="D26" s="3">
        <v>4</v>
      </c>
      <c r="I26" s="4" t="s">
        <v>8</v>
      </c>
      <c r="J26" s="3">
        <v>5</v>
      </c>
      <c r="K26" s="3" t="s">
        <v>3</v>
      </c>
      <c r="L26" s="4">
        <v>45106</v>
      </c>
      <c r="M26" s="3">
        <f t="shared" si="0"/>
        <v>217</v>
      </c>
    </row>
    <row r="27" spans="1:15" x14ac:dyDescent="0.3">
      <c r="A27" s="3" t="s">
        <v>4</v>
      </c>
      <c r="B27" s="4">
        <v>45078</v>
      </c>
      <c r="C27" s="4" t="s">
        <v>8</v>
      </c>
      <c r="D27" s="3">
        <v>1</v>
      </c>
      <c r="I27" s="4" t="s">
        <v>11</v>
      </c>
      <c r="J27" s="3">
        <v>24</v>
      </c>
      <c r="K27" s="3" t="s">
        <v>3</v>
      </c>
      <c r="L27" s="4">
        <v>45110</v>
      </c>
      <c r="M27" s="3">
        <f t="shared" si="0"/>
        <v>241</v>
      </c>
    </row>
    <row r="28" spans="1:15" x14ac:dyDescent="0.3">
      <c r="A28" s="3" t="s">
        <v>3</v>
      </c>
      <c r="B28" s="4">
        <v>45079</v>
      </c>
      <c r="C28" s="4" t="s">
        <v>8</v>
      </c>
      <c r="D28" s="3">
        <v>4</v>
      </c>
      <c r="I28" s="4" t="s">
        <v>6</v>
      </c>
      <c r="J28" s="3">
        <v>8</v>
      </c>
      <c r="K28" s="3" t="s">
        <v>3</v>
      </c>
      <c r="L28" s="4">
        <v>45112</v>
      </c>
      <c r="M28" s="3">
        <f t="shared" si="0"/>
        <v>249</v>
      </c>
    </row>
    <row r="29" spans="1:15" x14ac:dyDescent="0.3">
      <c r="A29" s="3" t="s">
        <v>4</v>
      </c>
      <c r="B29" s="4">
        <v>45079</v>
      </c>
      <c r="C29" s="4" t="s">
        <v>8</v>
      </c>
      <c r="D29" s="3">
        <v>4</v>
      </c>
      <c r="I29" s="4" t="s">
        <v>8</v>
      </c>
      <c r="J29" s="3">
        <v>7</v>
      </c>
      <c r="K29" s="3" t="s">
        <v>3</v>
      </c>
      <c r="L29" s="4">
        <v>45113</v>
      </c>
      <c r="M29" s="3">
        <f t="shared" si="0"/>
        <v>256</v>
      </c>
    </row>
    <row r="30" spans="1:15" x14ac:dyDescent="0.3">
      <c r="A30" s="3" t="s">
        <v>3</v>
      </c>
      <c r="B30" s="4">
        <v>45082</v>
      </c>
      <c r="C30" s="4" t="s">
        <v>7</v>
      </c>
      <c r="D30" s="3">
        <v>9</v>
      </c>
      <c r="I30" s="4" t="s">
        <v>8</v>
      </c>
      <c r="J30" s="3">
        <v>5</v>
      </c>
      <c r="K30" s="3" t="s">
        <v>3</v>
      </c>
      <c r="L30" s="4">
        <v>45114</v>
      </c>
      <c r="M30" s="3">
        <f t="shared" si="0"/>
        <v>261</v>
      </c>
    </row>
    <row r="31" spans="1:15" x14ac:dyDescent="0.3">
      <c r="A31" s="3" t="s">
        <v>4</v>
      </c>
      <c r="B31" s="4">
        <v>45082</v>
      </c>
      <c r="C31" s="4" t="s">
        <v>7</v>
      </c>
      <c r="D31" s="3">
        <v>14</v>
      </c>
      <c r="I31" s="4" t="s">
        <v>7</v>
      </c>
      <c r="J31" s="3">
        <v>16</v>
      </c>
      <c r="K31" s="3" t="s">
        <v>3</v>
      </c>
      <c r="L31" s="4">
        <v>45117</v>
      </c>
      <c r="M31" s="3">
        <f t="shared" si="0"/>
        <v>277</v>
      </c>
      <c r="O31" t="s">
        <v>19</v>
      </c>
    </row>
    <row r="32" spans="1:15" x14ac:dyDescent="0.3">
      <c r="A32" s="3" t="s">
        <v>3</v>
      </c>
      <c r="B32" s="4">
        <v>45084</v>
      </c>
      <c r="C32" s="4" t="s">
        <v>6</v>
      </c>
      <c r="D32" s="3">
        <v>15</v>
      </c>
      <c r="I32" s="4" t="s">
        <v>8</v>
      </c>
      <c r="J32" s="3">
        <v>5</v>
      </c>
      <c r="K32" s="3" t="s">
        <v>3</v>
      </c>
      <c r="L32" s="4">
        <v>45118</v>
      </c>
      <c r="M32" s="3">
        <f t="shared" si="0"/>
        <v>282</v>
      </c>
      <c r="O32" t="s">
        <v>20</v>
      </c>
    </row>
    <row r="33" spans="1:14" x14ac:dyDescent="0.3">
      <c r="A33" s="3" t="s">
        <v>4</v>
      </c>
      <c r="B33" s="4">
        <v>45084</v>
      </c>
      <c r="C33" s="4" t="s">
        <v>6</v>
      </c>
      <c r="D33" s="3">
        <v>5</v>
      </c>
      <c r="I33" s="4" t="s">
        <v>8</v>
      </c>
      <c r="J33" s="3">
        <v>7</v>
      </c>
      <c r="K33" s="3" t="s">
        <v>3</v>
      </c>
      <c r="L33" s="4">
        <v>45119</v>
      </c>
      <c r="M33" s="3">
        <f t="shared" si="0"/>
        <v>289</v>
      </c>
    </row>
    <row r="34" spans="1:14" x14ac:dyDescent="0.3">
      <c r="A34" s="3" t="s">
        <v>3</v>
      </c>
      <c r="B34" s="4">
        <v>45086</v>
      </c>
      <c r="C34" s="4" t="s">
        <v>6</v>
      </c>
      <c r="D34" s="3">
        <v>14</v>
      </c>
      <c r="I34" s="4" t="s">
        <v>8</v>
      </c>
      <c r="J34" s="3">
        <v>2</v>
      </c>
      <c r="K34" s="3" t="s">
        <v>3</v>
      </c>
      <c r="L34" s="4">
        <v>45120</v>
      </c>
      <c r="M34" s="3">
        <f t="shared" si="0"/>
        <v>291</v>
      </c>
    </row>
    <row r="35" spans="1:14" x14ac:dyDescent="0.3">
      <c r="A35" s="3" t="s">
        <v>4</v>
      </c>
      <c r="B35" s="4">
        <v>45086</v>
      </c>
      <c r="C35" s="4" t="s">
        <v>6</v>
      </c>
      <c r="D35" s="3">
        <v>16</v>
      </c>
      <c r="I35" s="4" t="s">
        <v>8</v>
      </c>
      <c r="J35" s="3">
        <v>3</v>
      </c>
      <c r="K35" s="3" t="s">
        <v>3</v>
      </c>
      <c r="L35" s="4">
        <v>45121</v>
      </c>
      <c r="M35" s="3">
        <f t="shared" si="0"/>
        <v>294</v>
      </c>
      <c r="N35" s="3"/>
    </row>
    <row r="36" spans="1:14" x14ac:dyDescent="0.3">
      <c r="A36" s="3" t="s">
        <v>3</v>
      </c>
      <c r="B36" s="4">
        <v>45089</v>
      </c>
      <c r="C36" s="4" t="s">
        <v>7</v>
      </c>
      <c r="D36" s="3">
        <v>27</v>
      </c>
      <c r="I36" s="4" t="s">
        <v>7</v>
      </c>
      <c r="J36" s="3">
        <v>7</v>
      </c>
      <c r="K36" s="3" t="s">
        <v>3</v>
      </c>
      <c r="L36" s="4">
        <v>45124</v>
      </c>
      <c r="M36" s="3">
        <f t="shared" si="0"/>
        <v>301</v>
      </c>
    </row>
    <row r="37" spans="1:14" x14ac:dyDescent="0.3">
      <c r="A37" s="3" t="s">
        <v>4</v>
      </c>
      <c r="B37" s="4">
        <v>45089</v>
      </c>
      <c r="C37" s="4" t="s">
        <v>7</v>
      </c>
      <c r="D37" s="3">
        <v>16</v>
      </c>
      <c r="I37" s="4" t="s">
        <v>7</v>
      </c>
      <c r="J37" s="3">
        <v>3</v>
      </c>
      <c r="K37" s="3" t="s">
        <v>4</v>
      </c>
      <c r="L37" s="4">
        <v>45061</v>
      </c>
      <c r="M37" s="3">
        <v>3</v>
      </c>
    </row>
    <row r="38" spans="1:14" x14ac:dyDescent="0.3">
      <c r="A38" s="3" t="s">
        <v>3</v>
      </c>
      <c r="B38" s="4">
        <v>45091</v>
      </c>
      <c r="C38" s="4" t="s">
        <v>6</v>
      </c>
      <c r="D38" s="3">
        <v>9</v>
      </c>
      <c r="I38" s="4" t="s">
        <v>6</v>
      </c>
      <c r="J38" s="3">
        <v>7</v>
      </c>
      <c r="K38" s="3" t="s">
        <v>4</v>
      </c>
      <c r="L38" s="4">
        <v>45063</v>
      </c>
      <c r="M38" s="3">
        <f t="shared" ref="M38:M68" si="1">J38+M37</f>
        <v>10</v>
      </c>
    </row>
    <row r="39" spans="1:14" x14ac:dyDescent="0.3">
      <c r="A39" s="3" t="s">
        <v>4</v>
      </c>
      <c r="B39" s="4">
        <v>45091</v>
      </c>
      <c r="C39" s="4" t="s">
        <v>6</v>
      </c>
      <c r="D39" s="3">
        <v>6</v>
      </c>
      <c r="I39" s="4" t="s">
        <v>8</v>
      </c>
      <c r="J39" s="3">
        <v>10</v>
      </c>
      <c r="K39" s="3" t="s">
        <v>4</v>
      </c>
      <c r="L39" s="4">
        <v>45064</v>
      </c>
      <c r="M39" s="3">
        <f t="shared" si="1"/>
        <v>20</v>
      </c>
    </row>
    <row r="40" spans="1:14" x14ac:dyDescent="0.3">
      <c r="A40" s="3" t="s">
        <v>3</v>
      </c>
      <c r="B40" s="4">
        <v>45092</v>
      </c>
      <c r="C40" s="4" t="s">
        <v>8</v>
      </c>
      <c r="D40" s="3">
        <v>10</v>
      </c>
      <c r="I40" s="4" t="s">
        <v>8</v>
      </c>
      <c r="J40" s="3">
        <v>5</v>
      </c>
      <c r="K40" s="3" t="s">
        <v>4</v>
      </c>
      <c r="L40" s="4">
        <v>45065</v>
      </c>
      <c r="M40" s="3">
        <f t="shared" si="1"/>
        <v>25</v>
      </c>
    </row>
    <row r="41" spans="1:14" x14ac:dyDescent="0.3">
      <c r="A41" s="3" t="s">
        <v>4</v>
      </c>
      <c r="B41" s="4">
        <v>45092</v>
      </c>
      <c r="C41" s="4" t="s">
        <v>8</v>
      </c>
      <c r="D41" s="3">
        <v>1</v>
      </c>
      <c r="I41" s="4" t="s">
        <v>7</v>
      </c>
      <c r="J41" s="3">
        <v>13</v>
      </c>
      <c r="K41" s="3" t="s">
        <v>4</v>
      </c>
      <c r="L41" s="4">
        <v>45068</v>
      </c>
      <c r="M41" s="3">
        <f t="shared" si="1"/>
        <v>38</v>
      </c>
    </row>
    <row r="42" spans="1:14" x14ac:dyDescent="0.3">
      <c r="A42" s="3" t="s">
        <v>3</v>
      </c>
      <c r="B42" s="4">
        <v>45093</v>
      </c>
      <c r="C42" s="4" t="s">
        <v>8</v>
      </c>
      <c r="D42" s="3">
        <v>8</v>
      </c>
      <c r="I42" s="4" t="s">
        <v>6</v>
      </c>
      <c r="J42" s="3">
        <v>11</v>
      </c>
      <c r="K42" s="3" t="s">
        <v>4</v>
      </c>
      <c r="L42" s="4">
        <v>45070</v>
      </c>
      <c r="M42" s="3">
        <f t="shared" si="1"/>
        <v>49</v>
      </c>
    </row>
    <row r="43" spans="1:14" x14ac:dyDescent="0.3">
      <c r="A43" s="3" t="s">
        <v>4</v>
      </c>
      <c r="B43" s="4">
        <v>45093</v>
      </c>
      <c r="C43" s="4" t="s">
        <v>8</v>
      </c>
      <c r="D43" s="3">
        <v>1</v>
      </c>
      <c r="I43" s="4" t="s">
        <v>8</v>
      </c>
      <c r="J43" s="3">
        <v>3</v>
      </c>
      <c r="K43" s="3" t="s">
        <v>4</v>
      </c>
      <c r="L43" s="4">
        <v>45071</v>
      </c>
      <c r="M43" s="3">
        <f t="shared" si="1"/>
        <v>52</v>
      </c>
    </row>
    <row r="44" spans="1:14" x14ac:dyDescent="0.3">
      <c r="A44" s="3" t="s">
        <v>3</v>
      </c>
      <c r="B44" s="4">
        <v>45096</v>
      </c>
      <c r="C44" s="4" t="s">
        <v>7</v>
      </c>
      <c r="D44" s="3">
        <v>14</v>
      </c>
      <c r="I44" s="4" t="s">
        <v>8</v>
      </c>
      <c r="J44" s="3">
        <v>2</v>
      </c>
      <c r="K44" s="3" t="s">
        <v>4</v>
      </c>
      <c r="L44" s="4">
        <v>45072</v>
      </c>
      <c r="M44" s="3">
        <f t="shared" si="1"/>
        <v>54</v>
      </c>
    </row>
    <row r="45" spans="1:14" x14ac:dyDescent="0.3">
      <c r="A45" s="3" t="s">
        <v>4</v>
      </c>
      <c r="B45" s="4">
        <v>45096</v>
      </c>
      <c r="C45" s="4" t="s">
        <v>7</v>
      </c>
      <c r="D45" s="3">
        <v>14</v>
      </c>
      <c r="I45" s="4" t="s">
        <v>7</v>
      </c>
      <c r="J45" s="3">
        <v>11</v>
      </c>
      <c r="K45" s="3" t="s">
        <v>4</v>
      </c>
      <c r="L45" s="4">
        <v>45075</v>
      </c>
      <c r="M45" s="3">
        <f t="shared" si="1"/>
        <v>65</v>
      </c>
    </row>
    <row r="46" spans="1:14" x14ac:dyDescent="0.3">
      <c r="A46" s="3" t="s">
        <v>3</v>
      </c>
      <c r="B46" s="4">
        <v>45097</v>
      </c>
      <c r="C46" s="4" t="s">
        <v>8</v>
      </c>
      <c r="D46" s="3">
        <v>5</v>
      </c>
      <c r="I46" s="4" t="s">
        <v>6</v>
      </c>
      <c r="J46" s="3">
        <v>11</v>
      </c>
      <c r="K46" s="3" t="s">
        <v>4</v>
      </c>
      <c r="L46" s="4">
        <v>45077</v>
      </c>
      <c r="M46" s="3">
        <f t="shared" si="1"/>
        <v>76</v>
      </c>
    </row>
    <row r="47" spans="1:14" x14ac:dyDescent="0.3">
      <c r="A47" s="3" t="s">
        <v>4</v>
      </c>
      <c r="B47" s="4">
        <v>45097</v>
      </c>
      <c r="C47" s="4" t="s">
        <v>8</v>
      </c>
      <c r="D47" s="3">
        <v>1</v>
      </c>
      <c r="I47" s="4" t="s">
        <v>8</v>
      </c>
      <c r="J47" s="3">
        <v>1</v>
      </c>
      <c r="K47" s="3" t="s">
        <v>4</v>
      </c>
      <c r="L47" s="4">
        <v>45078</v>
      </c>
      <c r="M47" s="3">
        <f t="shared" si="1"/>
        <v>77</v>
      </c>
    </row>
    <row r="48" spans="1:14" x14ac:dyDescent="0.3">
      <c r="A48" s="3" t="s">
        <v>3</v>
      </c>
      <c r="B48" s="4">
        <v>45098</v>
      </c>
      <c r="C48" s="4" t="s">
        <v>8</v>
      </c>
      <c r="D48" s="3">
        <v>3</v>
      </c>
      <c r="I48" s="4" t="s">
        <v>8</v>
      </c>
      <c r="J48" s="3">
        <v>4</v>
      </c>
      <c r="K48" s="3" t="s">
        <v>4</v>
      </c>
      <c r="L48" s="4">
        <v>45079</v>
      </c>
      <c r="M48" s="3">
        <f t="shared" si="1"/>
        <v>81</v>
      </c>
    </row>
    <row r="49" spans="1:13" x14ac:dyDescent="0.3">
      <c r="A49" s="3" t="s">
        <v>4</v>
      </c>
      <c r="B49" s="4">
        <v>45098</v>
      </c>
      <c r="C49" s="4" t="s">
        <v>8</v>
      </c>
      <c r="D49" s="3">
        <v>4</v>
      </c>
      <c r="I49" s="4" t="s">
        <v>7</v>
      </c>
      <c r="J49" s="3">
        <v>14</v>
      </c>
      <c r="K49" s="3" t="s">
        <v>4</v>
      </c>
      <c r="L49" s="4">
        <v>45082</v>
      </c>
      <c r="M49" s="3">
        <f t="shared" si="1"/>
        <v>95</v>
      </c>
    </row>
    <row r="50" spans="1:13" x14ac:dyDescent="0.3">
      <c r="A50" s="3" t="s">
        <v>3</v>
      </c>
      <c r="B50" s="4">
        <v>45099</v>
      </c>
      <c r="C50" s="4" t="s">
        <v>8</v>
      </c>
      <c r="D50" s="3">
        <v>5</v>
      </c>
      <c r="I50" s="4" t="s">
        <v>6</v>
      </c>
      <c r="J50" s="3">
        <v>5</v>
      </c>
      <c r="K50" s="3" t="s">
        <v>4</v>
      </c>
      <c r="L50" s="4">
        <v>45084</v>
      </c>
      <c r="M50" s="3">
        <f t="shared" si="1"/>
        <v>100</v>
      </c>
    </row>
    <row r="51" spans="1:13" x14ac:dyDescent="0.3">
      <c r="A51" s="3" t="s">
        <v>4</v>
      </c>
      <c r="B51" s="4">
        <v>45099</v>
      </c>
      <c r="C51" s="4" t="s">
        <v>8</v>
      </c>
      <c r="D51" s="3">
        <v>2</v>
      </c>
      <c r="I51" s="4" t="s">
        <v>6</v>
      </c>
      <c r="J51" s="3">
        <v>16</v>
      </c>
      <c r="K51" s="3" t="s">
        <v>4</v>
      </c>
      <c r="L51" s="4">
        <v>45086</v>
      </c>
      <c r="M51" s="3">
        <f t="shared" si="1"/>
        <v>116</v>
      </c>
    </row>
    <row r="52" spans="1:13" x14ac:dyDescent="0.3">
      <c r="A52" s="3" t="s">
        <v>3</v>
      </c>
      <c r="B52" s="4">
        <v>45104</v>
      </c>
      <c r="C52" s="4" t="s">
        <v>10</v>
      </c>
      <c r="D52" s="3">
        <v>13</v>
      </c>
      <c r="I52" s="4" t="s">
        <v>7</v>
      </c>
      <c r="J52" s="3">
        <v>16</v>
      </c>
      <c r="K52" s="3" t="s">
        <v>4</v>
      </c>
      <c r="L52" s="4">
        <v>45089</v>
      </c>
      <c r="M52" s="3">
        <f t="shared" si="1"/>
        <v>132</v>
      </c>
    </row>
    <row r="53" spans="1:13" x14ac:dyDescent="0.3">
      <c r="A53" s="3" t="s">
        <v>4</v>
      </c>
      <c r="B53" s="4">
        <v>45104</v>
      </c>
      <c r="C53" s="4" t="s">
        <v>10</v>
      </c>
      <c r="D53" s="3">
        <v>12</v>
      </c>
      <c r="I53" s="4" t="s">
        <v>6</v>
      </c>
      <c r="J53" s="3">
        <v>6</v>
      </c>
      <c r="K53" s="3" t="s">
        <v>4</v>
      </c>
      <c r="L53" s="4">
        <v>45091</v>
      </c>
      <c r="M53" s="3">
        <f t="shared" si="1"/>
        <v>138</v>
      </c>
    </row>
    <row r="54" spans="1:13" x14ac:dyDescent="0.3">
      <c r="A54" s="3" t="s">
        <v>3</v>
      </c>
      <c r="B54" s="4">
        <v>45105</v>
      </c>
      <c r="C54" s="4" t="s">
        <v>8</v>
      </c>
      <c r="D54" s="3">
        <v>4</v>
      </c>
      <c r="I54" s="4" t="s">
        <v>8</v>
      </c>
      <c r="J54" s="3">
        <v>1</v>
      </c>
      <c r="K54" s="3" t="s">
        <v>4</v>
      </c>
      <c r="L54" s="4">
        <v>45092</v>
      </c>
      <c r="M54" s="3">
        <f t="shared" si="1"/>
        <v>139</v>
      </c>
    </row>
    <row r="55" spans="1:13" x14ac:dyDescent="0.3">
      <c r="A55" s="3" t="s">
        <v>4</v>
      </c>
      <c r="B55" s="4">
        <v>45105</v>
      </c>
      <c r="C55" s="4" t="s">
        <v>8</v>
      </c>
      <c r="D55" s="3">
        <v>3</v>
      </c>
      <c r="I55" s="4" t="s">
        <v>8</v>
      </c>
      <c r="J55" s="3">
        <v>1</v>
      </c>
      <c r="K55" s="3" t="s">
        <v>4</v>
      </c>
      <c r="L55" s="4">
        <v>45093</v>
      </c>
      <c r="M55" s="3">
        <f t="shared" si="1"/>
        <v>140</v>
      </c>
    </row>
    <row r="56" spans="1:13" x14ac:dyDescent="0.3">
      <c r="A56" s="3" t="s">
        <v>3</v>
      </c>
      <c r="B56" s="4">
        <v>45106</v>
      </c>
      <c r="C56" s="4" t="s">
        <v>8</v>
      </c>
      <c r="D56" s="3">
        <v>5</v>
      </c>
      <c r="I56" s="4" t="s">
        <v>7</v>
      </c>
      <c r="J56" s="3">
        <v>14</v>
      </c>
      <c r="K56" s="3" t="s">
        <v>4</v>
      </c>
      <c r="L56" s="4">
        <v>45096</v>
      </c>
      <c r="M56" s="3">
        <f t="shared" si="1"/>
        <v>154</v>
      </c>
    </row>
    <row r="57" spans="1:13" x14ac:dyDescent="0.3">
      <c r="A57" s="3" t="s">
        <v>4</v>
      </c>
      <c r="B57" s="4">
        <v>45106</v>
      </c>
      <c r="C57" s="4" t="s">
        <v>8</v>
      </c>
      <c r="D57" s="3">
        <v>1</v>
      </c>
      <c r="I57" s="4" t="s">
        <v>8</v>
      </c>
      <c r="J57" s="3">
        <v>1</v>
      </c>
      <c r="K57" s="3" t="s">
        <v>4</v>
      </c>
      <c r="L57" s="4">
        <v>45097</v>
      </c>
      <c r="M57" s="3">
        <f t="shared" si="1"/>
        <v>155</v>
      </c>
    </row>
    <row r="58" spans="1:13" x14ac:dyDescent="0.3">
      <c r="A58" s="3" t="s">
        <v>3</v>
      </c>
      <c r="B58" s="4">
        <v>45110</v>
      </c>
      <c r="C58" s="4" t="s">
        <v>11</v>
      </c>
      <c r="D58" s="3">
        <v>24</v>
      </c>
      <c r="I58" s="4" t="s">
        <v>8</v>
      </c>
      <c r="J58" s="3">
        <v>4</v>
      </c>
      <c r="K58" s="3" t="s">
        <v>4</v>
      </c>
      <c r="L58" s="4">
        <v>45098</v>
      </c>
      <c r="M58" s="3">
        <f t="shared" si="1"/>
        <v>159</v>
      </c>
    </row>
    <row r="59" spans="1:13" x14ac:dyDescent="0.3">
      <c r="A59" s="3" t="s">
        <v>4</v>
      </c>
      <c r="B59" s="4">
        <v>45110</v>
      </c>
      <c r="C59" s="4" t="s">
        <v>11</v>
      </c>
      <c r="D59" s="3">
        <v>3</v>
      </c>
      <c r="I59" s="4" t="s">
        <v>8</v>
      </c>
      <c r="J59" s="3">
        <v>2</v>
      </c>
      <c r="K59" s="3" t="s">
        <v>4</v>
      </c>
      <c r="L59" s="4">
        <v>45099</v>
      </c>
      <c r="M59" s="3">
        <f t="shared" si="1"/>
        <v>161</v>
      </c>
    </row>
    <row r="60" spans="1:13" x14ac:dyDescent="0.3">
      <c r="A60" s="3" t="s">
        <v>3</v>
      </c>
      <c r="B60" s="4">
        <v>45112</v>
      </c>
      <c r="C60" s="4" t="s">
        <v>6</v>
      </c>
      <c r="D60" s="3">
        <v>8</v>
      </c>
      <c r="I60" s="4" t="s">
        <v>10</v>
      </c>
      <c r="J60" s="3">
        <v>12</v>
      </c>
      <c r="K60" s="3" t="s">
        <v>4</v>
      </c>
      <c r="L60" s="4">
        <v>45104</v>
      </c>
      <c r="M60" s="3">
        <f t="shared" si="1"/>
        <v>173</v>
      </c>
    </row>
    <row r="61" spans="1:13" x14ac:dyDescent="0.3">
      <c r="A61" s="3" t="s">
        <v>4</v>
      </c>
      <c r="B61" s="4">
        <v>45112</v>
      </c>
      <c r="C61" s="4" t="s">
        <v>6</v>
      </c>
      <c r="D61" s="3">
        <v>6</v>
      </c>
      <c r="I61" s="4" t="s">
        <v>8</v>
      </c>
      <c r="J61" s="3">
        <v>3</v>
      </c>
      <c r="K61" s="3" t="s">
        <v>4</v>
      </c>
      <c r="L61" s="4">
        <v>45105</v>
      </c>
      <c r="M61" s="3">
        <f t="shared" si="1"/>
        <v>176</v>
      </c>
    </row>
    <row r="62" spans="1:13" x14ac:dyDescent="0.3">
      <c r="A62" s="3" t="s">
        <v>3</v>
      </c>
      <c r="B62" s="4">
        <v>45113</v>
      </c>
      <c r="C62" s="4" t="s">
        <v>8</v>
      </c>
      <c r="D62" s="3">
        <v>7</v>
      </c>
      <c r="I62" s="4" t="s">
        <v>8</v>
      </c>
      <c r="J62" s="3">
        <v>1</v>
      </c>
      <c r="K62" s="3" t="s">
        <v>4</v>
      </c>
      <c r="L62" s="4">
        <v>45106</v>
      </c>
      <c r="M62" s="3">
        <f t="shared" si="1"/>
        <v>177</v>
      </c>
    </row>
    <row r="63" spans="1:13" x14ac:dyDescent="0.3">
      <c r="A63" s="3" t="s">
        <v>4</v>
      </c>
      <c r="B63" s="4">
        <v>45113</v>
      </c>
      <c r="C63" s="4" t="s">
        <v>8</v>
      </c>
      <c r="D63" s="3">
        <v>2</v>
      </c>
      <c r="I63" s="4" t="s">
        <v>11</v>
      </c>
      <c r="J63" s="3">
        <v>3</v>
      </c>
      <c r="K63" s="3" t="s">
        <v>4</v>
      </c>
      <c r="L63" s="4">
        <v>45110</v>
      </c>
      <c r="M63" s="3">
        <f t="shared" si="1"/>
        <v>180</v>
      </c>
    </row>
    <row r="64" spans="1:13" x14ac:dyDescent="0.3">
      <c r="A64" s="3" t="s">
        <v>3</v>
      </c>
      <c r="B64" s="4">
        <v>45114</v>
      </c>
      <c r="C64" s="4" t="s">
        <v>8</v>
      </c>
      <c r="D64" s="3">
        <v>5</v>
      </c>
      <c r="I64" s="4" t="s">
        <v>6</v>
      </c>
      <c r="J64" s="3">
        <v>6</v>
      </c>
      <c r="K64" s="3" t="s">
        <v>4</v>
      </c>
      <c r="L64" s="4">
        <v>45112</v>
      </c>
      <c r="M64" s="3">
        <f t="shared" si="1"/>
        <v>186</v>
      </c>
    </row>
    <row r="65" spans="1:13" x14ac:dyDescent="0.3">
      <c r="A65" s="3" t="s">
        <v>3</v>
      </c>
      <c r="B65" s="4">
        <v>45117</v>
      </c>
      <c r="C65" s="4" t="s">
        <v>7</v>
      </c>
      <c r="D65" s="3">
        <v>16</v>
      </c>
      <c r="I65" s="4" t="s">
        <v>8</v>
      </c>
      <c r="J65" s="3">
        <v>2</v>
      </c>
      <c r="K65" s="3" t="s">
        <v>4</v>
      </c>
      <c r="L65" s="4">
        <v>45113</v>
      </c>
      <c r="M65" s="3">
        <f t="shared" si="1"/>
        <v>188</v>
      </c>
    </row>
    <row r="66" spans="1:13" x14ac:dyDescent="0.3">
      <c r="A66" s="3" t="s">
        <v>4</v>
      </c>
      <c r="B66" s="4">
        <v>45117</v>
      </c>
      <c r="C66" s="4" t="s">
        <v>7</v>
      </c>
      <c r="D66" s="3">
        <v>7</v>
      </c>
      <c r="I66" s="4" t="s">
        <v>7</v>
      </c>
      <c r="J66" s="3">
        <v>7</v>
      </c>
      <c r="K66" s="3" t="s">
        <v>4</v>
      </c>
      <c r="L66" s="4">
        <v>45117</v>
      </c>
      <c r="M66" s="3">
        <f t="shared" si="1"/>
        <v>195</v>
      </c>
    </row>
    <row r="67" spans="1:13" x14ac:dyDescent="0.3">
      <c r="A67" s="3" t="s">
        <v>3</v>
      </c>
      <c r="B67" s="4">
        <v>45118</v>
      </c>
      <c r="C67" s="4" t="s">
        <v>8</v>
      </c>
      <c r="D67" s="3">
        <v>5</v>
      </c>
      <c r="I67" s="3" t="s">
        <v>8</v>
      </c>
      <c r="J67" s="3">
        <v>3</v>
      </c>
      <c r="K67" s="3" t="s">
        <v>4</v>
      </c>
      <c r="L67" s="4">
        <v>45119</v>
      </c>
      <c r="M67" s="3">
        <f t="shared" si="1"/>
        <v>198</v>
      </c>
    </row>
    <row r="68" spans="1:13" x14ac:dyDescent="0.3">
      <c r="A68" s="3" t="s">
        <v>3</v>
      </c>
      <c r="B68" s="4">
        <v>45119</v>
      </c>
      <c r="C68" s="4" t="s">
        <v>8</v>
      </c>
      <c r="D68" s="3">
        <v>7</v>
      </c>
      <c r="I68" s="3" t="s">
        <v>7</v>
      </c>
      <c r="J68" s="3">
        <v>9</v>
      </c>
      <c r="K68" s="3" t="s">
        <v>4</v>
      </c>
      <c r="L68" s="4">
        <v>45124</v>
      </c>
      <c r="M68" s="3">
        <f t="shared" si="1"/>
        <v>207</v>
      </c>
    </row>
    <row r="69" spans="1:13" x14ac:dyDescent="0.3">
      <c r="A69" s="3" t="s">
        <v>4</v>
      </c>
      <c r="B69" s="4">
        <v>45119</v>
      </c>
      <c r="C69" s="4" t="s">
        <v>8</v>
      </c>
      <c r="D69" s="3">
        <v>3</v>
      </c>
    </row>
    <row r="70" spans="1:13" x14ac:dyDescent="0.3">
      <c r="A70" s="3" t="s">
        <v>3</v>
      </c>
      <c r="B70" s="4">
        <v>45120</v>
      </c>
      <c r="C70" s="4" t="s">
        <v>8</v>
      </c>
      <c r="D70" s="3">
        <v>2</v>
      </c>
    </row>
    <row r="71" spans="1:13" x14ac:dyDescent="0.3">
      <c r="A71" s="3" t="s">
        <v>3</v>
      </c>
      <c r="B71" s="4">
        <v>45121</v>
      </c>
      <c r="C71" s="4" t="s">
        <v>8</v>
      </c>
      <c r="D71" s="3">
        <v>3</v>
      </c>
    </row>
    <row r="72" spans="1:13" x14ac:dyDescent="0.3">
      <c r="A72" s="3" t="s">
        <v>18</v>
      </c>
      <c r="B72" s="4">
        <v>45124</v>
      </c>
      <c r="C72" s="3" t="s">
        <v>7</v>
      </c>
      <c r="D72" s="3">
        <v>7</v>
      </c>
    </row>
    <row r="73" spans="1:13" x14ac:dyDescent="0.3">
      <c r="A73" s="3" t="s">
        <v>4</v>
      </c>
      <c r="B73" s="4">
        <v>45124</v>
      </c>
      <c r="C73" s="3" t="s">
        <v>7</v>
      </c>
      <c r="D73" s="3">
        <v>9</v>
      </c>
    </row>
    <row r="76" spans="1:13" x14ac:dyDescent="0.3">
      <c r="B76" s="4"/>
      <c r="C76" s="4"/>
    </row>
    <row r="77" spans="1:13" x14ac:dyDescent="0.3">
      <c r="B77" s="4"/>
      <c r="C77" s="4"/>
    </row>
    <row r="78" spans="1:13" x14ac:dyDescent="0.3">
      <c r="B78" s="4"/>
      <c r="C78" s="4"/>
    </row>
    <row r="79" spans="1:13" x14ac:dyDescent="0.3">
      <c r="B79" s="4"/>
      <c r="C79" s="4"/>
    </row>
    <row r="80" spans="1:13" x14ac:dyDescent="0.3">
      <c r="B80" s="4"/>
      <c r="C80" s="4"/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/>
      <c r="C85" s="4"/>
    </row>
    <row r="86" spans="2:3" x14ac:dyDescent="0.3">
      <c r="B86" s="4"/>
      <c r="C86" s="4"/>
    </row>
    <row r="87" spans="2:3" x14ac:dyDescent="0.3">
      <c r="B87" s="4"/>
      <c r="C87" s="4"/>
    </row>
    <row r="88" spans="2:3" x14ac:dyDescent="0.3">
      <c r="B88" s="4"/>
      <c r="C88" s="4"/>
    </row>
    <row r="89" spans="2:3" x14ac:dyDescent="0.3">
      <c r="B89" s="4"/>
      <c r="C89" s="4"/>
    </row>
    <row r="90" spans="2:3" x14ac:dyDescent="0.3">
      <c r="B90" s="4"/>
      <c r="C90" s="4"/>
    </row>
    <row r="91" spans="2:3" x14ac:dyDescent="0.3">
      <c r="B91" s="4"/>
      <c r="C91" s="4"/>
    </row>
    <row r="92" spans="2:3" x14ac:dyDescent="0.3">
      <c r="B92" s="4"/>
      <c r="C92" s="4"/>
    </row>
    <row r="93" spans="2:3" x14ac:dyDescent="0.3">
      <c r="B93" s="4"/>
      <c r="C93" s="4"/>
    </row>
    <row r="94" spans="2:3" x14ac:dyDescent="0.3">
      <c r="B94" s="4"/>
      <c r="C94" s="4"/>
    </row>
    <row r="95" spans="2:3" x14ac:dyDescent="0.3">
      <c r="B95" s="4"/>
      <c r="C95" s="4"/>
    </row>
    <row r="96" spans="2:3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  <row r="101" spans="2:3" x14ac:dyDescent="0.3">
      <c r="B101" s="4"/>
      <c r="C101" s="4"/>
    </row>
    <row r="102" spans="2:3" x14ac:dyDescent="0.3">
      <c r="B102" s="4"/>
      <c r="C102" s="4"/>
    </row>
    <row r="103" spans="2:3" x14ac:dyDescent="0.3">
      <c r="B103" s="4"/>
      <c r="C103" s="4"/>
    </row>
    <row r="104" spans="2:3" x14ac:dyDescent="0.3">
      <c r="B104" s="4"/>
      <c r="C104" s="4"/>
    </row>
    <row r="105" spans="2:3" x14ac:dyDescent="0.3">
      <c r="B105" s="4"/>
      <c r="C105" s="4"/>
    </row>
    <row r="106" spans="2:3" x14ac:dyDescent="0.3">
      <c r="B106" s="4"/>
      <c r="C106" s="4"/>
    </row>
    <row r="107" spans="2:3" x14ac:dyDescent="0.3">
      <c r="B107" s="4"/>
      <c r="C107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BCCA-1045-4846-8619-EE7E8C99AE81}">
  <dimension ref="A1:E68"/>
  <sheetViews>
    <sheetView topLeftCell="A58" workbookViewId="0">
      <selection activeCell="E68" sqref="E68"/>
    </sheetView>
  </sheetViews>
  <sheetFormatPr defaultRowHeight="14.4" x14ac:dyDescent="0.3"/>
  <cols>
    <col min="1" max="1" width="21.5546875" customWidth="1"/>
    <col min="2" max="2" width="21.21875" customWidth="1"/>
    <col min="3" max="3" width="24.5546875" customWidth="1"/>
    <col min="4" max="4" width="18.44140625" customWidth="1"/>
  </cols>
  <sheetData>
    <row r="1" spans="1:5" x14ac:dyDescent="0.3">
      <c r="A1" t="s">
        <v>16</v>
      </c>
      <c r="B1" t="s">
        <v>17</v>
      </c>
      <c r="C1" t="s">
        <v>0</v>
      </c>
      <c r="D1" t="s">
        <v>1</v>
      </c>
      <c r="E1" t="s">
        <v>12</v>
      </c>
    </row>
    <row r="2" spans="1:5" x14ac:dyDescent="0.3">
      <c r="A2" s="7" t="s">
        <v>7</v>
      </c>
      <c r="B2">
        <v>3</v>
      </c>
      <c r="C2" t="s">
        <v>3</v>
      </c>
      <c r="D2" s="7">
        <v>45061</v>
      </c>
      <c r="E2">
        <v>3</v>
      </c>
    </row>
    <row r="3" spans="1:5" x14ac:dyDescent="0.3">
      <c r="A3" s="7" t="s">
        <v>6</v>
      </c>
      <c r="B3">
        <v>5</v>
      </c>
      <c r="C3" t="s">
        <v>3</v>
      </c>
      <c r="D3" s="7">
        <v>45063</v>
      </c>
      <c r="E3">
        <f t="shared" ref="E3:E36" si="0">B3+E2</f>
        <v>8</v>
      </c>
    </row>
    <row r="4" spans="1:5" x14ac:dyDescent="0.3">
      <c r="A4" s="7" t="s">
        <v>8</v>
      </c>
      <c r="B4">
        <v>8</v>
      </c>
      <c r="C4" t="s">
        <v>3</v>
      </c>
      <c r="D4" s="7">
        <v>45064</v>
      </c>
      <c r="E4">
        <f t="shared" si="0"/>
        <v>16</v>
      </c>
    </row>
    <row r="5" spans="1:5" x14ac:dyDescent="0.3">
      <c r="A5" s="7" t="s">
        <v>8</v>
      </c>
      <c r="B5">
        <v>2</v>
      </c>
      <c r="C5" t="s">
        <v>3</v>
      </c>
      <c r="D5" s="7">
        <v>45065</v>
      </c>
      <c r="E5">
        <f t="shared" si="0"/>
        <v>18</v>
      </c>
    </row>
    <row r="6" spans="1:5" x14ac:dyDescent="0.3">
      <c r="A6" s="7" t="s">
        <v>7</v>
      </c>
      <c r="B6">
        <v>13</v>
      </c>
      <c r="C6" t="s">
        <v>3</v>
      </c>
      <c r="D6" s="7">
        <v>45068</v>
      </c>
      <c r="E6">
        <f t="shared" si="0"/>
        <v>31</v>
      </c>
    </row>
    <row r="7" spans="1:5" x14ac:dyDescent="0.3">
      <c r="A7" s="7" t="s">
        <v>6</v>
      </c>
      <c r="B7">
        <v>7</v>
      </c>
      <c r="C7" t="s">
        <v>3</v>
      </c>
      <c r="D7" s="7">
        <v>45070</v>
      </c>
      <c r="E7">
        <f t="shared" si="0"/>
        <v>38</v>
      </c>
    </row>
    <row r="8" spans="1:5" x14ac:dyDescent="0.3">
      <c r="A8" s="7" t="s">
        <v>8</v>
      </c>
      <c r="B8">
        <v>3</v>
      </c>
      <c r="C8" t="s">
        <v>3</v>
      </c>
      <c r="D8" s="7">
        <v>45072</v>
      </c>
      <c r="E8">
        <f t="shared" si="0"/>
        <v>41</v>
      </c>
    </row>
    <row r="9" spans="1:5" x14ac:dyDescent="0.3">
      <c r="A9" s="7" t="s">
        <v>7</v>
      </c>
      <c r="B9">
        <v>16</v>
      </c>
      <c r="C9" t="s">
        <v>3</v>
      </c>
      <c r="D9" s="7">
        <v>45075</v>
      </c>
      <c r="E9">
        <f t="shared" si="0"/>
        <v>57</v>
      </c>
    </row>
    <row r="10" spans="1:5" x14ac:dyDescent="0.3">
      <c r="A10" s="7" t="s">
        <v>6</v>
      </c>
      <c r="B10">
        <v>11</v>
      </c>
      <c r="C10" t="s">
        <v>3</v>
      </c>
      <c r="D10" s="7">
        <v>45077</v>
      </c>
      <c r="E10">
        <f t="shared" si="0"/>
        <v>68</v>
      </c>
    </row>
    <row r="11" spans="1:5" x14ac:dyDescent="0.3">
      <c r="A11" s="7" t="s">
        <v>8</v>
      </c>
      <c r="B11">
        <v>4</v>
      </c>
      <c r="C11" t="s">
        <v>3</v>
      </c>
      <c r="D11" s="7">
        <v>45078</v>
      </c>
      <c r="E11">
        <f t="shared" si="0"/>
        <v>72</v>
      </c>
    </row>
    <row r="12" spans="1:5" x14ac:dyDescent="0.3">
      <c r="A12" s="7" t="s">
        <v>8</v>
      </c>
      <c r="B12">
        <v>4</v>
      </c>
      <c r="C12" t="s">
        <v>3</v>
      </c>
      <c r="D12" s="7">
        <v>45079</v>
      </c>
      <c r="E12">
        <f t="shared" si="0"/>
        <v>76</v>
      </c>
    </row>
    <row r="13" spans="1:5" x14ac:dyDescent="0.3">
      <c r="A13" s="7" t="s">
        <v>7</v>
      </c>
      <c r="B13">
        <v>9</v>
      </c>
      <c r="C13" t="s">
        <v>3</v>
      </c>
      <c r="D13" s="7">
        <v>45082</v>
      </c>
      <c r="E13">
        <f t="shared" si="0"/>
        <v>85</v>
      </c>
    </row>
    <row r="14" spans="1:5" x14ac:dyDescent="0.3">
      <c r="A14" s="7" t="s">
        <v>6</v>
      </c>
      <c r="B14">
        <v>15</v>
      </c>
      <c r="C14" t="s">
        <v>3</v>
      </c>
      <c r="D14" s="7">
        <v>45084</v>
      </c>
      <c r="E14">
        <f t="shared" si="0"/>
        <v>100</v>
      </c>
    </row>
    <row r="15" spans="1:5" x14ac:dyDescent="0.3">
      <c r="A15" s="7" t="s">
        <v>6</v>
      </c>
      <c r="B15">
        <v>14</v>
      </c>
      <c r="C15" t="s">
        <v>3</v>
      </c>
      <c r="D15" s="7">
        <v>45086</v>
      </c>
      <c r="E15">
        <f t="shared" si="0"/>
        <v>114</v>
      </c>
    </row>
    <row r="16" spans="1:5" x14ac:dyDescent="0.3">
      <c r="A16" s="7" t="s">
        <v>7</v>
      </c>
      <c r="B16">
        <v>27</v>
      </c>
      <c r="C16" t="s">
        <v>3</v>
      </c>
      <c r="D16" s="7">
        <v>45089</v>
      </c>
      <c r="E16">
        <f t="shared" si="0"/>
        <v>141</v>
      </c>
    </row>
    <row r="17" spans="1:5" x14ac:dyDescent="0.3">
      <c r="A17" s="7" t="s">
        <v>6</v>
      </c>
      <c r="B17">
        <v>9</v>
      </c>
      <c r="C17" t="s">
        <v>3</v>
      </c>
      <c r="D17" s="7">
        <v>45091</v>
      </c>
      <c r="E17">
        <f t="shared" si="0"/>
        <v>150</v>
      </c>
    </row>
    <row r="18" spans="1:5" x14ac:dyDescent="0.3">
      <c r="A18" s="7" t="s">
        <v>8</v>
      </c>
      <c r="B18">
        <v>10</v>
      </c>
      <c r="C18" t="s">
        <v>3</v>
      </c>
      <c r="D18" s="7">
        <v>45092</v>
      </c>
      <c r="E18">
        <f t="shared" si="0"/>
        <v>160</v>
      </c>
    </row>
    <row r="19" spans="1:5" x14ac:dyDescent="0.3">
      <c r="A19" s="7" t="s">
        <v>8</v>
      </c>
      <c r="B19">
        <v>8</v>
      </c>
      <c r="C19" t="s">
        <v>3</v>
      </c>
      <c r="D19" s="7">
        <v>45093</v>
      </c>
      <c r="E19">
        <f t="shared" si="0"/>
        <v>168</v>
      </c>
    </row>
    <row r="20" spans="1:5" x14ac:dyDescent="0.3">
      <c r="A20" s="7" t="s">
        <v>7</v>
      </c>
      <c r="B20">
        <v>14</v>
      </c>
      <c r="C20" t="s">
        <v>3</v>
      </c>
      <c r="D20" s="7">
        <v>45096</v>
      </c>
      <c r="E20">
        <f t="shared" si="0"/>
        <v>182</v>
      </c>
    </row>
    <row r="21" spans="1:5" x14ac:dyDescent="0.3">
      <c r="A21" s="7" t="s">
        <v>8</v>
      </c>
      <c r="B21">
        <v>5</v>
      </c>
      <c r="C21" t="s">
        <v>3</v>
      </c>
      <c r="D21" s="7">
        <v>45097</v>
      </c>
      <c r="E21">
        <f t="shared" si="0"/>
        <v>187</v>
      </c>
    </row>
    <row r="22" spans="1:5" x14ac:dyDescent="0.3">
      <c r="A22" s="7" t="s">
        <v>8</v>
      </c>
      <c r="B22">
        <v>3</v>
      </c>
      <c r="C22" t="s">
        <v>3</v>
      </c>
      <c r="D22" s="7">
        <v>45098</v>
      </c>
      <c r="E22">
        <f t="shared" si="0"/>
        <v>190</v>
      </c>
    </row>
    <row r="23" spans="1:5" x14ac:dyDescent="0.3">
      <c r="A23" s="7" t="s">
        <v>8</v>
      </c>
      <c r="B23">
        <v>5</v>
      </c>
      <c r="C23" t="s">
        <v>3</v>
      </c>
      <c r="D23" s="7">
        <v>45099</v>
      </c>
      <c r="E23">
        <f t="shared" si="0"/>
        <v>195</v>
      </c>
    </row>
    <row r="24" spans="1:5" x14ac:dyDescent="0.3">
      <c r="A24" s="7" t="s">
        <v>10</v>
      </c>
      <c r="B24">
        <v>13</v>
      </c>
      <c r="C24" t="s">
        <v>3</v>
      </c>
      <c r="D24" s="7">
        <v>45104</v>
      </c>
      <c r="E24">
        <f t="shared" si="0"/>
        <v>208</v>
      </c>
    </row>
    <row r="25" spans="1:5" x14ac:dyDescent="0.3">
      <c r="A25" s="7" t="s">
        <v>8</v>
      </c>
      <c r="B25">
        <v>4</v>
      </c>
      <c r="C25" t="s">
        <v>3</v>
      </c>
      <c r="D25" s="7">
        <v>45105</v>
      </c>
      <c r="E25">
        <f t="shared" si="0"/>
        <v>212</v>
      </c>
    </row>
    <row r="26" spans="1:5" x14ac:dyDescent="0.3">
      <c r="A26" s="7" t="s">
        <v>8</v>
      </c>
      <c r="B26">
        <v>5</v>
      </c>
      <c r="C26" t="s">
        <v>3</v>
      </c>
      <c r="D26" s="7">
        <v>45106</v>
      </c>
      <c r="E26">
        <f t="shared" si="0"/>
        <v>217</v>
      </c>
    </row>
    <row r="27" spans="1:5" x14ac:dyDescent="0.3">
      <c r="A27" s="7" t="s">
        <v>11</v>
      </c>
      <c r="B27">
        <v>24</v>
      </c>
      <c r="C27" t="s">
        <v>3</v>
      </c>
      <c r="D27" s="7">
        <v>45110</v>
      </c>
      <c r="E27">
        <f t="shared" si="0"/>
        <v>241</v>
      </c>
    </row>
    <row r="28" spans="1:5" x14ac:dyDescent="0.3">
      <c r="A28" s="7" t="s">
        <v>6</v>
      </c>
      <c r="B28">
        <v>8</v>
      </c>
      <c r="C28" t="s">
        <v>3</v>
      </c>
      <c r="D28" s="7">
        <v>45112</v>
      </c>
      <c r="E28">
        <f t="shared" si="0"/>
        <v>249</v>
      </c>
    </row>
    <row r="29" spans="1:5" x14ac:dyDescent="0.3">
      <c r="A29" s="7" t="s">
        <v>8</v>
      </c>
      <c r="B29">
        <v>7</v>
      </c>
      <c r="C29" t="s">
        <v>3</v>
      </c>
      <c r="D29" s="7">
        <v>45113</v>
      </c>
      <c r="E29">
        <f t="shared" si="0"/>
        <v>256</v>
      </c>
    </row>
    <row r="30" spans="1:5" x14ac:dyDescent="0.3">
      <c r="A30" s="7" t="s">
        <v>8</v>
      </c>
      <c r="B30">
        <v>5</v>
      </c>
      <c r="C30" t="s">
        <v>3</v>
      </c>
      <c r="D30" s="7">
        <v>45114</v>
      </c>
      <c r="E30">
        <f t="shared" si="0"/>
        <v>261</v>
      </c>
    </row>
    <row r="31" spans="1:5" x14ac:dyDescent="0.3">
      <c r="A31" s="7" t="s">
        <v>7</v>
      </c>
      <c r="B31">
        <v>16</v>
      </c>
      <c r="C31" t="s">
        <v>3</v>
      </c>
      <c r="D31" s="7">
        <v>45117</v>
      </c>
      <c r="E31">
        <f t="shared" si="0"/>
        <v>277</v>
      </c>
    </row>
    <row r="32" spans="1:5" x14ac:dyDescent="0.3">
      <c r="A32" s="7" t="s">
        <v>8</v>
      </c>
      <c r="B32">
        <v>5</v>
      </c>
      <c r="C32" t="s">
        <v>3</v>
      </c>
      <c r="D32" s="7">
        <v>45118</v>
      </c>
      <c r="E32">
        <f t="shared" si="0"/>
        <v>282</v>
      </c>
    </row>
    <row r="33" spans="1:5" x14ac:dyDescent="0.3">
      <c r="A33" s="7" t="s">
        <v>8</v>
      </c>
      <c r="B33">
        <v>7</v>
      </c>
      <c r="C33" t="s">
        <v>3</v>
      </c>
      <c r="D33" s="7">
        <v>45119</v>
      </c>
      <c r="E33">
        <f t="shared" si="0"/>
        <v>289</v>
      </c>
    </row>
    <row r="34" spans="1:5" x14ac:dyDescent="0.3">
      <c r="A34" s="7" t="s">
        <v>8</v>
      </c>
      <c r="B34">
        <v>2</v>
      </c>
      <c r="C34" t="s">
        <v>3</v>
      </c>
      <c r="D34" s="7">
        <v>45120</v>
      </c>
      <c r="E34">
        <f t="shared" si="0"/>
        <v>291</v>
      </c>
    </row>
    <row r="35" spans="1:5" x14ac:dyDescent="0.3">
      <c r="A35" s="7" t="s">
        <v>8</v>
      </c>
      <c r="B35">
        <v>3</v>
      </c>
      <c r="C35" t="s">
        <v>3</v>
      </c>
      <c r="D35" s="7">
        <v>45121</v>
      </c>
      <c r="E35">
        <f t="shared" si="0"/>
        <v>294</v>
      </c>
    </row>
    <row r="36" spans="1:5" x14ac:dyDescent="0.3">
      <c r="A36" s="7" t="s">
        <v>7</v>
      </c>
      <c r="B36">
        <v>7</v>
      </c>
      <c r="C36" t="s">
        <v>3</v>
      </c>
      <c r="D36" s="7">
        <v>45124</v>
      </c>
      <c r="E36">
        <f t="shared" si="0"/>
        <v>301</v>
      </c>
    </row>
    <row r="37" spans="1:5" x14ac:dyDescent="0.3">
      <c r="A37" s="7" t="s">
        <v>7</v>
      </c>
      <c r="B37">
        <v>3</v>
      </c>
      <c r="C37" t="s">
        <v>4</v>
      </c>
      <c r="D37" s="7">
        <v>45061</v>
      </c>
      <c r="E37">
        <v>3</v>
      </c>
    </row>
    <row r="38" spans="1:5" x14ac:dyDescent="0.3">
      <c r="A38" s="7" t="s">
        <v>6</v>
      </c>
      <c r="B38">
        <v>7</v>
      </c>
      <c r="C38" t="s">
        <v>4</v>
      </c>
      <c r="D38" s="7">
        <v>45063</v>
      </c>
      <c r="E38">
        <f t="shared" ref="E38:E68" si="1">B38+E37</f>
        <v>10</v>
      </c>
    </row>
    <row r="39" spans="1:5" x14ac:dyDescent="0.3">
      <c r="A39" s="7" t="s">
        <v>8</v>
      </c>
      <c r="B39">
        <v>10</v>
      </c>
      <c r="C39" t="s">
        <v>4</v>
      </c>
      <c r="D39" s="7">
        <v>45064</v>
      </c>
      <c r="E39">
        <f t="shared" si="1"/>
        <v>20</v>
      </c>
    </row>
    <row r="40" spans="1:5" x14ac:dyDescent="0.3">
      <c r="A40" s="7" t="s">
        <v>8</v>
      </c>
      <c r="B40">
        <v>5</v>
      </c>
      <c r="C40" t="s">
        <v>4</v>
      </c>
      <c r="D40" s="7">
        <v>45065</v>
      </c>
      <c r="E40">
        <f t="shared" si="1"/>
        <v>25</v>
      </c>
    </row>
    <row r="41" spans="1:5" x14ac:dyDescent="0.3">
      <c r="A41" s="7" t="s">
        <v>7</v>
      </c>
      <c r="B41">
        <v>13</v>
      </c>
      <c r="C41" t="s">
        <v>4</v>
      </c>
      <c r="D41" s="7">
        <v>45068</v>
      </c>
      <c r="E41">
        <f t="shared" si="1"/>
        <v>38</v>
      </c>
    </row>
    <row r="42" spans="1:5" x14ac:dyDescent="0.3">
      <c r="A42" s="7" t="s">
        <v>6</v>
      </c>
      <c r="B42">
        <v>11</v>
      </c>
      <c r="C42" t="s">
        <v>4</v>
      </c>
      <c r="D42" s="7">
        <v>45070</v>
      </c>
      <c r="E42">
        <f t="shared" si="1"/>
        <v>49</v>
      </c>
    </row>
    <row r="43" spans="1:5" x14ac:dyDescent="0.3">
      <c r="A43" s="7" t="s">
        <v>8</v>
      </c>
      <c r="B43">
        <v>3</v>
      </c>
      <c r="C43" t="s">
        <v>4</v>
      </c>
      <c r="D43" s="7">
        <v>45071</v>
      </c>
      <c r="E43">
        <f t="shared" si="1"/>
        <v>52</v>
      </c>
    </row>
    <row r="44" spans="1:5" x14ac:dyDescent="0.3">
      <c r="A44" s="7" t="s">
        <v>8</v>
      </c>
      <c r="B44">
        <v>2</v>
      </c>
      <c r="C44" t="s">
        <v>4</v>
      </c>
      <c r="D44" s="7">
        <v>45072</v>
      </c>
      <c r="E44">
        <f t="shared" si="1"/>
        <v>54</v>
      </c>
    </row>
    <row r="45" spans="1:5" x14ac:dyDescent="0.3">
      <c r="A45" s="7" t="s">
        <v>7</v>
      </c>
      <c r="B45">
        <v>11</v>
      </c>
      <c r="C45" t="s">
        <v>4</v>
      </c>
      <c r="D45" s="7">
        <v>45075</v>
      </c>
      <c r="E45">
        <f t="shared" si="1"/>
        <v>65</v>
      </c>
    </row>
    <row r="46" spans="1:5" x14ac:dyDescent="0.3">
      <c r="A46" s="7" t="s">
        <v>6</v>
      </c>
      <c r="B46">
        <v>11</v>
      </c>
      <c r="C46" t="s">
        <v>4</v>
      </c>
      <c r="D46" s="7">
        <v>45077</v>
      </c>
      <c r="E46">
        <f t="shared" si="1"/>
        <v>76</v>
      </c>
    </row>
    <row r="47" spans="1:5" x14ac:dyDescent="0.3">
      <c r="A47" s="7" t="s">
        <v>8</v>
      </c>
      <c r="B47">
        <v>1</v>
      </c>
      <c r="C47" t="s">
        <v>4</v>
      </c>
      <c r="D47" s="7">
        <v>45078</v>
      </c>
      <c r="E47">
        <f t="shared" si="1"/>
        <v>77</v>
      </c>
    </row>
    <row r="48" spans="1:5" x14ac:dyDescent="0.3">
      <c r="A48" s="7" t="s">
        <v>8</v>
      </c>
      <c r="B48">
        <v>4</v>
      </c>
      <c r="C48" t="s">
        <v>4</v>
      </c>
      <c r="D48" s="7">
        <v>45079</v>
      </c>
      <c r="E48">
        <f t="shared" si="1"/>
        <v>81</v>
      </c>
    </row>
    <row r="49" spans="1:5" x14ac:dyDescent="0.3">
      <c r="A49" s="7" t="s">
        <v>7</v>
      </c>
      <c r="B49">
        <v>14</v>
      </c>
      <c r="C49" t="s">
        <v>4</v>
      </c>
      <c r="D49" s="7">
        <v>45082</v>
      </c>
      <c r="E49">
        <f t="shared" si="1"/>
        <v>95</v>
      </c>
    </row>
    <row r="50" spans="1:5" x14ac:dyDescent="0.3">
      <c r="A50" s="7" t="s">
        <v>6</v>
      </c>
      <c r="B50">
        <v>5</v>
      </c>
      <c r="C50" t="s">
        <v>4</v>
      </c>
      <c r="D50" s="7">
        <v>45084</v>
      </c>
      <c r="E50">
        <f t="shared" si="1"/>
        <v>100</v>
      </c>
    </row>
    <row r="51" spans="1:5" x14ac:dyDescent="0.3">
      <c r="A51" s="7" t="s">
        <v>6</v>
      </c>
      <c r="B51">
        <v>16</v>
      </c>
      <c r="C51" t="s">
        <v>4</v>
      </c>
      <c r="D51" s="7">
        <v>45086</v>
      </c>
      <c r="E51">
        <f t="shared" si="1"/>
        <v>116</v>
      </c>
    </row>
    <row r="52" spans="1:5" x14ac:dyDescent="0.3">
      <c r="A52" s="7" t="s">
        <v>7</v>
      </c>
      <c r="B52">
        <v>16</v>
      </c>
      <c r="C52" t="s">
        <v>4</v>
      </c>
      <c r="D52" s="7">
        <v>45089</v>
      </c>
      <c r="E52">
        <f t="shared" si="1"/>
        <v>132</v>
      </c>
    </row>
    <row r="53" spans="1:5" x14ac:dyDescent="0.3">
      <c r="A53" s="7" t="s">
        <v>6</v>
      </c>
      <c r="B53">
        <v>6</v>
      </c>
      <c r="C53" t="s">
        <v>4</v>
      </c>
      <c r="D53" s="7">
        <v>45091</v>
      </c>
      <c r="E53">
        <f t="shared" si="1"/>
        <v>138</v>
      </c>
    </row>
    <row r="54" spans="1:5" x14ac:dyDescent="0.3">
      <c r="A54" s="7" t="s">
        <v>8</v>
      </c>
      <c r="B54">
        <v>1</v>
      </c>
      <c r="C54" t="s">
        <v>4</v>
      </c>
      <c r="D54" s="7">
        <v>45092</v>
      </c>
      <c r="E54">
        <f t="shared" si="1"/>
        <v>139</v>
      </c>
    </row>
    <row r="55" spans="1:5" x14ac:dyDescent="0.3">
      <c r="A55" s="7" t="s">
        <v>8</v>
      </c>
      <c r="B55">
        <v>1</v>
      </c>
      <c r="C55" t="s">
        <v>4</v>
      </c>
      <c r="D55" s="7">
        <v>45093</v>
      </c>
      <c r="E55">
        <f t="shared" si="1"/>
        <v>140</v>
      </c>
    </row>
    <row r="56" spans="1:5" x14ac:dyDescent="0.3">
      <c r="A56" s="7" t="s">
        <v>7</v>
      </c>
      <c r="B56">
        <v>14</v>
      </c>
      <c r="C56" t="s">
        <v>4</v>
      </c>
      <c r="D56" s="7">
        <v>45096</v>
      </c>
      <c r="E56">
        <f t="shared" si="1"/>
        <v>154</v>
      </c>
    </row>
    <row r="57" spans="1:5" x14ac:dyDescent="0.3">
      <c r="A57" s="7" t="s">
        <v>8</v>
      </c>
      <c r="B57">
        <v>1</v>
      </c>
      <c r="C57" t="s">
        <v>4</v>
      </c>
      <c r="D57" s="7">
        <v>45097</v>
      </c>
      <c r="E57">
        <f t="shared" si="1"/>
        <v>155</v>
      </c>
    </row>
    <row r="58" spans="1:5" x14ac:dyDescent="0.3">
      <c r="A58" s="7" t="s">
        <v>8</v>
      </c>
      <c r="B58">
        <v>4</v>
      </c>
      <c r="C58" t="s">
        <v>4</v>
      </c>
      <c r="D58" s="7">
        <v>45098</v>
      </c>
      <c r="E58">
        <f t="shared" si="1"/>
        <v>159</v>
      </c>
    </row>
    <row r="59" spans="1:5" x14ac:dyDescent="0.3">
      <c r="A59" s="7" t="s">
        <v>8</v>
      </c>
      <c r="B59">
        <v>2</v>
      </c>
      <c r="C59" t="s">
        <v>4</v>
      </c>
      <c r="D59" s="7">
        <v>45099</v>
      </c>
      <c r="E59">
        <f t="shared" si="1"/>
        <v>161</v>
      </c>
    </row>
    <row r="60" spans="1:5" x14ac:dyDescent="0.3">
      <c r="A60" s="7" t="s">
        <v>10</v>
      </c>
      <c r="B60">
        <v>12</v>
      </c>
      <c r="C60" t="s">
        <v>4</v>
      </c>
      <c r="D60" s="7">
        <v>45104</v>
      </c>
      <c r="E60">
        <f t="shared" si="1"/>
        <v>173</v>
      </c>
    </row>
    <row r="61" spans="1:5" x14ac:dyDescent="0.3">
      <c r="A61" s="7" t="s">
        <v>8</v>
      </c>
      <c r="B61">
        <v>3</v>
      </c>
      <c r="C61" t="s">
        <v>4</v>
      </c>
      <c r="D61" s="7">
        <v>45105</v>
      </c>
      <c r="E61">
        <f t="shared" si="1"/>
        <v>176</v>
      </c>
    </row>
    <row r="62" spans="1:5" x14ac:dyDescent="0.3">
      <c r="A62" s="7" t="s">
        <v>8</v>
      </c>
      <c r="B62">
        <v>1</v>
      </c>
      <c r="C62" t="s">
        <v>4</v>
      </c>
      <c r="D62" s="7">
        <v>45106</v>
      </c>
      <c r="E62">
        <f t="shared" si="1"/>
        <v>177</v>
      </c>
    </row>
    <row r="63" spans="1:5" x14ac:dyDescent="0.3">
      <c r="A63" s="7" t="s">
        <v>11</v>
      </c>
      <c r="B63">
        <v>3</v>
      </c>
      <c r="C63" t="s">
        <v>4</v>
      </c>
      <c r="D63" s="7">
        <v>45110</v>
      </c>
      <c r="E63">
        <f t="shared" si="1"/>
        <v>180</v>
      </c>
    </row>
    <row r="64" spans="1:5" x14ac:dyDescent="0.3">
      <c r="A64" s="7" t="s">
        <v>6</v>
      </c>
      <c r="B64">
        <v>6</v>
      </c>
      <c r="C64" t="s">
        <v>4</v>
      </c>
      <c r="D64" s="7">
        <v>45112</v>
      </c>
      <c r="E64">
        <f t="shared" si="1"/>
        <v>186</v>
      </c>
    </row>
    <row r="65" spans="1:5" x14ac:dyDescent="0.3">
      <c r="A65" s="7" t="s">
        <v>8</v>
      </c>
      <c r="B65">
        <v>2</v>
      </c>
      <c r="C65" t="s">
        <v>4</v>
      </c>
      <c r="D65" s="7">
        <v>45113</v>
      </c>
      <c r="E65">
        <f t="shared" si="1"/>
        <v>188</v>
      </c>
    </row>
    <row r="66" spans="1:5" x14ac:dyDescent="0.3">
      <c r="A66" s="7" t="s">
        <v>7</v>
      </c>
      <c r="B66">
        <v>7</v>
      </c>
      <c r="C66" t="s">
        <v>4</v>
      </c>
      <c r="D66" s="7">
        <v>45117</v>
      </c>
      <c r="E66">
        <f t="shared" si="1"/>
        <v>195</v>
      </c>
    </row>
    <row r="67" spans="1:5" x14ac:dyDescent="0.3">
      <c r="A67" t="s">
        <v>8</v>
      </c>
      <c r="B67">
        <v>3</v>
      </c>
      <c r="C67" t="s">
        <v>4</v>
      </c>
      <c r="D67" s="7">
        <v>45119</v>
      </c>
      <c r="E67">
        <f t="shared" si="1"/>
        <v>198</v>
      </c>
    </row>
    <row r="68" spans="1:5" x14ac:dyDescent="0.3">
      <c r="A68" s="7" t="s">
        <v>7</v>
      </c>
      <c r="B68">
        <v>9</v>
      </c>
      <c r="C68" t="s">
        <v>4</v>
      </c>
      <c r="D68" s="7">
        <v>45124</v>
      </c>
      <c r="E68">
        <f t="shared" si="1"/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9544-DA30-4764-A67C-B2C0BEF02445}">
  <dimension ref="A1:H23"/>
  <sheetViews>
    <sheetView workbookViewId="0">
      <selection sqref="A1:H21"/>
    </sheetView>
  </sheetViews>
  <sheetFormatPr defaultRowHeight="14.4" x14ac:dyDescent="0.3"/>
  <cols>
    <col min="1" max="1" width="11.21875" customWidth="1"/>
    <col min="2" max="2" width="21.5546875" customWidth="1"/>
    <col min="3" max="4" width="27.33203125" customWidth="1"/>
    <col min="5" max="5" width="20" customWidth="1"/>
    <col min="6" max="6" width="26" customWidth="1"/>
    <col min="7" max="7" width="19.6640625" customWidth="1"/>
    <col min="8" max="8" width="19.21875" customWidth="1"/>
  </cols>
  <sheetData>
    <row r="1" spans="1:8" ht="18" x14ac:dyDescent="0.35">
      <c r="A1" s="8" t="s">
        <v>21</v>
      </c>
      <c r="B1" s="8" t="s">
        <v>53</v>
      </c>
      <c r="C1" s="8" t="s">
        <v>54</v>
      </c>
      <c r="D1" s="8" t="s">
        <v>53</v>
      </c>
      <c r="E1" s="8" t="s">
        <v>55</v>
      </c>
      <c r="F1" s="8" t="s">
        <v>53</v>
      </c>
      <c r="G1" s="8" t="s">
        <v>56</v>
      </c>
      <c r="H1" s="8" t="s">
        <v>42</v>
      </c>
    </row>
    <row r="2" spans="1:8" x14ac:dyDescent="0.3">
      <c r="A2" t="s">
        <v>22</v>
      </c>
      <c r="B2">
        <v>0.10199999999999999</v>
      </c>
      <c r="C2">
        <f>(B2+0.283)/0.425</f>
        <v>0.90588235294117636</v>
      </c>
      <c r="D2">
        <v>0.191</v>
      </c>
      <c r="E2">
        <f>(D2-0.097)/5.643</f>
        <v>1.6657806131490344E-2</v>
      </c>
      <c r="F2">
        <v>1.5</v>
      </c>
      <c r="G2">
        <f>(F2-0.123)/0.148</f>
        <v>9.3040540540540544</v>
      </c>
      <c r="H2" t="s">
        <v>43</v>
      </c>
    </row>
    <row r="3" spans="1:8" x14ac:dyDescent="0.3">
      <c r="A3" t="s">
        <v>23</v>
      </c>
      <c r="B3">
        <v>0.20300000000000001</v>
      </c>
      <c r="C3">
        <f t="shared" ref="C3:C20" si="0">(B3+0.283)/0.425</f>
        <v>1.1435294117647059</v>
      </c>
      <c r="D3">
        <v>0.189</v>
      </c>
      <c r="E3">
        <f t="shared" ref="E3:E21" si="1">(D3-0.097)/5.643</f>
        <v>1.6303384724437358E-2</v>
      </c>
      <c r="F3">
        <v>0.878</v>
      </c>
      <c r="G3">
        <f t="shared" ref="G3:G21" si="2">(F3-0.123)/0.148</f>
        <v>5.1013513513513518</v>
      </c>
      <c r="H3" t="s">
        <v>44</v>
      </c>
    </row>
    <row r="4" spans="1:8" x14ac:dyDescent="0.3">
      <c r="A4" t="s">
        <v>24</v>
      </c>
      <c r="B4">
        <v>0.47899999999999998</v>
      </c>
      <c r="C4">
        <f t="shared" si="0"/>
        <v>1.7929411764705883</v>
      </c>
      <c r="D4">
        <v>0.121</v>
      </c>
      <c r="E4">
        <f t="shared" si="1"/>
        <v>4.2530568846358306E-3</v>
      </c>
      <c r="F4">
        <v>0.82299999999999995</v>
      </c>
      <c r="G4">
        <f t="shared" si="2"/>
        <v>4.7297297297297298</v>
      </c>
      <c r="H4" t="s">
        <v>45</v>
      </c>
    </row>
    <row r="5" spans="1:8" x14ac:dyDescent="0.3">
      <c r="A5" t="s">
        <v>25</v>
      </c>
      <c r="B5">
        <v>0.83799999999999997</v>
      </c>
      <c r="C5">
        <f t="shared" si="0"/>
        <v>2.6376470588235295</v>
      </c>
      <c r="D5">
        <v>0.121</v>
      </c>
      <c r="E5">
        <f t="shared" si="1"/>
        <v>4.2530568846358306E-3</v>
      </c>
      <c r="F5">
        <v>1.966</v>
      </c>
      <c r="G5">
        <f t="shared" si="2"/>
        <v>12.452702702702704</v>
      </c>
      <c r="H5" t="s">
        <v>46</v>
      </c>
    </row>
    <row r="6" spans="1:8" x14ac:dyDescent="0.3">
      <c r="A6" t="s">
        <v>26</v>
      </c>
      <c r="B6">
        <v>0.22</v>
      </c>
      <c r="C6">
        <f t="shared" si="0"/>
        <v>1.1835294117647059</v>
      </c>
      <c r="D6">
        <v>0.122</v>
      </c>
      <c r="E6">
        <f t="shared" si="1"/>
        <v>4.4302675881623243E-3</v>
      </c>
      <c r="F6">
        <v>1.619</v>
      </c>
      <c r="G6">
        <f t="shared" si="2"/>
        <v>10.108108108108109</v>
      </c>
      <c r="H6" t="s">
        <v>47</v>
      </c>
    </row>
    <row r="7" spans="1:8" x14ac:dyDescent="0.3">
      <c r="A7" t="s">
        <v>27</v>
      </c>
      <c r="B7">
        <v>0.124</v>
      </c>
      <c r="C7">
        <f t="shared" si="0"/>
        <v>0.95764705882352941</v>
      </c>
      <c r="D7">
        <v>0.21199999999999999</v>
      </c>
      <c r="E7">
        <f t="shared" si="1"/>
        <v>2.0379230905546695E-2</v>
      </c>
      <c r="F7">
        <v>2.117</v>
      </c>
      <c r="G7">
        <f t="shared" si="2"/>
        <v>13.472972972972974</v>
      </c>
      <c r="H7" t="s">
        <v>48</v>
      </c>
    </row>
    <row r="8" spans="1:8" x14ac:dyDescent="0.3">
      <c r="A8" t="s">
        <v>28</v>
      </c>
      <c r="B8">
        <v>0.56599999999999995</v>
      </c>
      <c r="C8">
        <f t="shared" si="0"/>
        <v>1.9976470588235293</v>
      </c>
      <c r="D8">
        <v>0.186</v>
      </c>
      <c r="E8">
        <f t="shared" si="1"/>
        <v>1.5771752613857878E-2</v>
      </c>
      <c r="F8">
        <v>1.024</v>
      </c>
      <c r="G8">
        <f t="shared" si="2"/>
        <v>6.0878378378378386</v>
      </c>
      <c r="H8" t="s">
        <v>49</v>
      </c>
    </row>
    <row r="9" spans="1:8" x14ac:dyDescent="0.3">
      <c r="A9" t="s">
        <v>29</v>
      </c>
      <c r="B9">
        <v>0.27600000000000002</v>
      </c>
      <c r="C9">
        <f t="shared" si="0"/>
        <v>1.3152941176470587</v>
      </c>
      <c r="D9">
        <v>0.30199999999999999</v>
      </c>
      <c r="E9">
        <f t="shared" si="1"/>
        <v>3.6328194222931064E-2</v>
      </c>
      <c r="F9">
        <v>0.45400000000000001</v>
      </c>
      <c r="G9">
        <f t="shared" si="2"/>
        <v>2.2364864864864868</v>
      </c>
      <c r="H9" t="s">
        <v>50</v>
      </c>
    </row>
    <row r="10" spans="1:8" x14ac:dyDescent="0.3">
      <c r="A10" t="s">
        <v>30</v>
      </c>
      <c r="B10">
        <v>7.6999999999999999E-2</v>
      </c>
      <c r="C10">
        <f t="shared" si="0"/>
        <v>0.84705882352941175</v>
      </c>
      <c r="D10">
        <v>0.29399999999999998</v>
      </c>
      <c r="E10">
        <f t="shared" si="1"/>
        <v>3.4910508594719121E-2</v>
      </c>
      <c r="F10">
        <v>1.2749999999999999</v>
      </c>
      <c r="G10">
        <f t="shared" si="2"/>
        <v>7.7837837837837833</v>
      </c>
      <c r="H10" t="s">
        <v>51</v>
      </c>
    </row>
    <row r="11" spans="1:8" x14ac:dyDescent="0.3">
      <c r="A11" t="s">
        <v>31</v>
      </c>
      <c r="B11">
        <v>0.22</v>
      </c>
      <c r="C11">
        <f t="shared" si="0"/>
        <v>1.1835294117647059</v>
      </c>
      <c r="D11">
        <v>0.20899999999999999</v>
      </c>
      <c r="E11">
        <f t="shared" si="1"/>
        <v>1.9847598794967215E-2</v>
      </c>
      <c r="F11">
        <v>1.373</v>
      </c>
      <c r="G11">
        <f t="shared" si="2"/>
        <v>8.4459459459459456</v>
      </c>
      <c r="H11" t="s">
        <v>52</v>
      </c>
    </row>
    <row r="12" spans="1:8" x14ac:dyDescent="0.3">
      <c r="A12" t="s">
        <v>32</v>
      </c>
      <c r="B12">
        <v>2.7E-2</v>
      </c>
      <c r="C12">
        <f t="shared" si="0"/>
        <v>0.72941176470588232</v>
      </c>
      <c r="D12">
        <v>0.22</v>
      </c>
      <c r="E12">
        <f t="shared" si="1"/>
        <v>2.1796916533758641E-2</v>
      </c>
      <c r="F12">
        <v>1.514</v>
      </c>
      <c r="G12">
        <f t="shared" si="2"/>
        <v>9.3986486486486491</v>
      </c>
    </row>
    <row r="13" spans="1:8" x14ac:dyDescent="0.3">
      <c r="A13" t="s">
        <v>33</v>
      </c>
      <c r="B13">
        <v>0.124</v>
      </c>
      <c r="C13">
        <f t="shared" si="0"/>
        <v>0.95764705882352941</v>
      </c>
      <c r="D13">
        <v>0.22700000000000001</v>
      </c>
      <c r="E13">
        <f t="shared" si="1"/>
        <v>2.3037391458444093E-2</v>
      </c>
      <c r="F13">
        <v>1.08</v>
      </c>
      <c r="G13">
        <f t="shared" si="2"/>
        <v>6.4662162162162167</v>
      </c>
    </row>
    <row r="14" spans="1:8" x14ac:dyDescent="0.3">
      <c r="A14" t="s">
        <v>34</v>
      </c>
      <c r="B14">
        <v>0.51100000000000001</v>
      </c>
      <c r="C14">
        <f t="shared" si="0"/>
        <v>1.8682352941176472</v>
      </c>
      <c r="D14">
        <v>0.216</v>
      </c>
      <c r="E14">
        <f t="shared" si="1"/>
        <v>2.1088073719652666E-2</v>
      </c>
      <c r="F14">
        <v>0.46</v>
      </c>
      <c r="G14">
        <f t="shared" si="2"/>
        <v>2.2770270270270272</v>
      </c>
    </row>
    <row r="15" spans="1:8" x14ac:dyDescent="0.3">
      <c r="A15" t="s">
        <v>35</v>
      </c>
      <c r="B15">
        <v>0.157</v>
      </c>
      <c r="C15">
        <f t="shared" si="0"/>
        <v>1.0352941176470587</v>
      </c>
      <c r="D15">
        <v>0.21099999999999999</v>
      </c>
      <c r="E15">
        <f t="shared" si="1"/>
        <v>2.02020202020202E-2</v>
      </c>
      <c r="F15">
        <v>2.1509999999999998</v>
      </c>
      <c r="G15">
        <f t="shared" si="2"/>
        <v>13.7027027027027</v>
      </c>
    </row>
    <row r="16" spans="1:8" x14ac:dyDescent="0.3">
      <c r="A16" t="s">
        <v>36</v>
      </c>
      <c r="B16">
        <v>0.17799999999999999</v>
      </c>
      <c r="C16">
        <f t="shared" si="0"/>
        <v>1.0847058823529412</v>
      </c>
      <c r="D16">
        <v>0.28499999999999998</v>
      </c>
      <c r="E16">
        <f t="shared" si="1"/>
        <v>3.331561226298068E-2</v>
      </c>
      <c r="F16">
        <v>0.56100000000000005</v>
      </c>
      <c r="G16">
        <f t="shared" si="2"/>
        <v>2.9594594594594601</v>
      </c>
    </row>
    <row r="17" spans="1:7" x14ac:dyDescent="0.3">
      <c r="A17" t="s">
        <v>37</v>
      </c>
      <c r="B17">
        <v>0.29299999999999998</v>
      </c>
      <c r="C17">
        <f t="shared" si="0"/>
        <v>1.3552941176470588</v>
      </c>
      <c r="D17">
        <v>0.35299999999999998</v>
      </c>
      <c r="E17">
        <f t="shared" si="1"/>
        <v>4.5365940102782214E-2</v>
      </c>
      <c r="F17">
        <v>0.751</v>
      </c>
      <c r="G17">
        <f t="shared" si="2"/>
        <v>4.2432432432432439</v>
      </c>
    </row>
    <row r="18" spans="1:7" x14ac:dyDescent="0.3">
      <c r="A18" t="s">
        <v>38</v>
      </c>
      <c r="B18">
        <v>0.05</v>
      </c>
      <c r="C18">
        <f t="shared" si="0"/>
        <v>0.78352941176470581</v>
      </c>
      <c r="D18">
        <v>0.30399999999999999</v>
      </c>
      <c r="E18">
        <f t="shared" si="1"/>
        <v>3.6682615629984053E-2</v>
      </c>
      <c r="F18">
        <v>0.86299999999999999</v>
      </c>
      <c r="G18">
        <f t="shared" si="2"/>
        <v>5</v>
      </c>
    </row>
    <row r="19" spans="1:7" x14ac:dyDescent="0.3">
      <c r="A19" t="s">
        <v>39</v>
      </c>
      <c r="B19">
        <v>0.151</v>
      </c>
      <c r="C19">
        <f t="shared" si="0"/>
        <v>1.0211764705882351</v>
      </c>
      <c r="D19">
        <v>0.34399999999999997</v>
      </c>
      <c r="E19">
        <f t="shared" si="1"/>
        <v>4.3771043771043766E-2</v>
      </c>
      <c r="F19">
        <v>1.8129999999999999</v>
      </c>
      <c r="G19">
        <f t="shared" si="2"/>
        <v>11.418918918918919</v>
      </c>
    </row>
    <row r="20" spans="1:7" x14ac:dyDescent="0.3">
      <c r="A20" t="s">
        <v>40</v>
      </c>
      <c r="B20">
        <v>-1.7999999999999999E-2</v>
      </c>
      <c r="C20">
        <f t="shared" si="0"/>
        <v>0.62352941176470578</v>
      </c>
      <c r="D20">
        <v>0.31900000000000001</v>
      </c>
      <c r="E20">
        <f t="shared" si="1"/>
        <v>3.9340776182881447E-2</v>
      </c>
      <c r="F20">
        <v>0.26800000000000002</v>
      </c>
      <c r="G20">
        <f t="shared" si="2"/>
        <v>0.97972972972972994</v>
      </c>
    </row>
    <row r="21" spans="1:7" x14ac:dyDescent="0.3">
      <c r="A21" t="s">
        <v>41</v>
      </c>
      <c r="D21">
        <v>0.33300000000000002</v>
      </c>
      <c r="E21">
        <f t="shared" si="1"/>
        <v>4.182172603225235E-2</v>
      </c>
      <c r="F21">
        <v>-4.4999999999999998E-2</v>
      </c>
      <c r="G21">
        <f t="shared" si="2"/>
        <v>-1.1351351351351351</v>
      </c>
    </row>
    <row r="23" spans="1:7" x14ac:dyDescent="0.3">
      <c r="C23" t="s">
        <v>57</v>
      </c>
      <c r="E23" t="s">
        <v>58</v>
      </c>
      <c r="G23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829-2482-4B97-B6FD-2299388DEB7D}">
  <dimension ref="A1:U20"/>
  <sheetViews>
    <sheetView topLeftCell="F1" zoomScaleNormal="100" workbookViewId="0">
      <selection activeCell="A17" sqref="A17:XFD20"/>
    </sheetView>
  </sheetViews>
  <sheetFormatPr defaultRowHeight="14.4" x14ac:dyDescent="0.3"/>
  <cols>
    <col min="1" max="1" width="20.77734375" customWidth="1"/>
    <col min="2" max="2" width="19.109375" customWidth="1"/>
    <col min="3" max="3" width="24" customWidth="1"/>
    <col min="4" max="5" width="28.6640625" customWidth="1"/>
    <col min="6" max="6" width="21.44140625" customWidth="1"/>
    <col min="7" max="8" width="20.77734375" customWidth="1"/>
    <col min="9" max="9" width="23.109375" customWidth="1"/>
    <col min="10" max="11" width="22.77734375" customWidth="1"/>
    <col min="12" max="12" width="19.21875" customWidth="1"/>
    <col min="13" max="13" width="20.44140625" customWidth="1"/>
    <col min="14" max="14" width="41" customWidth="1"/>
    <col min="15" max="15" width="40.6640625" customWidth="1"/>
    <col min="16" max="16" width="41.21875" customWidth="1"/>
    <col min="17" max="19" width="37.33203125" customWidth="1"/>
    <col min="20" max="20" width="28.44140625" customWidth="1"/>
    <col min="21" max="21" width="30.44140625" customWidth="1"/>
  </cols>
  <sheetData>
    <row r="1" spans="1:21" ht="18" x14ac:dyDescent="0.35">
      <c r="A1" s="8" t="s">
        <v>70</v>
      </c>
      <c r="B1" s="8" t="s">
        <v>0</v>
      </c>
      <c r="C1" s="8" t="s">
        <v>53</v>
      </c>
      <c r="D1" s="8" t="s">
        <v>54</v>
      </c>
      <c r="E1" s="8" t="s">
        <v>62</v>
      </c>
      <c r="F1" s="8" t="s">
        <v>53</v>
      </c>
      <c r="G1" s="8" t="s">
        <v>55</v>
      </c>
      <c r="H1" s="8" t="s">
        <v>60</v>
      </c>
      <c r="I1" s="8" t="s">
        <v>53</v>
      </c>
      <c r="J1" s="8" t="s">
        <v>56</v>
      </c>
      <c r="K1" s="8" t="s">
        <v>61</v>
      </c>
      <c r="L1" s="8" t="s">
        <v>42</v>
      </c>
      <c r="M1" s="8" t="s">
        <v>63</v>
      </c>
      <c r="N1" s="8" t="s">
        <v>64</v>
      </c>
      <c r="O1" s="8" t="s">
        <v>65</v>
      </c>
      <c r="P1" s="8" t="s">
        <v>66</v>
      </c>
      <c r="Q1" s="8" t="s">
        <v>67</v>
      </c>
      <c r="R1" s="8" t="s">
        <v>73</v>
      </c>
      <c r="S1" s="8" t="s">
        <v>74</v>
      </c>
      <c r="T1" s="8" t="s">
        <v>68</v>
      </c>
      <c r="U1" s="8" t="s">
        <v>69</v>
      </c>
    </row>
    <row r="2" spans="1:21" x14ac:dyDescent="0.3">
      <c r="A2" t="s">
        <v>71</v>
      </c>
      <c r="B2" t="s">
        <v>3</v>
      </c>
      <c r="C2">
        <v>0.10199999999999999</v>
      </c>
      <c r="D2">
        <f>(C2+0.283)/0.425</f>
        <v>0.90588235294117636</v>
      </c>
      <c r="E2">
        <f>D2*1000</f>
        <v>905.88235294117635</v>
      </c>
      <c r="F2">
        <v>0.191</v>
      </c>
      <c r="G2">
        <f>(F2-0.097)/5.643</f>
        <v>1.6657806131490344E-2</v>
      </c>
      <c r="H2">
        <f>G2*1000</f>
        <v>16.657806131490343</v>
      </c>
      <c r="I2">
        <v>1.5</v>
      </c>
      <c r="J2">
        <f>(I2-0.123)/0.148</f>
        <v>9.3040540540540544</v>
      </c>
      <c r="K2">
        <f>J2*1000</f>
        <v>9304.0540540540551</v>
      </c>
      <c r="L2">
        <f>8.41*10^4/2</f>
        <v>42050</v>
      </c>
      <c r="M2">
        <v>30</v>
      </c>
      <c r="N2">
        <f>E2/K2</f>
        <v>9.736426160878292E-2</v>
      </c>
      <c r="O2">
        <f>H2/K2</f>
        <v>1.7903814868994701E-3</v>
      </c>
      <c r="P2">
        <f>E2/M2</f>
        <v>30.196078431372545</v>
      </c>
      <c r="Q2">
        <f>H2/M2</f>
        <v>0.55526020438301138</v>
      </c>
      <c r="R2">
        <f>J2/M2</f>
        <v>0.31013513513513513</v>
      </c>
      <c r="S2">
        <f>K2/M2</f>
        <v>310.13513513513516</v>
      </c>
      <c r="T2">
        <f>L2/K2</f>
        <v>4.519535221496005</v>
      </c>
      <c r="U2">
        <f>L2/M2</f>
        <v>1401.6666666666667</v>
      </c>
    </row>
    <row r="3" spans="1:21" x14ac:dyDescent="0.3">
      <c r="A3" t="s">
        <v>71</v>
      </c>
      <c r="B3" t="s">
        <v>3</v>
      </c>
      <c r="C3">
        <v>0.20300000000000001</v>
      </c>
      <c r="D3">
        <f t="shared" ref="D3:D20" si="0">(C3+0.283)/0.425</f>
        <v>1.1435294117647059</v>
      </c>
      <c r="E3">
        <f t="shared" ref="E3:E19" si="1">D3*1000</f>
        <v>1143.5294117647059</v>
      </c>
      <c r="F3">
        <v>0.189</v>
      </c>
      <c r="G3">
        <f t="shared" ref="G3:G20" si="2">(F3-0.097)/5.643</f>
        <v>1.6303384724437358E-2</v>
      </c>
      <c r="H3">
        <f t="shared" ref="H3:H20" si="3">G3*1000</f>
        <v>16.303384724437358</v>
      </c>
      <c r="I3">
        <v>0.878</v>
      </c>
      <c r="J3">
        <f t="shared" ref="J3:J20" si="4">(I3-0.123)/0.148</f>
        <v>5.1013513513513518</v>
      </c>
      <c r="K3">
        <f t="shared" ref="K3:K20" si="5">J3*1000</f>
        <v>5101.3513513513517</v>
      </c>
      <c r="L3">
        <f>2.17*10^5/2</f>
        <v>108500</v>
      </c>
      <c r="M3">
        <v>30</v>
      </c>
      <c r="N3">
        <f t="shared" ref="N3:N20" si="6">E3/K3</f>
        <v>0.2241620568757304</v>
      </c>
      <c r="O3">
        <f t="shared" ref="O3:O20" si="7">H3/K3</f>
        <v>3.1958952837307666E-3</v>
      </c>
      <c r="P3">
        <f t="shared" ref="P3:P20" si="8">E3/M3</f>
        <v>38.117647058823529</v>
      </c>
      <c r="Q3">
        <f t="shared" ref="Q3:Q20" si="9">H3/M3</f>
        <v>0.54344615748124525</v>
      </c>
      <c r="R3">
        <f t="shared" ref="R3:R20" si="10">J3/M3</f>
        <v>0.17004504504504506</v>
      </c>
      <c r="S3">
        <f t="shared" ref="S3:S20" si="11">K3/M3</f>
        <v>170.04504504504504</v>
      </c>
      <c r="T3">
        <f t="shared" ref="T3:T11" si="12">L3/K3</f>
        <v>21.268874172185431</v>
      </c>
      <c r="U3">
        <f t="shared" ref="U3:U11" si="13">L3/M3</f>
        <v>3616.6666666666665</v>
      </c>
    </row>
    <row r="4" spans="1:21" x14ac:dyDescent="0.3">
      <c r="A4" t="s">
        <v>71</v>
      </c>
      <c r="B4" t="s">
        <v>3</v>
      </c>
      <c r="C4">
        <v>0.47899999999999998</v>
      </c>
      <c r="D4">
        <f t="shared" si="0"/>
        <v>1.7929411764705883</v>
      </c>
      <c r="E4">
        <f t="shared" si="1"/>
        <v>1792.9411764705883</v>
      </c>
      <c r="F4">
        <v>0.121</v>
      </c>
      <c r="G4">
        <f t="shared" si="2"/>
        <v>4.2530568846358306E-3</v>
      </c>
      <c r="H4">
        <f t="shared" si="3"/>
        <v>4.2530568846358303</v>
      </c>
      <c r="I4">
        <v>0.82299999999999995</v>
      </c>
      <c r="J4">
        <f t="shared" si="4"/>
        <v>4.7297297297297298</v>
      </c>
      <c r="K4">
        <f t="shared" si="5"/>
        <v>4729.72972972973</v>
      </c>
      <c r="L4">
        <f>4.81*10^5/2</f>
        <v>240499.99999999997</v>
      </c>
      <c r="M4">
        <v>31</v>
      </c>
      <c r="N4">
        <f t="shared" si="6"/>
        <v>0.37907899159663866</v>
      </c>
      <c r="O4">
        <f t="shared" si="7"/>
        <v>8.9921774132300407E-4</v>
      </c>
      <c r="P4">
        <f t="shared" si="8"/>
        <v>57.836812144212523</v>
      </c>
      <c r="Q4">
        <f t="shared" si="9"/>
        <v>0.13719538337534937</v>
      </c>
      <c r="R4">
        <f t="shared" si="10"/>
        <v>0.15257192676547515</v>
      </c>
      <c r="S4">
        <f t="shared" si="11"/>
        <v>152.57192676547515</v>
      </c>
      <c r="T4">
        <f t="shared" si="12"/>
        <v>50.848571428571418</v>
      </c>
      <c r="U4">
        <f t="shared" si="13"/>
        <v>7758.0645161290313</v>
      </c>
    </row>
    <row r="5" spans="1:21" x14ac:dyDescent="0.3">
      <c r="A5" t="s">
        <v>71</v>
      </c>
      <c r="B5" t="s">
        <v>3</v>
      </c>
      <c r="C5">
        <v>0.83799999999999997</v>
      </c>
      <c r="D5">
        <f t="shared" si="0"/>
        <v>2.6376470588235295</v>
      </c>
      <c r="E5">
        <f t="shared" si="1"/>
        <v>2637.6470588235293</v>
      </c>
      <c r="F5">
        <v>0.121</v>
      </c>
      <c r="G5">
        <f t="shared" si="2"/>
        <v>4.2530568846358306E-3</v>
      </c>
      <c r="H5">
        <f t="shared" si="3"/>
        <v>4.2530568846358303</v>
      </c>
      <c r="I5">
        <v>1.966</v>
      </c>
      <c r="J5">
        <f t="shared" si="4"/>
        <v>12.452702702702704</v>
      </c>
      <c r="K5">
        <f t="shared" si="5"/>
        <v>12452.702702702703</v>
      </c>
      <c r="L5">
        <f>3.403*10^5/2</f>
        <v>170150</v>
      </c>
      <c r="M5">
        <v>30</v>
      </c>
      <c r="N5">
        <f t="shared" si="6"/>
        <v>0.21181322013341417</v>
      </c>
      <c r="O5">
        <f t="shared" si="7"/>
        <v>3.4153685237444536E-4</v>
      </c>
      <c r="P5">
        <f t="shared" si="8"/>
        <v>87.921568627450981</v>
      </c>
      <c r="Q5">
        <f t="shared" si="9"/>
        <v>0.14176856282119435</v>
      </c>
      <c r="R5">
        <f t="shared" si="10"/>
        <v>0.41509009009009012</v>
      </c>
      <c r="S5">
        <f t="shared" si="11"/>
        <v>415.09009009009009</v>
      </c>
      <c r="T5">
        <f t="shared" si="12"/>
        <v>13.663700488334237</v>
      </c>
      <c r="U5">
        <f t="shared" si="13"/>
        <v>5671.666666666667</v>
      </c>
    </row>
    <row r="6" spans="1:21" x14ac:dyDescent="0.3">
      <c r="A6" t="s">
        <v>71</v>
      </c>
      <c r="B6" t="s">
        <v>3</v>
      </c>
      <c r="C6">
        <v>0.22</v>
      </c>
      <c r="D6">
        <f t="shared" si="0"/>
        <v>1.1835294117647059</v>
      </c>
      <c r="E6">
        <f t="shared" si="1"/>
        <v>1183.5294117647059</v>
      </c>
      <c r="F6">
        <v>0.122</v>
      </c>
      <c r="G6">
        <f t="shared" si="2"/>
        <v>4.4302675881623243E-3</v>
      </c>
      <c r="H6">
        <f t="shared" si="3"/>
        <v>4.4302675881623239</v>
      </c>
      <c r="I6">
        <v>1.619</v>
      </c>
      <c r="J6">
        <f t="shared" si="4"/>
        <v>10.108108108108109</v>
      </c>
      <c r="K6">
        <f t="shared" si="5"/>
        <v>10108.108108108108</v>
      </c>
      <c r="L6">
        <f>1.233*10^5/2</f>
        <v>61650.000000000007</v>
      </c>
      <c r="M6">
        <v>31</v>
      </c>
      <c r="N6">
        <f t="shared" si="6"/>
        <v>0.11708713431896822</v>
      </c>
      <c r="O6">
        <f t="shared" si="7"/>
        <v>4.3828850471124594E-4</v>
      </c>
      <c r="P6">
        <f t="shared" si="8"/>
        <v>38.178368121442126</v>
      </c>
      <c r="Q6">
        <f t="shared" si="9"/>
        <v>0.1429118576826556</v>
      </c>
      <c r="R6">
        <f t="shared" si="10"/>
        <v>0.32606800348735837</v>
      </c>
      <c r="S6">
        <f t="shared" si="11"/>
        <v>326.06800348735834</v>
      </c>
      <c r="T6">
        <f t="shared" si="12"/>
        <v>6.0990641711229951</v>
      </c>
      <c r="U6">
        <f t="shared" si="13"/>
        <v>1988.7096774193551</v>
      </c>
    </row>
    <row r="7" spans="1:21" x14ac:dyDescent="0.3">
      <c r="A7" t="s">
        <v>72</v>
      </c>
      <c r="B7" t="s">
        <v>3</v>
      </c>
      <c r="C7">
        <v>0.124</v>
      </c>
      <c r="D7">
        <f t="shared" si="0"/>
        <v>0.95764705882352941</v>
      </c>
      <c r="E7">
        <f t="shared" si="1"/>
        <v>957.64705882352939</v>
      </c>
      <c r="F7">
        <v>0.21199999999999999</v>
      </c>
      <c r="G7">
        <f t="shared" si="2"/>
        <v>2.0379230905546695E-2</v>
      </c>
      <c r="H7">
        <f t="shared" si="3"/>
        <v>20.379230905546695</v>
      </c>
      <c r="I7">
        <v>2.117</v>
      </c>
      <c r="J7">
        <f t="shared" si="4"/>
        <v>13.472972972972974</v>
      </c>
      <c r="K7">
        <f t="shared" si="5"/>
        <v>13472.972972972973</v>
      </c>
      <c r="L7">
        <f>2.5*10^5/2</f>
        <v>125000</v>
      </c>
      <c r="M7">
        <v>30</v>
      </c>
      <c r="N7">
        <f t="shared" si="6"/>
        <v>7.1079119712077407E-2</v>
      </c>
      <c r="O7">
        <f t="shared" si="7"/>
        <v>1.5126008896794939E-3</v>
      </c>
      <c r="P7">
        <f t="shared" si="8"/>
        <v>31.921568627450981</v>
      </c>
      <c r="Q7">
        <f t="shared" si="9"/>
        <v>0.67930769685155645</v>
      </c>
      <c r="R7">
        <f t="shared" si="10"/>
        <v>0.44909909909909912</v>
      </c>
      <c r="S7">
        <f t="shared" si="11"/>
        <v>449.09909909909913</v>
      </c>
      <c r="T7">
        <f t="shared" si="12"/>
        <v>9.2778335005015045</v>
      </c>
      <c r="U7">
        <f t="shared" si="13"/>
        <v>4166.666666666667</v>
      </c>
    </row>
    <row r="8" spans="1:21" x14ac:dyDescent="0.3">
      <c r="A8" t="s">
        <v>72</v>
      </c>
      <c r="B8" t="s">
        <v>3</v>
      </c>
      <c r="C8">
        <v>0.56599999999999995</v>
      </c>
      <c r="D8">
        <f t="shared" si="0"/>
        <v>1.9976470588235293</v>
      </c>
      <c r="E8">
        <f t="shared" si="1"/>
        <v>1997.6470588235293</v>
      </c>
      <c r="F8">
        <v>0.186</v>
      </c>
      <c r="G8">
        <f t="shared" si="2"/>
        <v>1.5771752613857878E-2</v>
      </c>
      <c r="H8">
        <f t="shared" si="3"/>
        <v>15.771752613857878</v>
      </c>
      <c r="I8">
        <v>1.024</v>
      </c>
      <c r="J8">
        <f t="shared" si="4"/>
        <v>6.0878378378378386</v>
      </c>
      <c r="K8">
        <f t="shared" si="5"/>
        <v>6087.8378378378384</v>
      </c>
      <c r="L8">
        <f>2.19*10^5/2</f>
        <v>109500</v>
      </c>
      <c r="M8">
        <v>30</v>
      </c>
      <c r="N8">
        <f t="shared" si="6"/>
        <v>0.32813736371352087</v>
      </c>
      <c r="O8">
        <f t="shared" si="7"/>
        <v>2.5906985425648899E-3</v>
      </c>
      <c r="P8">
        <f t="shared" si="8"/>
        <v>66.588235294117638</v>
      </c>
      <c r="Q8">
        <f t="shared" si="9"/>
        <v>0.52572508712859589</v>
      </c>
      <c r="R8">
        <f t="shared" si="10"/>
        <v>0.20292792792792796</v>
      </c>
      <c r="S8">
        <f t="shared" si="11"/>
        <v>202.92792792792795</v>
      </c>
      <c r="T8">
        <f t="shared" si="12"/>
        <v>17.986681465038846</v>
      </c>
      <c r="U8">
        <f t="shared" si="13"/>
        <v>3650</v>
      </c>
    </row>
    <row r="9" spans="1:21" x14ac:dyDescent="0.3">
      <c r="A9" t="s">
        <v>72</v>
      </c>
      <c r="B9" t="s">
        <v>3</v>
      </c>
      <c r="C9">
        <v>0.27600000000000002</v>
      </c>
      <c r="D9">
        <f t="shared" si="0"/>
        <v>1.3152941176470587</v>
      </c>
      <c r="E9">
        <f t="shared" si="1"/>
        <v>1315.2941176470588</v>
      </c>
      <c r="F9">
        <v>0.30199999999999999</v>
      </c>
      <c r="G9">
        <f t="shared" si="2"/>
        <v>3.6328194222931064E-2</v>
      </c>
      <c r="H9">
        <f t="shared" si="3"/>
        <v>36.32819422293106</v>
      </c>
      <c r="I9">
        <v>0.45400000000000001</v>
      </c>
      <c r="J9">
        <f t="shared" si="4"/>
        <v>2.2364864864864868</v>
      </c>
      <c r="K9">
        <f t="shared" si="5"/>
        <v>2236.4864864864867</v>
      </c>
      <c r="L9">
        <f>2.31*10^5/2</f>
        <v>115500</v>
      </c>
      <c r="M9">
        <v>32</v>
      </c>
      <c r="N9">
        <f t="shared" si="6"/>
        <v>0.5881073396125821</v>
      </c>
      <c r="O9">
        <f t="shared" si="7"/>
        <v>1.6243422190313585E-2</v>
      </c>
      <c r="P9">
        <f t="shared" si="8"/>
        <v>41.102941176470587</v>
      </c>
      <c r="Q9">
        <f t="shared" si="9"/>
        <v>1.1352560694665956</v>
      </c>
      <c r="R9">
        <f t="shared" si="10"/>
        <v>6.9890202702702714E-2</v>
      </c>
      <c r="S9">
        <f t="shared" si="11"/>
        <v>69.890202702702709</v>
      </c>
      <c r="T9">
        <f t="shared" si="12"/>
        <v>51.643504531722051</v>
      </c>
      <c r="U9">
        <f t="shared" si="13"/>
        <v>3609.375</v>
      </c>
    </row>
    <row r="10" spans="1:21" x14ac:dyDescent="0.3">
      <c r="A10" t="s">
        <v>72</v>
      </c>
      <c r="B10" t="s">
        <v>3</v>
      </c>
      <c r="C10">
        <v>7.6999999999999999E-2</v>
      </c>
      <c r="D10">
        <f t="shared" si="0"/>
        <v>0.84705882352941175</v>
      </c>
      <c r="E10">
        <f t="shared" si="1"/>
        <v>847.05882352941171</v>
      </c>
      <c r="F10">
        <v>0.29399999999999998</v>
      </c>
      <c r="G10">
        <f t="shared" si="2"/>
        <v>3.4910508594719121E-2</v>
      </c>
      <c r="H10">
        <f t="shared" si="3"/>
        <v>34.910508594719118</v>
      </c>
      <c r="I10">
        <v>1.2749999999999999</v>
      </c>
      <c r="J10">
        <f t="shared" si="4"/>
        <v>7.7837837837837833</v>
      </c>
      <c r="K10">
        <f t="shared" si="5"/>
        <v>7783.7837837837833</v>
      </c>
      <c r="L10">
        <f>3.183*10^5/2</f>
        <v>159150</v>
      </c>
      <c r="M10">
        <v>30</v>
      </c>
      <c r="N10">
        <f t="shared" si="6"/>
        <v>0.10882352941176471</v>
      </c>
      <c r="O10">
        <f t="shared" si="7"/>
        <v>4.4850306180715541E-3</v>
      </c>
      <c r="P10">
        <f t="shared" si="8"/>
        <v>28.235294117647058</v>
      </c>
      <c r="Q10">
        <f t="shared" si="9"/>
        <v>1.1636836198239706</v>
      </c>
      <c r="R10">
        <f t="shared" si="10"/>
        <v>0.25945945945945942</v>
      </c>
      <c r="S10">
        <f t="shared" si="11"/>
        <v>259.45945945945942</v>
      </c>
      <c r="T10">
        <f t="shared" si="12"/>
        <v>20.446354166666669</v>
      </c>
      <c r="U10">
        <f t="shared" si="13"/>
        <v>5305</v>
      </c>
    </row>
    <row r="11" spans="1:21" x14ac:dyDescent="0.3">
      <c r="A11" t="s">
        <v>72</v>
      </c>
      <c r="B11" t="s">
        <v>3</v>
      </c>
      <c r="C11">
        <v>0.22</v>
      </c>
      <c r="D11">
        <f t="shared" si="0"/>
        <v>1.1835294117647059</v>
      </c>
      <c r="E11">
        <f t="shared" si="1"/>
        <v>1183.5294117647059</v>
      </c>
      <c r="F11">
        <v>0.20899999999999999</v>
      </c>
      <c r="G11">
        <f t="shared" si="2"/>
        <v>1.9847598794967215E-2</v>
      </c>
      <c r="H11">
        <f t="shared" si="3"/>
        <v>19.847598794967215</v>
      </c>
      <c r="I11">
        <v>1.373</v>
      </c>
      <c r="J11">
        <f t="shared" si="4"/>
        <v>8.4459459459459456</v>
      </c>
      <c r="K11">
        <f t="shared" si="5"/>
        <v>8445.9459459459449</v>
      </c>
      <c r="L11">
        <f>3.07*10^5/2</f>
        <v>153500</v>
      </c>
      <c r="M11">
        <v>30</v>
      </c>
      <c r="N11">
        <f t="shared" si="6"/>
        <v>0.14012988235294119</v>
      </c>
      <c r="O11">
        <f t="shared" si="7"/>
        <v>2.3499556973241185E-3</v>
      </c>
      <c r="P11">
        <f t="shared" si="8"/>
        <v>39.450980392156865</v>
      </c>
      <c r="Q11">
        <f t="shared" si="9"/>
        <v>0.6615866264989072</v>
      </c>
      <c r="R11">
        <f t="shared" si="10"/>
        <v>0.28153153153153154</v>
      </c>
      <c r="S11">
        <f t="shared" si="11"/>
        <v>281.53153153153147</v>
      </c>
      <c r="T11">
        <f t="shared" si="12"/>
        <v>18.174400000000002</v>
      </c>
      <c r="U11">
        <f t="shared" si="13"/>
        <v>5116.666666666667</v>
      </c>
    </row>
    <row r="12" spans="1:21" x14ac:dyDescent="0.3">
      <c r="A12" t="s">
        <v>71</v>
      </c>
      <c r="B12" t="s">
        <v>4</v>
      </c>
      <c r="C12">
        <v>2.7E-2</v>
      </c>
      <c r="D12">
        <f t="shared" si="0"/>
        <v>0.72941176470588232</v>
      </c>
      <c r="E12">
        <f t="shared" si="1"/>
        <v>729.41176470588232</v>
      </c>
      <c r="F12">
        <v>0.22</v>
      </c>
      <c r="G12">
        <f t="shared" si="2"/>
        <v>2.1796916533758641E-2</v>
      </c>
      <c r="H12">
        <f t="shared" si="3"/>
        <v>21.79691653375864</v>
      </c>
      <c r="I12">
        <v>1.514</v>
      </c>
      <c r="J12">
        <f t="shared" si="4"/>
        <v>9.3986486486486491</v>
      </c>
      <c r="K12">
        <f t="shared" si="5"/>
        <v>9398.6486486486483</v>
      </c>
      <c r="M12">
        <v>31</v>
      </c>
      <c r="N12">
        <f t="shared" si="6"/>
        <v>7.7608153254112577E-2</v>
      </c>
      <c r="O12">
        <f t="shared" si="7"/>
        <v>2.3191543112841689E-3</v>
      </c>
      <c r="P12">
        <f t="shared" si="8"/>
        <v>23.52941176470588</v>
      </c>
      <c r="Q12">
        <f t="shared" si="9"/>
        <v>0.70312633979866579</v>
      </c>
      <c r="R12">
        <f t="shared" si="10"/>
        <v>0.30318221447253707</v>
      </c>
      <c r="S12">
        <f t="shared" si="11"/>
        <v>303.18221447253705</v>
      </c>
    </row>
    <row r="13" spans="1:21" x14ac:dyDescent="0.3">
      <c r="A13" t="s">
        <v>71</v>
      </c>
      <c r="B13" t="s">
        <v>4</v>
      </c>
      <c r="C13">
        <v>0.124</v>
      </c>
      <c r="D13">
        <f t="shared" si="0"/>
        <v>0.95764705882352941</v>
      </c>
      <c r="E13">
        <f t="shared" si="1"/>
        <v>957.64705882352939</v>
      </c>
      <c r="F13">
        <v>0.22700000000000001</v>
      </c>
      <c r="G13">
        <f t="shared" si="2"/>
        <v>2.3037391458444093E-2</v>
      </c>
      <c r="H13">
        <f t="shared" si="3"/>
        <v>23.037391458444091</v>
      </c>
      <c r="I13">
        <v>1.08</v>
      </c>
      <c r="J13">
        <f t="shared" si="4"/>
        <v>6.4662162162162167</v>
      </c>
      <c r="K13">
        <f t="shared" si="5"/>
        <v>6466.2162162162167</v>
      </c>
      <c r="M13">
        <v>30</v>
      </c>
      <c r="N13">
        <f t="shared" si="6"/>
        <v>0.14810006761325217</v>
      </c>
      <c r="O13">
        <f t="shared" si="7"/>
        <v>3.5627313854229106E-3</v>
      </c>
      <c r="P13">
        <f t="shared" si="8"/>
        <v>31.921568627450981</v>
      </c>
      <c r="Q13">
        <f t="shared" si="9"/>
        <v>0.76791304861480303</v>
      </c>
      <c r="R13">
        <f t="shared" si="10"/>
        <v>0.21554054054054056</v>
      </c>
      <c r="S13">
        <f t="shared" si="11"/>
        <v>215.54054054054055</v>
      </c>
    </row>
    <row r="14" spans="1:21" x14ac:dyDescent="0.3">
      <c r="A14" t="s">
        <v>71</v>
      </c>
      <c r="B14" t="s">
        <v>4</v>
      </c>
      <c r="C14">
        <v>0.51100000000000001</v>
      </c>
      <c r="D14">
        <f t="shared" si="0"/>
        <v>1.8682352941176472</v>
      </c>
      <c r="E14">
        <f t="shared" si="1"/>
        <v>1868.2352941176473</v>
      </c>
      <c r="F14">
        <v>0.216</v>
      </c>
      <c r="G14">
        <f t="shared" si="2"/>
        <v>2.1088073719652666E-2</v>
      </c>
      <c r="H14">
        <f t="shared" si="3"/>
        <v>21.088073719652666</v>
      </c>
      <c r="I14">
        <v>0.46</v>
      </c>
      <c r="J14">
        <f t="shared" si="4"/>
        <v>2.2770270270270272</v>
      </c>
      <c r="K14">
        <f t="shared" si="5"/>
        <v>2277.0270270270271</v>
      </c>
      <c r="M14">
        <v>30</v>
      </c>
      <c r="N14">
        <f t="shared" si="6"/>
        <v>0.82047128643742373</v>
      </c>
      <c r="O14">
        <f t="shared" si="7"/>
        <v>9.261231188452802E-3</v>
      </c>
      <c r="P14">
        <f t="shared" si="8"/>
        <v>62.274509803921575</v>
      </c>
      <c r="Q14">
        <f t="shared" si="9"/>
        <v>0.70293579065508882</v>
      </c>
      <c r="R14">
        <f t="shared" si="10"/>
        <v>7.5900900900900903E-2</v>
      </c>
      <c r="S14">
        <f t="shared" si="11"/>
        <v>75.900900900900908</v>
      </c>
    </row>
    <row r="15" spans="1:21" x14ac:dyDescent="0.3">
      <c r="A15" t="s">
        <v>71</v>
      </c>
      <c r="B15" t="s">
        <v>4</v>
      </c>
      <c r="C15">
        <v>0.157</v>
      </c>
      <c r="D15">
        <f t="shared" si="0"/>
        <v>1.0352941176470587</v>
      </c>
      <c r="E15">
        <f t="shared" si="1"/>
        <v>1035.2941176470588</v>
      </c>
      <c r="F15">
        <v>0.21099999999999999</v>
      </c>
      <c r="G15">
        <f t="shared" si="2"/>
        <v>2.02020202020202E-2</v>
      </c>
      <c r="H15">
        <f t="shared" si="3"/>
        <v>20.202020202020201</v>
      </c>
      <c r="I15">
        <v>2.1509999999999998</v>
      </c>
      <c r="J15">
        <f t="shared" si="4"/>
        <v>13.7027027027027</v>
      </c>
      <c r="K15">
        <f t="shared" si="5"/>
        <v>13702.7027027027</v>
      </c>
      <c r="M15">
        <v>30</v>
      </c>
      <c r="N15">
        <f t="shared" si="6"/>
        <v>7.5554008585682814E-2</v>
      </c>
      <c r="O15">
        <f t="shared" si="7"/>
        <v>1.4743091666168592E-3</v>
      </c>
      <c r="P15">
        <f t="shared" si="8"/>
        <v>34.509803921568626</v>
      </c>
      <c r="Q15">
        <f t="shared" si="9"/>
        <v>0.67340067340067333</v>
      </c>
      <c r="R15">
        <f t="shared" si="10"/>
        <v>0.45675675675675664</v>
      </c>
      <c r="S15">
        <f t="shared" si="11"/>
        <v>456.75675675675666</v>
      </c>
    </row>
    <row r="16" spans="1:21" x14ac:dyDescent="0.3">
      <c r="A16" t="s">
        <v>71</v>
      </c>
      <c r="B16" t="s">
        <v>4</v>
      </c>
      <c r="C16">
        <v>0.17799999999999999</v>
      </c>
      <c r="D16">
        <f t="shared" si="0"/>
        <v>1.0847058823529412</v>
      </c>
      <c r="E16">
        <f t="shared" si="1"/>
        <v>1084.7058823529412</v>
      </c>
      <c r="F16">
        <v>0.28499999999999998</v>
      </c>
      <c r="G16">
        <f t="shared" si="2"/>
        <v>3.331561226298068E-2</v>
      </c>
      <c r="H16">
        <f t="shared" si="3"/>
        <v>33.315612262980679</v>
      </c>
      <c r="I16">
        <v>0.56100000000000005</v>
      </c>
      <c r="J16">
        <f t="shared" si="4"/>
        <v>2.9594594594594601</v>
      </c>
      <c r="K16">
        <f t="shared" si="5"/>
        <v>2959.45945945946</v>
      </c>
      <c r="M16">
        <v>31</v>
      </c>
      <c r="N16">
        <f t="shared" si="6"/>
        <v>0.36652162234756913</v>
      </c>
      <c r="O16">
        <f t="shared" si="7"/>
        <v>1.1257330171052829E-2</v>
      </c>
      <c r="P16">
        <f t="shared" si="8"/>
        <v>34.990512333965846</v>
      </c>
      <c r="Q16">
        <f t="shared" si="9"/>
        <v>1.0746971697735703</v>
      </c>
      <c r="R16">
        <f t="shared" si="10"/>
        <v>9.5466434176111614E-2</v>
      </c>
      <c r="S16">
        <f t="shared" si="11"/>
        <v>95.466434176111619</v>
      </c>
    </row>
    <row r="17" spans="1:19" x14ac:dyDescent="0.3">
      <c r="A17" t="s">
        <v>72</v>
      </c>
      <c r="B17" t="s">
        <v>4</v>
      </c>
      <c r="C17">
        <v>0.29299999999999998</v>
      </c>
      <c r="D17">
        <f t="shared" si="0"/>
        <v>1.3552941176470588</v>
      </c>
      <c r="E17">
        <f t="shared" si="1"/>
        <v>1355.2941176470588</v>
      </c>
      <c r="F17">
        <v>0.35299999999999998</v>
      </c>
      <c r="G17">
        <f t="shared" si="2"/>
        <v>4.5365940102782214E-2</v>
      </c>
      <c r="H17">
        <f t="shared" si="3"/>
        <v>45.365940102782211</v>
      </c>
      <c r="I17">
        <v>0.751</v>
      </c>
      <c r="J17">
        <f t="shared" si="4"/>
        <v>4.2432432432432439</v>
      </c>
      <c r="K17">
        <f t="shared" si="5"/>
        <v>4243.2432432432443</v>
      </c>
      <c r="M17">
        <v>31</v>
      </c>
      <c r="N17">
        <f t="shared" si="6"/>
        <v>0.31940052454102652</v>
      </c>
      <c r="O17">
        <f t="shared" si="7"/>
        <v>1.0691336202566506E-2</v>
      </c>
      <c r="P17">
        <f t="shared" si="8"/>
        <v>43.719165085388994</v>
      </c>
      <c r="Q17">
        <f t="shared" si="9"/>
        <v>1.463417422670394</v>
      </c>
      <c r="R17">
        <f t="shared" si="10"/>
        <v>0.13687881429816914</v>
      </c>
      <c r="S17">
        <f t="shared" si="11"/>
        <v>136.87881429816917</v>
      </c>
    </row>
    <row r="18" spans="1:19" x14ac:dyDescent="0.3">
      <c r="A18" t="s">
        <v>72</v>
      </c>
      <c r="B18" t="s">
        <v>4</v>
      </c>
      <c r="C18">
        <v>0.05</v>
      </c>
      <c r="D18">
        <f t="shared" si="0"/>
        <v>0.78352941176470581</v>
      </c>
      <c r="E18">
        <f t="shared" si="1"/>
        <v>783.52941176470586</v>
      </c>
      <c r="F18">
        <v>0.30399999999999999</v>
      </c>
      <c r="G18">
        <f t="shared" si="2"/>
        <v>3.6682615629984053E-2</v>
      </c>
      <c r="H18">
        <f t="shared" si="3"/>
        <v>36.682615629984056</v>
      </c>
      <c r="I18">
        <v>0.86299999999999999</v>
      </c>
      <c r="J18">
        <f t="shared" si="4"/>
        <v>5</v>
      </c>
      <c r="K18">
        <f t="shared" si="5"/>
        <v>5000</v>
      </c>
      <c r="M18">
        <v>31</v>
      </c>
      <c r="N18">
        <f t="shared" si="6"/>
        <v>0.15670588235294117</v>
      </c>
      <c r="O18">
        <f t="shared" si="7"/>
        <v>7.3365231259968113E-3</v>
      </c>
      <c r="P18">
        <f t="shared" si="8"/>
        <v>25.275142314990511</v>
      </c>
      <c r="Q18">
        <f t="shared" si="9"/>
        <v>1.183310181612389</v>
      </c>
      <c r="R18">
        <f t="shared" si="10"/>
        <v>0.16129032258064516</v>
      </c>
      <c r="S18">
        <f t="shared" si="11"/>
        <v>161.29032258064515</v>
      </c>
    </row>
    <row r="19" spans="1:19" x14ac:dyDescent="0.3">
      <c r="A19" t="s">
        <v>72</v>
      </c>
      <c r="B19" t="s">
        <v>4</v>
      </c>
      <c r="C19">
        <v>0.151</v>
      </c>
      <c r="D19">
        <f t="shared" si="0"/>
        <v>1.0211764705882351</v>
      </c>
      <c r="E19">
        <f t="shared" si="1"/>
        <v>1021.1764705882351</v>
      </c>
      <c r="F19">
        <v>0.34399999999999997</v>
      </c>
      <c r="G19">
        <f t="shared" si="2"/>
        <v>4.3771043771043766E-2</v>
      </c>
      <c r="H19">
        <f t="shared" si="3"/>
        <v>43.771043771043765</v>
      </c>
      <c r="I19">
        <v>1.8129999999999999</v>
      </c>
      <c r="J19">
        <f t="shared" si="4"/>
        <v>11.418918918918919</v>
      </c>
      <c r="K19">
        <f t="shared" si="5"/>
        <v>11418.91891891892</v>
      </c>
      <c r="M19">
        <v>31</v>
      </c>
      <c r="N19">
        <f t="shared" si="6"/>
        <v>8.9428471980508156E-2</v>
      </c>
      <c r="O19">
        <f t="shared" si="7"/>
        <v>3.8332038332038322E-3</v>
      </c>
      <c r="P19">
        <f t="shared" si="8"/>
        <v>32.941176470588232</v>
      </c>
      <c r="Q19">
        <f t="shared" si="9"/>
        <v>1.4119691539046375</v>
      </c>
      <c r="R19">
        <f t="shared" si="10"/>
        <v>0.36835222319093286</v>
      </c>
      <c r="S19">
        <f t="shared" si="11"/>
        <v>368.35222319093293</v>
      </c>
    </row>
    <row r="20" spans="1:19" x14ac:dyDescent="0.3">
      <c r="A20" t="s">
        <v>72</v>
      </c>
      <c r="B20" t="s">
        <v>4</v>
      </c>
      <c r="C20">
        <v>-1.7999999999999999E-2</v>
      </c>
      <c r="D20">
        <f t="shared" si="0"/>
        <v>0.62352941176470578</v>
      </c>
      <c r="E20">
        <f>D20*1000</f>
        <v>623.52941176470574</v>
      </c>
      <c r="F20">
        <v>0.31900000000000001</v>
      </c>
      <c r="G20">
        <f t="shared" si="2"/>
        <v>3.9340776182881447E-2</v>
      </c>
      <c r="H20">
        <f t="shared" si="3"/>
        <v>39.340776182881449</v>
      </c>
      <c r="I20">
        <v>0.26800000000000002</v>
      </c>
      <c r="J20">
        <f t="shared" si="4"/>
        <v>0.97972972972972994</v>
      </c>
      <c r="K20">
        <f t="shared" si="5"/>
        <v>979.72972972972991</v>
      </c>
      <c r="M20">
        <v>31</v>
      </c>
      <c r="N20">
        <f t="shared" si="6"/>
        <v>0.63643002028397544</v>
      </c>
      <c r="O20">
        <f t="shared" si="7"/>
        <v>4.0154723276320366E-2</v>
      </c>
      <c r="P20">
        <f t="shared" si="8"/>
        <v>20.113851992409863</v>
      </c>
      <c r="Q20">
        <f t="shared" si="9"/>
        <v>1.2690572962219822</v>
      </c>
      <c r="R20">
        <f t="shared" si="10"/>
        <v>3.1604184829991291E-2</v>
      </c>
      <c r="S20">
        <f t="shared" si="11"/>
        <v>31.604184829991286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4B0-DB72-4237-ADE1-B2ACF65F7FC7}">
  <dimension ref="A1:B20"/>
  <sheetViews>
    <sheetView workbookViewId="0">
      <selection sqref="A1:A1048576"/>
    </sheetView>
  </sheetViews>
  <sheetFormatPr defaultRowHeight="14.4" x14ac:dyDescent="0.3"/>
  <cols>
    <col min="2" max="2" width="35.6640625" customWidth="1"/>
  </cols>
  <sheetData>
    <row r="1" spans="1:2" ht="18" x14ac:dyDescent="0.35">
      <c r="A1" t="s">
        <v>75</v>
      </c>
      <c r="B1" s="8" t="s">
        <v>66</v>
      </c>
    </row>
    <row r="2" spans="1:2" x14ac:dyDescent="0.3">
      <c r="A2" t="s">
        <v>76</v>
      </c>
      <c r="B2">
        <f>Sheet1!P2</f>
        <v>30.196078431372545</v>
      </c>
    </row>
    <row r="3" spans="1:2" x14ac:dyDescent="0.3">
      <c r="A3" t="s">
        <v>76</v>
      </c>
      <c r="B3">
        <f>Sheet1!P3</f>
        <v>38.117647058823529</v>
      </c>
    </row>
    <row r="4" spans="1:2" x14ac:dyDescent="0.3">
      <c r="A4" t="s">
        <v>76</v>
      </c>
      <c r="B4">
        <f>Sheet1!P4</f>
        <v>57.836812144212523</v>
      </c>
    </row>
    <row r="5" spans="1:2" x14ac:dyDescent="0.3">
      <c r="A5" t="s">
        <v>76</v>
      </c>
      <c r="B5">
        <f>Sheet1!P5</f>
        <v>87.921568627450981</v>
      </c>
    </row>
    <row r="6" spans="1:2" x14ac:dyDescent="0.3">
      <c r="A6" t="s">
        <v>76</v>
      </c>
      <c r="B6">
        <f>Sheet1!P6</f>
        <v>38.178368121442126</v>
      </c>
    </row>
    <row r="7" spans="1:2" x14ac:dyDescent="0.3">
      <c r="A7" t="s">
        <v>77</v>
      </c>
      <c r="B7">
        <f>Sheet1!P7</f>
        <v>31.921568627450981</v>
      </c>
    </row>
    <row r="8" spans="1:2" x14ac:dyDescent="0.3">
      <c r="A8" t="s">
        <v>77</v>
      </c>
      <c r="B8">
        <f>Sheet1!P8</f>
        <v>66.588235294117638</v>
      </c>
    </row>
    <row r="9" spans="1:2" x14ac:dyDescent="0.3">
      <c r="A9" t="s">
        <v>77</v>
      </c>
      <c r="B9">
        <f>Sheet1!P9</f>
        <v>41.102941176470587</v>
      </c>
    </row>
    <row r="10" spans="1:2" x14ac:dyDescent="0.3">
      <c r="A10" t="s">
        <v>77</v>
      </c>
      <c r="B10">
        <f>Sheet1!P10</f>
        <v>28.235294117647058</v>
      </c>
    </row>
    <row r="11" spans="1:2" x14ac:dyDescent="0.3">
      <c r="A11" t="s">
        <v>77</v>
      </c>
      <c r="B11">
        <f>Sheet1!P11</f>
        <v>39.450980392156865</v>
      </c>
    </row>
    <row r="12" spans="1:2" x14ac:dyDescent="0.3">
      <c r="A12" t="s">
        <v>78</v>
      </c>
      <c r="B12">
        <f>Sheet1!P12</f>
        <v>23.52941176470588</v>
      </c>
    </row>
    <row r="13" spans="1:2" x14ac:dyDescent="0.3">
      <c r="A13" t="s">
        <v>78</v>
      </c>
      <c r="B13">
        <f>Sheet1!P13</f>
        <v>31.921568627450981</v>
      </c>
    </row>
    <row r="14" spans="1:2" x14ac:dyDescent="0.3">
      <c r="A14" t="s">
        <v>78</v>
      </c>
      <c r="B14">
        <f>Sheet1!P14</f>
        <v>62.274509803921575</v>
      </c>
    </row>
    <row r="15" spans="1:2" x14ac:dyDescent="0.3">
      <c r="A15" t="s">
        <v>78</v>
      </c>
      <c r="B15">
        <f>Sheet1!P15</f>
        <v>34.509803921568626</v>
      </c>
    </row>
    <row r="16" spans="1:2" x14ac:dyDescent="0.3">
      <c r="A16" t="s">
        <v>78</v>
      </c>
      <c r="B16">
        <f>Sheet1!P16</f>
        <v>34.990512333965846</v>
      </c>
    </row>
    <row r="17" spans="1:2" x14ac:dyDescent="0.3">
      <c r="A17" t="s">
        <v>79</v>
      </c>
      <c r="B17">
        <f>Sheet1!P17</f>
        <v>43.719165085388994</v>
      </c>
    </row>
    <row r="18" spans="1:2" x14ac:dyDescent="0.3">
      <c r="A18" t="s">
        <v>79</v>
      </c>
      <c r="B18">
        <f>Sheet1!P18</f>
        <v>25.275142314990511</v>
      </c>
    </row>
    <row r="19" spans="1:2" x14ac:dyDescent="0.3">
      <c r="A19" t="s">
        <v>79</v>
      </c>
      <c r="B19">
        <f>Sheet1!P19</f>
        <v>32.941176470588232</v>
      </c>
    </row>
    <row r="20" spans="1:2" x14ac:dyDescent="0.3">
      <c r="A20" t="s">
        <v>79</v>
      </c>
      <c r="B20">
        <f>Sheet1!P20</f>
        <v>20.113851992409863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B6A6-D0B1-47A3-9F60-C2061BA0C684}">
  <dimension ref="A1:B20"/>
  <sheetViews>
    <sheetView workbookViewId="0">
      <selection sqref="A1:A1048576"/>
    </sheetView>
  </sheetViews>
  <sheetFormatPr defaultRowHeight="14.4" x14ac:dyDescent="0.3"/>
  <sheetData>
    <row r="1" spans="1:2" ht="18" x14ac:dyDescent="0.35">
      <c r="A1" t="s">
        <v>75</v>
      </c>
      <c r="B1" s="8" t="s">
        <v>67</v>
      </c>
    </row>
    <row r="2" spans="1:2" x14ac:dyDescent="0.3">
      <c r="A2" t="s">
        <v>76</v>
      </c>
      <c r="B2">
        <f>Sheet1!Q2</f>
        <v>0.55526020438301138</v>
      </c>
    </row>
    <row r="3" spans="1:2" x14ac:dyDescent="0.3">
      <c r="A3" t="s">
        <v>76</v>
      </c>
      <c r="B3">
        <f>Sheet1!Q3</f>
        <v>0.54344615748124525</v>
      </c>
    </row>
    <row r="4" spans="1:2" x14ac:dyDescent="0.3">
      <c r="A4" t="s">
        <v>76</v>
      </c>
      <c r="B4">
        <f>Sheet1!Q4</f>
        <v>0.13719538337534937</v>
      </c>
    </row>
    <row r="5" spans="1:2" x14ac:dyDescent="0.3">
      <c r="A5" t="s">
        <v>76</v>
      </c>
      <c r="B5">
        <f>Sheet1!Q5</f>
        <v>0.14176856282119435</v>
      </c>
    </row>
    <row r="6" spans="1:2" x14ac:dyDescent="0.3">
      <c r="A6" t="s">
        <v>76</v>
      </c>
      <c r="B6">
        <f>Sheet1!Q6</f>
        <v>0.1429118576826556</v>
      </c>
    </row>
    <row r="7" spans="1:2" x14ac:dyDescent="0.3">
      <c r="A7" t="s">
        <v>77</v>
      </c>
      <c r="B7">
        <f>Sheet1!Q7</f>
        <v>0.67930769685155645</v>
      </c>
    </row>
    <row r="8" spans="1:2" x14ac:dyDescent="0.3">
      <c r="A8" t="s">
        <v>77</v>
      </c>
      <c r="B8">
        <f>Sheet1!Q8</f>
        <v>0.52572508712859589</v>
      </c>
    </row>
    <row r="9" spans="1:2" x14ac:dyDescent="0.3">
      <c r="A9" t="s">
        <v>77</v>
      </c>
      <c r="B9">
        <f>Sheet1!Q9</f>
        <v>1.1352560694665956</v>
      </c>
    </row>
    <row r="10" spans="1:2" x14ac:dyDescent="0.3">
      <c r="A10" t="s">
        <v>77</v>
      </c>
      <c r="B10">
        <f>Sheet1!Q10</f>
        <v>1.1636836198239706</v>
      </c>
    </row>
    <row r="11" spans="1:2" x14ac:dyDescent="0.3">
      <c r="A11" t="s">
        <v>77</v>
      </c>
      <c r="B11">
        <f>Sheet1!Q11</f>
        <v>0.6615866264989072</v>
      </c>
    </row>
    <row r="12" spans="1:2" x14ac:dyDescent="0.3">
      <c r="A12" t="s">
        <v>78</v>
      </c>
      <c r="B12">
        <f>Sheet1!Q12</f>
        <v>0.70312633979866579</v>
      </c>
    </row>
    <row r="13" spans="1:2" x14ac:dyDescent="0.3">
      <c r="A13" t="s">
        <v>78</v>
      </c>
      <c r="B13">
        <f>Sheet1!Q13</f>
        <v>0.76791304861480303</v>
      </c>
    </row>
    <row r="14" spans="1:2" x14ac:dyDescent="0.3">
      <c r="A14" t="s">
        <v>78</v>
      </c>
      <c r="B14">
        <f>Sheet1!Q14</f>
        <v>0.70293579065508882</v>
      </c>
    </row>
    <row r="15" spans="1:2" x14ac:dyDescent="0.3">
      <c r="A15" t="s">
        <v>78</v>
      </c>
      <c r="B15">
        <f>Sheet1!Q15</f>
        <v>0.67340067340067333</v>
      </c>
    </row>
    <row r="16" spans="1:2" x14ac:dyDescent="0.3">
      <c r="A16" t="s">
        <v>78</v>
      </c>
      <c r="B16">
        <f>Sheet1!Q16</f>
        <v>1.0746971697735703</v>
      </c>
    </row>
    <row r="17" spans="1:2" x14ac:dyDescent="0.3">
      <c r="A17" t="s">
        <v>79</v>
      </c>
      <c r="B17">
        <f>Sheet1!Q17</f>
        <v>1.463417422670394</v>
      </c>
    </row>
    <row r="18" spans="1:2" x14ac:dyDescent="0.3">
      <c r="A18" t="s">
        <v>79</v>
      </c>
      <c r="B18">
        <f>Sheet1!Q18</f>
        <v>1.183310181612389</v>
      </c>
    </row>
    <row r="19" spans="1:2" x14ac:dyDescent="0.3">
      <c r="A19" t="s">
        <v>79</v>
      </c>
      <c r="B19">
        <f>Sheet1!Q19</f>
        <v>1.4119691539046375</v>
      </c>
    </row>
    <row r="20" spans="1:2" x14ac:dyDescent="0.3">
      <c r="A20" t="s">
        <v>79</v>
      </c>
      <c r="B20">
        <f>Sheet1!Q20</f>
        <v>1.2690572962219822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7B28-156D-4468-855B-12D20D0486A2}">
  <dimension ref="A1:B20"/>
  <sheetViews>
    <sheetView workbookViewId="0">
      <selection activeCell="B2" sqref="B2:B20"/>
    </sheetView>
  </sheetViews>
  <sheetFormatPr defaultRowHeight="14.4" x14ac:dyDescent="0.3"/>
  <sheetData>
    <row r="1" spans="1:2" ht="18" x14ac:dyDescent="0.35">
      <c r="A1" t="s">
        <v>75</v>
      </c>
      <c r="B1" s="8" t="s">
        <v>74</v>
      </c>
    </row>
    <row r="2" spans="1:2" x14ac:dyDescent="0.3">
      <c r="A2" t="s">
        <v>76</v>
      </c>
      <c r="B2">
        <f>Sheet1!S2</f>
        <v>310.13513513513516</v>
      </c>
    </row>
    <row r="3" spans="1:2" x14ac:dyDescent="0.3">
      <c r="A3" t="s">
        <v>76</v>
      </c>
      <c r="B3">
        <f>Sheet1!S3</f>
        <v>170.04504504504504</v>
      </c>
    </row>
    <row r="4" spans="1:2" x14ac:dyDescent="0.3">
      <c r="A4" t="s">
        <v>76</v>
      </c>
      <c r="B4">
        <f>Sheet1!S4</f>
        <v>152.57192676547515</v>
      </c>
    </row>
    <row r="5" spans="1:2" x14ac:dyDescent="0.3">
      <c r="A5" t="s">
        <v>76</v>
      </c>
      <c r="B5">
        <f>Sheet1!S5</f>
        <v>415.09009009009009</v>
      </c>
    </row>
    <row r="6" spans="1:2" x14ac:dyDescent="0.3">
      <c r="A6" t="s">
        <v>76</v>
      </c>
      <c r="B6">
        <f>Sheet1!S6</f>
        <v>326.06800348735834</v>
      </c>
    </row>
    <row r="7" spans="1:2" x14ac:dyDescent="0.3">
      <c r="A7" t="s">
        <v>77</v>
      </c>
      <c r="B7">
        <f>Sheet1!S7</f>
        <v>449.09909909909913</v>
      </c>
    </row>
    <row r="8" spans="1:2" x14ac:dyDescent="0.3">
      <c r="A8" t="s">
        <v>77</v>
      </c>
      <c r="B8">
        <f>Sheet1!S8</f>
        <v>202.92792792792795</v>
      </c>
    </row>
    <row r="9" spans="1:2" x14ac:dyDescent="0.3">
      <c r="A9" t="s">
        <v>77</v>
      </c>
      <c r="B9">
        <f>Sheet1!S9</f>
        <v>69.890202702702709</v>
      </c>
    </row>
    <row r="10" spans="1:2" x14ac:dyDescent="0.3">
      <c r="A10" t="s">
        <v>77</v>
      </c>
      <c r="B10">
        <f>Sheet1!S10</f>
        <v>259.45945945945942</v>
      </c>
    </row>
    <row r="11" spans="1:2" x14ac:dyDescent="0.3">
      <c r="A11" t="s">
        <v>77</v>
      </c>
      <c r="B11">
        <f>Sheet1!S11</f>
        <v>281.53153153153147</v>
      </c>
    </row>
    <row r="12" spans="1:2" x14ac:dyDescent="0.3">
      <c r="A12" t="s">
        <v>78</v>
      </c>
      <c r="B12">
        <f>Sheet1!S12</f>
        <v>303.18221447253705</v>
      </c>
    </row>
    <row r="13" spans="1:2" x14ac:dyDescent="0.3">
      <c r="A13" t="s">
        <v>78</v>
      </c>
      <c r="B13">
        <f>Sheet1!S13</f>
        <v>215.54054054054055</v>
      </c>
    </row>
    <row r="14" spans="1:2" x14ac:dyDescent="0.3">
      <c r="A14" t="s">
        <v>78</v>
      </c>
      <c r="B14">
        <f>Sheet1!S14</f>
        <v>75.900900900900908</v>
      </c>
    </row>
    <row r="15" spans="1:2" x14ac:dyDescent="0.3">
      <c r="A15" t="s">
        <v>78</v>
      </c>
      <c r="B15">
        <f>Sheet1!S15</f>
        <v>456.75675675675666</v>
      </c>
    </row>
    <row r="16" spans="1:2" x14ac:dyDescent="0.3">
      <c r="A16" t="s">
        <v>78</v>
      </c>
      <c r="B16">
        <f>Sheet1!S16</f>
        <v>95.466434176111619</v>
      </c>
    </row>
    <row r="17" spans="1:2" x14ac:dyDescent="0.3">
      <c r="A17" t="s">
        <v>79</v>
      </c>
      <c r="B17">
        <f>Sheet1!S17</f>
        <v>136.87881429816917</v>
      </c>
    </row>
    <row r="18" spans="1:2" x14ac:dyDescent="0.3">
      <c r="A18" t="s">
        <v>79</v>
      </c>
      <c r="B18">
        <f>Sheet1!S18</f>
        <v>161.29032258064515</v>
      </c>
    </row>
    <row r="19" spans="1:2" x14ac:dyDescent="0.3">
      <c r="A19" t="s">
        <v>79</v>
      </c>
      <c r="B19">
        <f>Sheet1!S19</f>
        <v>368.35222319093293</v>
      </c>
    </row>
    <row r="20" spans="1:2" x14ac:dyDescent="0.3">
      <c r="A20" t="s">
        <v>79</v>
      </c>
      <c r="B20">
        <f>Sheet1!S20</f>
        <v>31.604184829991286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Data for R</vt:lpstr>
      <vt:lpstr>Total Energy Reserves</vt:lpstr>
      <vt:lpstr>Sheet1</vt:lpstr>
      <vt:lpstr>Carbs</vt:lpstr>
      <vt:lpstr>Lipids</vt:lpstr>
      <vt:lpstr>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White</dc:creator>
  <cp:lastModifiedBy>White, Erick</cp:lastModifiedBy>
  <dcterms:created xsi:type="dcterms:W3CDTF">2023-07-10T20:05:21Z</dcterms:created>
  <dcterms:modified xsi:type="dcterms:W3CDTF">2024-04-24T23:04:47Z</dcterms:modified>
</cp:coreProperties>
</file>