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789\Desktop\"/>
    </mc:Choice>
  </mc:AlternateContent>
  <xr:revisionPtr revIDLastSave="0" documentId="13_ncr:1_{B423738F-661A-4DF1-99D6-9126EA0FE2DE}" xr6:coauthVersionLast="47" xr6:coauthVersionMax="47" xr10:uidLastSave="{00000000-0000-0000-0000-000000000000}"/>
  <bookViews>
    <workbookView xWindow="338" yWindow="683" windowWidth="11587" windowHeight="10965" xr2:uid="{1DDD8AEC-A275-484F-83E2-042730ED19B8}"/>
  </bookViews>
  <sheets>
    <sheet name="数据结果" sheetId="1" r:id="rId1"/>
    <sheet name="数据、计算与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" i="2" l="1"/>
  <c r="AH20" i="2"/>
  <c r="AD20" i="2"/>
  <c r="Z20" i="2"/>
  <c r="AA20" i="2" s="1"/>
  <c r="X20" i="2"/>
  <c r="S20" i="2"/>
  <c r="R20" i="2"/>
  <c r="AI19" i="2"/>
  <c r="AH19" i="2"/>
  <c r="AD19" i="2"/>
  <c r="Z19" i="2"/>
  <c r="AA19" i="2" s="1"/>
  <c r="X19" i="2"/>
  <c r="AI18" i="2"/>
  <c r="AH18" i="2"/>
  <c r="AD18" i="2"/>
  <c r="AA18" i="2"/>
  <c r="Z18" i="2"/>
  <c r="X18" i="2"/>
  <c r="AI17" i="2"/>
  <c r="AH17" i="2"/>
  <c r="AD17" i="2"/>
  <c r="Z17" i="2"/>
  <c r="AA17" i="2" s="1"/>
  <c r="X17" i="2"/>
  <c r="AH16" i="2"/>
  <c r="AI16" i="2" s="1"/>
  <c r="AD16" i="2"/>
  <c r="AA16" i="2"/>
  <c r="Z16" i="2"/>
  <c r="X16" i="2"/>
  <c r="AI15" i="2"/>
  <c r="AH15" i="2"/>
  <c r="AD15" i="2"/>
  <c r="Z15" i="2"/>
  <c r="AA15" i="2" s="1"/>
  <c r="X15" i="2"/>
  <c r="AG14" i="2"/>
  <c r="AF14" i="2"/>
  <c r="AH14" i="2" s="1"/>
  <c r="AI14" i="2" s="1"/>
  <c r="AD14" i="2"/>
  <c r="Z14" i="2"/>
  <c r="AA14" i="2" s="1"/>
  <c r="X14" i="2"/>
  <c r="S14" i="2"/>
  <c r="R14" i="2"/>
  <c r="AI13" i="2"/>
  <c r="AH13" i="2"/>
  <c r="AD13" i="2"/>
  <c r="Z13" i="2"/>
  <c r="AA13" i="2" s="1"/>
  <c r="X13" i="2"/>
  <c r="AI12" i="2"/>
  <c r="AH12" i="2"/>
  <c r="AD12" i="2"/>
  <c r="AA12" i="2"/>
  <c r="Z12" i="2"/>
  <c r="X12" i="2"/>
  <c r="AI11" i="2"/>
  <c r="AH11" i="2"/>
  <c r="AD11" i="2"/>
  <c r="Z11" i="2"/>
  <c r="AA11" i="2" s="1"/>
  <c r="X11" i="2"/>
  <c r="AH10" i="2"/>
  <c r="AI10" i="2" s="1"/>
  <c r="AD10" i="2"/>
  <c r="AA10" i="2"/>
  <c r="Z10" i="2"/>
  <c r="X10" i="2"/>
  <c r="AI9" i="2"/>
  <c r="AH9" i="2"/>
  <c r="AD9" i="2"/>
  <c r="AA9" i="2"/>
  <c r="Z9" i="2"/>
  <c r="X9" i="2"/>
  <c r="AI8" i="2"/>
  <c r="AH8" i="2"/>
  <c r="AA8" i="2"/>
  <c r="Z8" i="2"/>
  <c r="X8" i="2"/>
  <c r="AI7" i="2"/>
  <c r="AH7" i="2"/>
  <c r="AD7" i="2"/>
  <c r="AA7" i="2"/>
  <c r="Z7" i="2"/>
  <c r="X7" i="2"/>
  <c r="AI6" i="2"/>
  <c r="AH6" i="2"/>
  <c r="AD6" i="2"/>
  <c r="AA6" i="2"/>
  <c r="Z6" i="2"/>
  <c r="X6" i="2"/>
  <c r="AH5" i="2"/>
  <c r="AI5" i="2" s="1"/>
  <c r="AD5" i="2"/>
  <c r="Z5" i="2"/>
  <c r="AA5" i="2" s="1"/>
  <c r="X5" i="2"/>
  <c r="AI4" i="2"/>
  <c r="AH4" i="2"/>
  <c r="AD4" i="2"/>
  <c r="AA4" i="2"/>
  <c r="Z4" i="2"/>
  <c r="X4" i="2"/>
  <c r="AH3" i="2"/>
  <c r="AI3" i="2" s="1"/>
  <c r="AD3" i="2"/>
  <c r="AA3" i="2"/>
  <c r="Z3" i="2"/>
  <c r="X3" i="2"/>
  <c r="AG2" i="2"/>
  <c r="AF2" i="2"/>
  <c r="AH2" i="2" s="1"/>
  <c r="AI2" i="2" s="1"/>
  <c r="AD2" i="2"/>
  <c r="AA2" i="2"/>
  <c r="Z2" i="2"/>
  <c r="X2" i="2"/>
  <c r="S20" i="1"/>
  <c r="R20" i="1"/>
  <c r="S14" i="1"/>
  <c r="R14" i="1"/>
</calcChain>
</file>

<file path=xl/sharedStrings.xml><?xml version="1.0" encoding="utf-8"?>
<sst xmlns="http://schemas.openxmlformats.org/spreadsheetml/2006/main" count="241" uniqueCount="108">
  <si>
    <t>city</t>
  </si>
  <si>
    <t>type</t>
    <phoneticPr fontId="2" type="noConversion"/>
  </si>
  <si>
    <t>syn_coef</t>
  </si>
  <si>
    <t>std</t>
  </si>
  <si>
    <t>t</t>
  </si>
  <si>
    <t>p&gt;t</t>
  </si>
  <si>
    <t>duration</t>
  </si>
  <si>
    <t>num_positive</t>
  </si>
  <si>
    <t>season</t>
    <phoneticPr fontId="2" type="noConversion"/>
  </si>
  <si>
    <t>all_lock</t>
  </si>
  <si>
    <t>temperature</t>
  </si>
  <si>
    <t>gdp</t>
  </si>
  <si>
    <t>gdp-2</t>
  </si>
  <si>
    <t>gdp-3</t>
  </si>
  <si>
    <t>pop</t>
  </si>
  <si>
    <t>gdp_pop</t>
  </si>
  <si>
    <t>pop_density</t>
  </si>
  <si>
    <r>
      <rPr>
        <b/>
        <sz val="11"/>
        <color theme="1"/>
        <rFont val="等线"/>
        <family val="3"/>
        <charset val="134"/>
      </rPr>
      <t>社会客运总量（万人次）</t>
    </r>
    <phoneticPr fontId="2" type="noConversion"/>
  </si>
  <si>
    <r>
      <rPr>
        <b/>
        <sz val="11"/>
        <color theme="1"/>
        <rFont val="等线"/>
        <family val="3"/>
        <charset val="134"/>
      </rPr>
      <t>社会货运总量（万吨）</t>
    </r>
    <phoneticPr fontId="2" type="noConversion"/>
  </si>
  <si>
    <r>
      <rPr>
        <b/>
        <sz val="11"/>
        <color theme="1"/>
        <rFont val="等线"/>
        <family val="3"/>
        <charset val="134"/>
      </rPr>
      <t>交通基础设施占地面积
（平方公里）</t>
    </r>
    <phoneticPr fontId="2" type="noConversion"/>
  </si>
  <si>
    <r>
      <rPr>
        <b/>
        <sz val="11"/>
        <color theme="1"/>
        <rFont val="等线"/>
        <family val="3"/>
        <charset val="134"/>
      </rPr>
      <t>公路里程（万公里）</t>
    </r>
    <phoneticPr fontId="2" type="noConversion"/>
  </si>
  <si>
    <t>货物多式联运占比</t>
    <phoneticPr fontId="2" type="noConversion"/>
  </si>
  <si>
    <t>旅客联程运输指数</t>
    <phoneticPr fontId="2" type="noConversion"/>
  </si>
  <si>
    <r>
      <rPr>
        <b/>
        <sz val="11"/>
        <color theme="1"/>
        <rFont val="等线"/>
        <family val="3"/>
        <charset val="134"/>
      </rPr>
      <t>平均拥堵系数</t>
    </r>
    <phoneticPr fontId="2" type="noConversion"/>
  </si>
  <si>
    <r>
      <rPr>
        <b/>
        <sz val="11"/>
        <color theme="1"/>
        <rFont val="等线"/>
        <family val="3"/>
        <charset val="134"/>
      </rPr>
      <t>公交车万人保有量（辆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等线"/>
        <family val="3"/>
        <charset val="134"/>
      </rPr>
      <t>万人）</t>
    </r>
    <phoneticPr fontId="2" type="noConversion"/>
  </si>
  <si>
    <r>
      <rPr>
        <b/>
        <sz val="11"/>
        <color theme="1"/>
        <rFont val="等线"/>
        <family val="3"/>
        <charset val="134"/>
      </rPr>
      <t>私家车万人保有量
（辆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等线"/>
        <family val="3"/>
        <charset val="134"/>
      </rPr>
      <t>万人）</t>
    </r>
    <phoneticPr fontId="2" type="noConversion"/>
  </si>
  <si>
    <r>
      <rPr>
        <b/>
        <sz val="11"/>
        <color theme="1"/>
        <rFont val="等线"/>
        <family val="3"/>
        <charset val="134"/>
      </rPr>
      <t>新能源汽车占比
（</t>
    </r>
    <r>
      <rPr>
        <b/>
        <sz val="11"/>
        <color theme="1"/>
        <rFont val="Times New Roman"/>
        <family val="1"/>
      </rPr>
      <t>%</t>
    </r>
    <r>
      <rPr>
        <b/>
        <sz val="11"/>
        <color theme="1"/>
        <rFont val="等线"/>
        <family val="3"/>
        <charset val="134"/>
      </rPr>
      <t>）</t>
    </r>
    <phoneticPr fontId="2" type="noConversion"/>
  </si>
  <si>
    <r>
      <rPr>
        <b/>
        <sz val="11"/>
        <color theme="1"/>
        <rFont val="等线"/>
        <family val="3"/>
        <charset val="134"/>
      </rPr>
      <t>公交出行分摊率
（</t>
    </r>
    <r>
      <rPr>
        <b/>
        <sz val="11"/>
        <color theme="1"/>
        <rFont val="Times New Roman"/>
        <family val="1"/>
      </rPr>
      <t>%</t>
    </r>
    <r>
      <rPr>
        <b/>
        <sz val="11"/>
        <color theme="1"/>
        <rFont val="等线"/>
        <family val="3"/>
        <charset val="134"/>
      </rPr>
      <t>）</t>
    </r>
    <phoneticPr fontId="2" type="noConversion"/>
  </si>
  <si>
    <r>
      <rPr>
        <b/>
        <sz val="11"/>
        <color theme="1"/>
        <rFont val="等线"/>
        <family val="3"/>
        <charset val="134"/>
      </rPr>
      <t>运输强度
（亿吨公里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1"/>
        <charset val="134"/>
      </rPr>
      <t>亿元）</t>
    </r>
    <phoneticPr fontId="2" type="noConversion"/>
  </si>
  <si>
    <r>
      <rPr>
        <b/>
        <sz val="11"/>
        <color theme="1"/>
        <rFont val="等线"/>
        <family val="3"/>
        <charset val="134"/>
      </rPr>
      <t>绿色交通发展指数</t>
    </r>
    <phoneticPr fontId="2" type="noConversion"/>
  </si>
  <si>
    <t>公交发展指数</t>
    <phoneticPr fontId="2" type="noConversion"/>
  </si>
  <si>
    <t>Suzhou</t>
  </si>
  <si>
    <t>8.3,11.8,22.1,25.5</t>
  </si>
  <si>
    <t>/</t>
    <phoneticPr fontId="2" type="noConversion"/>
  </si>
  <si>
    <t>Tianjin</t>
  </si>
  <si>
    <t>13.7,22.6</t>
  </si>
  <si>
    <t>Shanghai</t>
  </si>
  <si>
    <t>17.5,21.7,24.8</t>
  </si>
  <si>
    <t>Shenzhen</t>
  </si>
  <si>
    <t>17.2,25.1</t>
  </si>
  <si>
    <t>Guangzhou</t>
  </si>
  <si>
    <t>25,25.1,13.9</t>
  </si>
  <si>
    <t>Beijing</t>
  </si>
  <si>
    <t>22.4,28</t>
  </si>
  <si>
    <t>Jilin</t>
  </si>
  <si>
    <t>5.4,16.3</t>
  </si>
  <si>
    <t>Xian</t>
  </si>
  <si>
    <t>Gansu</t>
  </si>
  <si>
    <t>31.7,30</t>
  </si>
  <si>
    <t>Shijiazhuang</t>
    <phoneticPr fontId="2" type="noConversion"/>
  </si>
  <si>
    <t>Chongqing</t>
  </si>
  <si>
    <t>Chengdu</t>
    <phoneticPr fontId="2" type="noConversion"/>
  </si>
  <si>
    <t>Huhehaote</t>
    <phoneticPr fontId="2" type="noConversion"/>
  </si>
  <si>
    <t>Heilongjiang</t>
    <phoneticPr fontId="2" type="noConversion"/>
  </si>
  <si>
    <t>Xinjiang</t>
  </si>
  <si>
    <t>Hainan</t>
  </si>
  <si>
    <t>Qinghai</t>
  </si>
  <si>
    <t>26.8,16.8</t>
  </si>
  <si>
    <t>Guiyang</t>
  </si>
  <si>
    <t>Qingdao</t>
    <phoneticPr fontId="2" type="noConversion"/>
  </si>
  <si>
    <r>
      <rPr>
        <b/>
        <sz val="11"/>
        <color theme="1"/>
        <rFont val="等线"/>
        <family val="3"/>
        <charset val="134"/>
      </rPr>
      <t>公交车数量（辆）</t>
    </r>
    <phoneticPr fontId="2" type="noConversion"/>
  </si>
  <si>
    <r>
      <rPr>
        <b/>
        <sz val="11"/>
        <color theme="1"/>
        <rFont val="等线"/>
        <family val="3"/>
        <charset val="134"/>
      </rPr>
      <t>私家车数量
（万辆）</t>
    </r>
    <phoneticPr fontId="2" type="noConversion"/>
  </si>
  <si>
    <r>
      <rPr>
        <b/>
        <sz val="11"/>
        <color theme="1"/>
        <rFont val="等线"/>
        <family val="3"/>
        <charset val="134"/>
      </rPr>
      <t>私家车数量
（辆）</t>
    </r>
    <phoneticPr fontId="2" type="noConversion"/>
  </si>
  <si>
    <r>
      <rPr>
        <b/>
        <sz val="11"/>
        <color theme="1"/>
        <rFont val="等线"/>
        <family val="3"/>
        <charset val="134"/>
      </rPr>
      <t>新能源汽车总数
（万辆）</t>
    </r>
    <phoneticPr fontId="2" type="noConversion"/>
  </si>
  <si>
    <r>
      <rPr>
        <b/>
        <sz val="11"/>
        <color theme="1"/>
        <rFont val="等线"/>
        <family val="3"/>
        <charset val="134"/>
      </rPr>
      <t>机动车总数
（万辆）</t>
    </r>
    <phoneticPr fontId="2" type="noConversion"/>
  </si>
  <si>
    <r>
      <rPr>
        <b/>
        <sz val="11"/>
        <color theme="1"/>
        <rFont val="等线"/>
        <family val="3"/>
        <charset val="134"/>
      </rPr>
      <t>货物周转量（亿吨公里）</t>
    </r>
    <phoneticPr fontId="2" type="noConversion"/>
  </si>
  <si>
    <r>
      <rPr>
        <b/>
        <sz val="11"/>
        <color theme="1"/>
        <rFont val="等线"/>
        <family val="3"/>
        <charset val="134"/>
      </rPr>
      <t>旅客周转量（亿人公里）</t>
    </r>
    <phoneticPr fontId="2" type="noConversion"/>
  </si>
  <si>
    <r>
      <rPr>
        <b/>
        <sz val="11"/>
        <color theme="1"/>
        <rFont val="等线"/>
        <family val="3"/>
        <charset val="134"/>
      </rPr>
      <t>换算周转量</t>
    </r>
    <phoneticPr fontId="2" type="noConversion"/>
  </si>
  <si>
    <t>1.18175</t>
  </si>
  <si>
    <t>417.7361</t>
    <phoneticPr fontId="2" type="noConversion"/>
  </si>
  <si>
    <t>308.88</t>
    <phoneticPr fontId="2" type="noConversion"/>
  </si>
  <si>
    <t>1.30</t>
  </si>
  <si>
    <t>413.82</t>
    <phoneticPr fontId="2" type="noConversion"/>
  </si>
  <si>
    <t>0.0736</t>
  </si>
  <si>
    <t>348.2011</t>
    <phoneticPr fontId="2" type="noConversion"/>
  </si>
  <si>
    <t>0.8984</t>
  </si>
  <si>
    <t>288.2296</t>
    <phoneticPr fontId="2" type="noConversion"/>
  </si>
  <si>
    <t>2.24</t>
  </si>
  <si>
    <t>590.32</t>
  </si>
  <si>
    <t>10.67</t>
  </si>
  <si>
    <t xml:space="preserve">451.11	</t>
    <phoneticPr fontId="2" type="noConversion"/>
  </si>
  <si>
    <t>0.2075</t>
    <phoneticPr fontId="2" type="noConversion"/>
  </si>
  <si>
    <t>1.3386</t>
  </si>
  <si>
    <t>342.7557</t>
    <phoneticPr fontId="2" type="noConversion"/>
  </si>
  <si>
    <t>15.14</t>
  </si>
  <si>
    <t>343.30</t>
    <phoneticPr fontId="2" type="noConversion"/>
  </si>
  <si>
    <t>1.959</t>
  </si>
  <si>
    <t>289.9397</t>
    <phoneticPr fontId="2" type="noConversion"/>
  </si>
  <si>
    <t>17.43</t>
  </si>
  <si>
    <t>461.60</t>
    <phoneticPr fontId="2" type="noConversion"/>
  </si>
  <si>
    <t>2.7731</t>
  </si>
  <si>
    <t>548.33</t>
    <phoneticPr fontId="2" type="noConversion"/>
  </si>
  <si>
    <t>0.7768</t>
  </si>
  <si>
    <t>122.6213</t>
    <phoneticPr fontId="2" type="noConversion"/>
  </si>
  <si>
    <t>16.87</t>
  </si>
  <si>
    <t>516.11</t>
    <phoneticPr fontId="2" type="noConversion"/>
  </si>
  <si>
    <t>19.42</t>
  </si>
  <si>
    <t>436.13</t>
    <phoneticPr fontId="2" type="noConversion"/>
  </si>
  <si>
    <t>3.81</t>
  </si>
  <si>
    <t>137.24</t>
    <phoneticPr fontId="2" type="noConversion"/>
  </si>
  <si>
    <t>8.38</t>
  </si>
  <si>
    <t>119.61</t>
    <phoneticPr fontId="2" type="noConversion"/>
  </si>
  <si>
    <t>0.5474</t>
  </si>
  <si>
    <t>168.7111</t>
    <phoneticPr fontId="2" type="noConversion"/>
  </si>
  <si>
    <t>0.0176</t>
  </si>
  <si>
    <t>292.8198</t>
    <phoneticPr fontId="2" type="noConversion"/>
  </si>
  <si>
    <t>交通基础设施占地面积
（平方公里）</t>
    <phoneticPr fontId="2" type="noConversion"/>
  </si>
  <si>
    <t>【说明】：
（1）年份：2019（或是有对应数据的近邻年份）；范围：省或城市（一些省份缺失的指数/比例型数据可能由该省省份城市的数据替代，如吉林、黑龙江的公交分摊率，分别由长春、哈尔滨的公交率替代）
（1）“交通基础设施占地面积” 缺少一些城市的数据，或许可以考虑换成“公路里程”（这个是共用指标）？
（2）缺失数据的指标有：“公交发展指数”，“旅客联程运输指数”，“货物多式联运占比”，这里没有列出
（3）新能源汽车占比=新能源汽车数量/机动车总量
（4）运输强度=运输客货换算周转量/国民生产总值；其中，换算周转量=货物周转量+（旅客周转量*客货换算系数），这里的客货换算系数暂时采用坐位折算，为简便起见，按公路0.1计算（运输强度主要取决于货物周转量，所以这里的客货换算系数的取值影响不大）
（5） “绿色交通发展指数”数据取自《中国城市交通绿色发展报告（2019）》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</si>
</sst>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b/>
      <sz val="11"/>
      <color theme="1"/>
      <name val="Times New Roman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center" vertical="center" wrapText="1"/>
    </xf>
    <xf numFmtId="176" fontId="7" fillId="0" borderId="10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/>
    </xf>
    <xf numFmtId="176" fontId="8" fillId="0" borderId="13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F143-B98C-4FDF-A9D8-D4BA6713AE35}">
  <dimension ref="A1:AE23"/>
  <sheetViews>
    <sheetView tabSelected="1" workbookViewId="0">
      <selection activeCell="F18" sqref="F18"/>
    </sheetView>
  </sheetViews>
  <sheetFormatPr defaultColWidth="9" defaultRowHeight="13.9" x14ac:dyDescent="0.4"/>
  <cols>
    <col min="1" max="1" width="11.73046875" style="8" bestFit="1" customWidth="1"/>
    <col min="2" max="2" width="7.265625" style="8" customWidth="1"/>
    <col min="3" max="3" width="8.46484375" style="8" customWidth="1"/>
    <col min="4" max="4" width="6.46484375" style="8" customWidth="1"/>
    <col min="5" max="5" width="7.46484375" style="8" customWidth="1"/>
    <col min="6" max="6" width="6.46484375" style="8" customWidth="1"/>
    <col min="7" max="7" width="8.3984375" style="8" customWidth="1"/>
    <col min="8" max="8" width="12.3984375" style="8" customWidth="1"/>
    <col min="9" max="9" width="8.59765625" style="8" customWidth="1"/>
    <col min="10" max="10" width="7.265625" style="8" customWidth="1"/>
    <col min="11" max="11" width="15.59765625" style="8" customWidth="1"/>
    <col min="12" max="12" width="9.46484375" style="8" customWidth="1"/>
    <col min="13" max="13" width="8.46484375" style="8" customWidth="1"/>
    <col min="14" max="14" width="9.46484375" style="8" customWidth="1"/>
    <col min="15" max="15" width="7.46484375" style="8" customWidth="1"/>
    <col min="16" max="16" width="12.73046875" style="8" customWidth="1"/>
    <col min="17" max="17" width="11.46484375" style="8" customWidth="1"/>
    <col min="18" max="19" width="13" style="25" customWidth="1"/>
    <col min="20" max="20" width="20.265625" style="25" customWidth="1"/>
    <col min="21" max="21" width="21.3984375" style="25" customWidth="1"/>
    <col min="22" max="23" width="17.265625" style="25" customWidth="1"/>
    <col min="24" max="24" width="13" style="25" customWidth="1"/>
    <col min="25" max="26" width="17.265625" style="25" customWidth="1"/>
    <col min="27" max="27" width="19.59765625" style="25" customWidth="1"/>
    <col min="28" max="29" width="24.53125" style="25" customWidth="1"/>
    <col min="30" max="30" width="18.53125" style="25" customWidth="1"/>
    <col min="31" max="31" width="17.265625" style="25" customWidth="1"/>
    <col min="32" max="16384" width="9" style="8"/>
  </cols>
  <sheetData>
    <row r="1" spans="1:31" ht="28.1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7" t="s">
        <v>21</v>
      </c>
      <c r="W1" s="37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5" t="s">
        <v>28</v>
      </c>
      <c r="AD1" s="6" t="s">
        <v>29</v>
      </c>
      <c r="AE1" s="7" t="s">
        <v>30</v>
      </c>
    </row>
    <row r="2" spans="1:31" x14ac:dyDescent="0.4">
      <c r="A2" s="9" t="s">
        <v>31</v>
      </c>
      <c r="B2" s="10"/>
      <c r="C2" s="10"/>
      <c r="D2" s="10"/>
      <c r="E2" s="10"/>
      <c r="F2" s="10"/>
      <c r="G2" s="10">
        <v>105</v>
      </c>
      <c r="H2" s="10">
        <v>866</v>
      </c>
      <c r="I2" s="10">
        <v>1</v>
      </c>
      <c r="J2" s="10">
        <v>0</v>
      </c>
      <c r="K2" s="10" t="s">
        <v>32</v>
      </c>
      <c r="L2" s="10">
        <v>23958.3</v>
      </c>
      <c r="M2" s="10">
        <v>11521.4</v>
      </c>
      <c r="N2" s="10">
        <v>12244</v>
      </c>
      <c r="O2" s="10">
        <v>1291.0999999999999</v>
      </c>
      <c r="P2" s="10">
        <v>18.556502207419999</v>
      </c>
      <c r="Q2" s="10">
        <v>1242</v>
      </c>
      <c r="R2" s="11">
        <v>29602</v>
      </c>
      <c r="S2" s="11">
        <v>17245</v>
      </c>
      <c r="T2" s="11" t="s">
        <v>33</v>
      </c>
      <c r="U2" s="13">
        <v>1.18</v>
      </c>
      <c r="V2" s="11" t="s">
        <v>33</v>
      </c>
      <c r="W2" s="11" t="s">
        <v>33</v>
      </c>
      <c r="X2" s="10">
        <v>0.56999999999999995</v>
      </c>
      <c r="Y2" s="13">
        <v>4.2</v>
      </c>
      <c r="Z2" s="13">
        <v>2714.661916</v>
      </c>
      <c r="AA2" s="13">
        <v>2.78</v>
      </c>
      <c r="AB2" s="14">
        <v>33</v>
      </c>
      <c r="AC2" s="13">
        <v>0.02</v>
      </c>
      <c r="AD2" s="13">
        <v>39.450000000000003</v>
      </c>
      <c r="AE2" s="15" t="s">
        <v>33</v>
      </c>
    </row>
    <row r="3" spans="1:31" x14ac:dyDescent="0.4">
      <c r="A3" s="9" t="s">
        <v>34</v>
      </c>
      <c r="B3" s="10"/>
      <c r="C3" s="10"/>
      <c r="D3" s="10"/>
      <c r="E3" s="10"/>
      <c r="F3" s="10"/>
      <c r="G3" s="10">
        <v>49</v>
      </c>
      <c r="H3" s="10">
        <v>831</v>
      </c>
      <c r="I3" s="10">
        <v>1</v>
      </c>
      <c r="J3" s="10"/>
      <c r="K3" s="10" t="s">
        <v>35</v>
      </c>
      <c r="L3" s="10">
        <v>16311.3</v>
      </c>
      <c r="M3" s="10">
        <v>6038.9</v>
      </c>
      <c r="N3" s="10">
        <v>9999.2999999999993</v>
      </c>
      <c r="O3" s="10">
        <v>1363</v>
      </c>
      <c r="P3" s="10">
        <v>11.967204695524577</v>
      </c>
      <c r="Q3" s="10">
        <v>1178</v>
      </c>
      <c r="R3" s="16">
        <v>17679</v>
      </c>
      <c r="S3" s="16">
        <v>50093</v>
      </c>
      <c r="T3" s="16">
        <v>151.91999999999999</v>
      </c>
      <c r="U3" s="29">
        <v>1.61</v>
      </c>
      <c r="V3" s="16" t="s">
        <v>33</v>
      </c>
      <c r="W3" s="16" t="s">
        <v>33</v>
      </c>
      <c r="X3" s="16">
        <v>0.28999999999999998</v>
      </c>
      <c r="Y3" s="17">
        <v>9.35</v>
      </c>
      <c r="Z3" s="17">
        <v>1903.374908</v>
      </c>
      <c r="AA3" s="17">
        <v>4.21</v>
      </c>
      <c r="AB3" s="14">
        <v>59.6</v>
      </c>
      <c r="AC3" s="17">
        <v>0.16</v>
      </c>
      <c r="AD3" s="17">
        <v>38.26</v>
      </c>
      <c r="AE3" s="27" t="s">
        <v>33</v>
      </c>
    </row>
    <row r="4" spans="1:31" ht="18.75" customHeight="1" x14ac:dyDescent="0.4">
      <c r="A4" s="9" t="s">
        <v>36</v>
      </c>
      <c r="B4" s="10"/>
      <c r="C4" s="10"/>
      <c r="D4" s="10"/>
      <c r="E4" s="10"/>
      <c r="F4" s="10"/>
      <c r="G4" s="10">
        <v>94</v>
      </c>
      <c r="H4" s="10">
        <v>560000</v>
      </c>
      <c r="I4" s="10">
        <v>1</v>
      </c>
      <c r="J4" s="10">
        <v>1</v>
      </c>
      <c r="K4" s="10" t="s">
        <v>37</v>
      </c>
      <c r="L4" s="10">
        <v>44652.800000000003</v>
      </c>
      <c r="M4" s="10">
        <v>11458.4</v>
      </c>
      <c r="N4" s="10">
        <v>33097.4</v>
      </c>
      <c r="O4" s="10">
        <v>2475</v>
      </c>
      <c r="P4" s="10">
        <v>18.041535353535355</v>
      </c>
      <c r="Q4" s="10">
        <v>3900</v>
      </c>
      <c r="R4" s="16">
        <v>16442</v>
      </c>
      <c r="S4" s="16">
        <v>121124</v>
      </c>
      <c r="T4" s="16">
        <v>139.05000000000001</v>
      </c>
      <c r="U4" s="17">
        <v>1.3</v>
      </c>
      <c r="V4" s="16" t="s">
        <v>33</v>
      </c>
      <c r="W4" s="16" t="s">
        <v>33</v>
      </c>
      <c r="X4" s="16">
        <v>0.91</v>
      </c>
      <c r="Y4" s="17">
        <v>7.23</v>
      </c>
      <c r="Z4" s="17">
        <v>1298.060606</v>
      </c>
      <c r="AA4" s="17">
        <v>3.26</v>
      </c>
      <c r="AB4" s="14">
        <v>41.6</v>
      </c>
      <c r="AC4" s="17">
        <v>0.68</v>
      </c>
      <c r="AD4" s="17">
        <v>63.06</v>
      </c>
      <c r="AE4" s="27" t="s">
        <v>33</v>
      </c>
    </row>
    <row r="5" spans="1:31" x14ac:dyDescent="0.4">
      <c r="A5" s="9" t="s">
        <v>38</v>
      </c>
      <c r="B5" s="10"/>
      <c r="C5" s="10"/>
      <c r="D5" s="10"/>
      <c r="E5" s="10"/>
      <c r="F5" s="10"/>
      <c r="G5" s="10">
        <v>60</v>
      </c>
      <c r="H5" s="10">
        <v>1302</v>
      </c>
      <c r="I5" s="10">
        <v>1</v>
      </c>
      <c r="J5" s="10">
        <v>1</v>
      </c>
      <c r="K5" s="10" t="s">
        <v>39</v>
      </c>
      <c r="L5" s="10">
        <v>32387.7</v>
      </c>
      <c r="M5" s="10">
        <v>12405.9</v>
      </c>
      <c r="N5" s="10">
        <v>19956.2</v>
      </c>
      <c r="O5" s="10">
        <v>1766.2</v>
      </c>
      <c r="P5" s="10">
        <v>18.337504246404709</v>
      </c>
      <c r="Q5" s="10">
        <v>8610.5</v>
      </c>
      <c r="R5" s="11">
        <v>21284</v>
      </c>
      <c r="S5" s="11">
        <v>34219</v>
      </c>
      <c r="T5" s="11" t="s">
        <v>33</v>
      </c>
      <c r="U5" s="17">
        <v>7.0000000000000007E-2</v>
      </c>
      <c r="V5" s="11" t="s">
        <v>33</v>
      </c>
      <c r="W5" s="11" t="s">
        <v>33</v>
      </c>
      <c r="X5" s="10">
        <v>1.97</v>
      </c>
      <c r="Y5" s="17">
        <v>20.27</v>
      </c>
      <c r="Z5" s="17">
        <v>1341.863889</v>
      </c>
      <c r="AA5" s="17">
        <v>10.34</v>
      </c>
      <c r="AB5" s="14">
        <v>48</v>
      </c>
      <c r="AC5" s="17">
        <v>7.0000000000000007E-2</v>
      </c>
      <c r="AD5" s="17">
        <v>58.9</v>
      </c>
      <c r="AE5" s="15" t="s">
        <v>33</v>
      </c>
    </row>
    <row r="6" spans="1:31" x14ac:dyDescent="0.4">
      <c r="A6" s="9" t="s">
        <v>40</v>
      </c>
      <c r="B6" s="10"/>
      <c r="C6" s="10"/>
      <c r="D6" s="10"/>
      <c r="E6" s="10"/>
      <c r="F6" s="10"/>
      <c r="G6" s="10">
        <v>83</v>
      </c>
      <c r="H6" s="10">
        <v>75000</v>
      </c>
      <c r="I6" s="10">
        <v>4</v>
      </c>
      <c r="J6" s="10"/>
      <c r="K6" s="10" t="s">
        <v>41</v>
      </c>
      <c r="L6" s="10">
        <v>28839</v>
      </c>
      <c r="M6" s="10">
        <v>7909.3</v>
      </c>
      <c r="N6" s="10">
        <v>20611.400000000001</v>
      </c>
      <c r="O6" s="10">
        <v>1873.4</v>
      </c>
      <c r="P6" s="10">
        <v>15.393936158855556</v>
      </c>
      <c r="Q6" s="10">
        <v>2529.8000000000002</v>
      </c>
      <c r="R6" s="11">
        <v>49819</v>
      </c>
      <c r="S6" s="11">
        <v>136165</v>
      </c>
      <c r="T6" s="11" t="s">
        <v>33</v>
      </c>
      <c r="U6" s="17">
        <v>0.9</v>
      </c>
      <c r="V6" s="11" t="s">
        <v>33</v>
      </c>
      <c r="W6" s="11" t="s">
        <v>33</v>
      </c>
      <c r="X6" s="10">
        <v>0.79</v>
      </c>
      <c r="Y6" s="17">
        <v>7.93</v>
      </c>
      <c r="Z6" s="17">
        <v>1192.9059460000001</v>
      </c>
      <c r="AA6" s="17">
        <v>7.29</v>
      </c>
      <c r="AB6" s="14">
        <v>62</v>
      </c>
      <c r="AC6" s="17">
        <v>0.77</v>
      </c>
      <c r="AD6" s="17">
        <v>47.62</v>
      </c>
      <c r="AE6" s="15" t="s">
        <v>33</v>
      </c>
    </row>
    <row r="7" spans="1:31" x14ac:dyDescent="0.4">
      <c r="A7" s="9" t="s">
        <v>42</v>
      </c>
      <c r="B7" s="10"/>
      <c r="C7" s="10"/>
      <c r="D7" s="10"/>
      <c r="E7" s="10"/>
      <c r="F7" s="10"/>
      <c r="G7" s="10">
        <v>62</v>
      </c>
      <c r="H7" s="10">
        <v>2000</v>
      </c>
      <c r="I7" s="10">
        <v>2</v>
      </c>
      <c r="J7" s="10">
        <v>1</v>
      </c>
      <c r="K7" s="10" t="s">
        <v>43</v>
      </c>
      <c r="L7" s="10">
        <v>41610.9</v>
      </c>
      <c r="M7" s="10">
        <v>6605.1</v>
      </c>
      <c r="N7" s="10">
        <v>34894.300000000003</v>
      </c>
      <c r="O7" s="10">
        <v>2184.3000000000002</v>
      </c>
      <c r="P7" s="10">
        <v>19.049993132811426</v>
      </c>
      <c r="Q7" s="10">
        <v>1335</v>
      </c>
      <c r="R7" s="16">
        <v>62977</v>
      </c>
      <c r="S7" s="16">
        <v>22808</v>
      </c>
      <c r="T7" s="16">
        <v>271.62</v>
      </c>
      <c r="U7" s="17">
        <v>2.2400000000000002</v>
      </c>
      <c r="V7" s="16" t="s">
        <v>33</v>
      </c>
      <c r="W7" s="16" t="s">
        <v>33</v>
      </c>
      <c r="X7" s="16">
        <v>1.21</v>
      </c>
      <c r="Y7" s="17">
        <v>11.73</v>
      </c>
      <c r="Z7" s="17">
        <v>2275.4658239999999</v>
      </c>
      <c r="AA7" s="17">
        <v>5.83</v>
      </c>
      <c r="AB7" s="14">
        <v>38.6</v>
      </c>
      <c r="AC7" s="17">
        <v>0.03</v>
      </c>
      <c r="AD7" s="17">
        <v>55.37</v>
      </c>
      <c r="AE7" s="27" t="s">
        <v>33</v>
      </c>
    </row>
    <row r="8" spans="1:31" x14ac:dyDescent="0.4">
      <c r="A8" s="9" t="s">
        <v>44</v>
      </c>
      <c r="B8" s="10"/>
      <c r="C8" s="10"/>
      <c r="D8" s="10"/>
      <c r="E8" s="10"/>
      <c r="F8" s="10"/>
      <c r="G8" s="10">
        <v>58</v>
      </c>
      <c r="H8" s="10">
        <v>77324</v>
      </c>
      <c r="I8" s="10">
        <v>1</v>
      </c>
      <c r="J8" s="10">
        <v>1</v>
      </c>
      <c r="K8" s="10" t="s">
        <v>45</v>
      </c>
      <c r="L8" s="10">
        <v>13070</v>
      </c>
      <c r="M8" s="10">
        <v>4628.3</v>
      </c>
      <c r="N8" s="10">
        <v>6752.8</v>
      </c>
      <c r="O8" s="10">
        <v>2448</v>
      </c>
      <c r="P8" s="10">
        <v>5.3390522875816995</v>
      </c>
      <c r="Q8" s="10">
        <v>130.9</v>
      </c>
      <c r="R8" s="16">
        <v>31599</v>
      </c>
      <c r="S8" s="16">
        <v>43193</v>
      </c>
      <c r="T8" s="16">
        <v>222.22</v>
      </c>
      <c r="U8" s="17">
        <v>10.67</v>
      </c>
      <c r="V8" s="16" t="s">
        <v>33</v>
      </c>
      <c r="W8" s="16" t="s">
        <v>33</v>
      </c>
      <c r="X8" s="16">
        <v>1.87</v>
      </c>
      <c r="Y8" s="17">
        <v>6.32</v>
      </c>
      <c r="Z8" s="17">
        <v>1666.9934639999999</v>
      </c>
      <c r="AA8" s="17">
        <v>0.21</v>
      </c>
      <c r="AB8" s="14">
        <v>32.4</v>
      </c>
      <c r="AC8" s="17">
        <v>0.14000000000000001</v>
      </c>
      <c r="AD8" s="17">
        <v>36.909999999999997</v>
      </c>
      <c r="AE8" s="27" t="s">
        <v>33</v>
      </c>
    </row>
    <row r="9" spans="1:31" x14ac:dyDescent="0.4">
      <c r="A9" s="9" t="s">
        <v>46</v>
      </c>
      <c r="B9" s="10"/>
      <c r="C9" s="10"/>
      <c r="D9" s="10"/>
      <c r="E9" s="10"/>
      <c r="F9" s="10"/>
      <c r="G9" s="10">
        <v>13</v>
      </c>
      <c r="H9" s="10">
        <v>387</v>
      </c>
      <c r="I9" s="10">
        <v>1</v>
      </c>
      <c r="J9" s="10"/>
      <c r="K9" s="10">
        <v>18.5</v>
      </c>
      <c r="L9" s="10">
        <v>11486.5</v>
      </c>
      <c r="M9" s="10">
        <v>4071.6</v>
      </c>
      <c r="N9" s="10">
        <v>7091.4</v>
      </c>
      <c r="O9" s="10">
        <v>1235</v>
      </c>
      <c r="P9" s="10">
        <v>9.3008097165991899</v>
      </c>
      <c r="Q9" s="10">
        <v>1223.2</v>
      </c>
      <c r="R9" s="11">
        <v>26315</v>
      </c>
      <c r="S9" s="11">
        <v>27426</v>
      </c>
      <c r="T9" s="11" t="s">
        <v>33</v>
      </c>
      <c r="U9" s="17">
        <v>1.34</v>
      </c>
      <c r="V9" s="11" t="s">
        <v>33</v>
      </c>
      <c r="W9" s="11" t="s">
        <v>33</v>
      </c>
      <c r="X9" s="10">
        <v>0.39</v>
      </c>
      <c r="Y9" s="17">
        <v>6.3</v>
      </c>
      <c r="Z9" s="17">
        <v>2496.0720649999998</v>
      </c>
      <c r="AA9" s="17">
        <v>2.5299999999999998</v>
      </c>
      <c r="AB9" s="14">
        <v>64.510000000000005</v>
      </c>
      <c r="AC9" s="17">
        <v>0.05</v>
      </c>
      <c r="AD9" s="17">
        <v>35.5</v>
      </c>
      <c r="AE9" s="15" t="s">
        <v>33</v>
      </c>
    </row>
    <row r="10" spans="1:31" x14ac:dyDescent="0.4">
      <c r="A10" s="9" t="s">
        <v>47</v>
      </c>
      <c r="B10" s="10"/>
      <c r="C10" s="10"/>
      <c r="D10" s="10"/>
      <c r="E10" s="10"/>
      <c r="F10" s="10"/>
      <c r="G10" s="10">
        <v>37</v>
      </c>
      <c r="H10" s="10">
        <v>4492</v>
      </c>
      <c r="I10" s="10">
        <v>3</v>
      </c>
      <c r="J10" s="10"/>
      <c r="K10" s="10" t="s">
        <v>48</v>
      </c>
      <c r="L10" s="10">
        <v>11201.6</v>
      </c>
      <c r="M10" s="10">
        <v>3945</v>
      </c>
      <c r="N10" s="10">
        <v>5741.3</v>
      </c>
      <c r="O10" s="10">
        <v>2509</v>
      </c>
      <c r="P10" s="10">
        <v>4.4645675567955365</v>
      </c>
      <c r="Q10" s="10">
        <v>58.9</v>
      </c>
      <c r="R10" s="16">
        <v>42133</v>
      </c>
      <c r="S10" s="16">
        <v>63610</v>
      </c>
      <c r="T10" s="16">
        <v>130.13999999999999</v>
      </c>
      <c r="U10" s="17">
        <v>15.14</v>
      </c>
      <c r="V10" s="16" t="s">
        <v>33</v>
      </c>
      <c r="W10" s="16" t="s">
        <v>33</v>
      </c>
      <c r="X10" s="16">
        <v>0.13</v>
      </c>
      <c r="Y10" s="17">
        <v>3.95</v>
      </c>
      <c r="Z10" s="17">
        <v>1159.465923</v>
      </c>
      <c r="AA10" s="17">
        <v>0.48</v>
      </c>
      <c r="AB10" s="14">
        <v>63.8</v>
      </c>
      <c r="AC10" s="17">
        <v>0.23</v>
      </c>
      <c r="AD10" s="17">
        <v>34.97</v>
      </c>
      <c r="AE10" s="27" t="s">
        <v>33</v>
      </c>
    </row>
    <row r="11" spans="1:31" x14ac:dyDescent="0.4">
      <c r="A11" s="9" t="s">
        <v>49</v>
      </c>
      <c r="B11" s="10"/>
      <c r="C11" s="10"/>
      <c r="D11" s="10"/>
      <c r="E11" s="10"/>
      <c r="F11" s="10"/>
      <c r="G11" s="10">
        <v>36</v>
      </c>
      <c r="H11" s="10">
        <v>10000</v>
      </c>
      <c r="I11" s="10">
        <v>4</v>
      </c>
      <c r="J11" s="10"/>
      <c r="K11" s="10">
        <v>12.6</v>
      </c>
      <c r="L11" s="10">
        <v>7100.6</v>
      </c>
      <c r="M11" s="10">
        <v>2334.1</v>
      </c>
      <c r="N11" s="10">
        <v>4208.2</v>
      </c>
      <c r="O11" s="10">
        <v>1103.0999999999999</v>
      </c>
      <c r="P11" s="10">
        <v>6.4369504124739381</v>
      </c>
      <c r="Q11" s="10">
        <v>696.1</v>
      </c>
      <c r="R11" s="11">
        <v>2983.83</v>
      </c>
      <c r="S11" s="11">
        <v>52403.93</v>
      </c>
      <c r="T11" s="11" t="s">
        <v>33</v>
      </c>
      <c r="U11" s="17">
        <v>1.96</v>
      </c>
      <c r="V11" s="11" t="s">
        <v>33</v>
      </c>
      <c r="W11" s="11" t="s">
        <v>33</v>
      </c>
      <c r="X11" s="10">
        <v>0.28000000000000003</v>
      </c>
      <c r="Y11" s="17">
        <v>5.19</v>
      </c>
      <c r="Z11" s="17">
        <v>2347.0220290000002</v>
      </c>
      <c r="AA11" s="17">
        <v>0.97</v>
      </c>
      <c r="AB11" s="14">
        <v>54.27</v>
      </c>
      <c r="AC11" s="17">
        <v>0.33</v>
      </c>
      <c r="AD11" s="17">
        <v>37.21</v>
      </c>
      <c r="AE11" s="15" t="s">
        <v>33</v>
      </c>
    </row>
    <row r="12" spans="1:31" x14ac:dyDescent="0.4">
      <c r="A12" s="9" t="s">
        <v>50</v>
      </c>
      <c r="B12" s="10"/>
      <c r="C12" s="10"/>
      <c r="D12" s="10"/>
      <c r="E12" s="10"/>
      <c r="F12" s="10"/>
      <c r="G12" s="10">
        <v>32</v>
      </c>
      <c r="H12" s="10">
        <v>87143</v>
      </c>
      <c r="I12" s="10">
        <v>4</v>
      </c>
      <c r="J12" s="10">
        <v>1</v>
      </c>
      <c r="K12" s="10">
        <v>19.8</v>
      </c>
      <c r="L12" s="10">
        <v>29129.03</v>
      </c>
      <c r="M12" s="10">
        <v>11693.9</v>
      </c>
      <c r="N12" s="10">
        <v>15423.1</v>
      </c>
      <c r="O12" s="10">
        <v>3187.8</v>
      </c>
      <c r="P12" s="10">
        <v>9.1376592007026787</v>
      </c>
      <c r="Q12" s="10">
        <v>386.9</v>
      </c>
      <c r="R12" s="16">
        <v>60153</v>
      </c>
      <c r="S12" s="16">
        <v>112970</v>
      </c>
      <c r="T12" s="16">
        <v>250.62</v>
      </c>
      <c r="U12" s="17">
        <v>17.43</v>
      </c>
      <c r="V12" s="16" t="s">
        <v>33</v>
      </c>
      <c r="W12" s="16" t="s">
        <v>33</v>
      </c>
      <c r="X12" s="10">
        <v>0.28000000000000003</v>
      </c>
      <c r="Y12" s="17">
        <v>2.85</v>
      </c>
      <c r="Z12" s="17">
        <v>1264.822134</v>
      </c>
      <c r="AA12" s="17">
        <v>3.68</v>
      </c>
      <c r="AB12" s="14">
        <v>60</v>
      </c>
      <c r="AC12" s="17">
        <v>0.13</v>
      </c>
      <c r="AD12" s="17">
        <v>34.44</v>
      </c>
      <c r="AE12" s="27" t="s">
        <v>33</v>
      </c>
    </row>
    <row r="13" spans="1:31" x14ac:dyDescent="0.4">
      <c r="A13" s="9" t="s">
        <v>51</v>
      </c>
      <c r="B13" s="10"/>
      <c r="C13" s="10"/>
      <c r="D13" s="10"/>
      <c r="E13" s="10"/>
      <c r="F13" s="10"/>
      <c r="G13" s="10">
        <v>19</v>
      </c>
      <c r="H13" s="10">
        <v>200</v>
      </c>
      <c r="I13" s="10">
        <v>3</v>
      </c>
      <c r="J13" s="10">
        <v>1</v>
      </c>
      <c r="K13" s="10">
        <v>32.700000000000003</v>
      </c>
      <c r="L13" s="10">
        <v>20817.5</v>
      </c>
      <c r="M13" s="10">
        <v>6404.1</v>
      </c>
      <c r="N13" s="10">
        <v>13825</v>
      </c>
      <c r="O13" s="10">
        <v>2040.9</v>
      </c>
      <c r="P13" s="10">
        <v>10.200156793571463</v>
      </c>
      <c r="Q13" s="10">
        <v>1157</v>
      </c>
      <c r="R13" s="11">
        <v>9433.5</v>
      </c>
      <c r="S13" s="11">
        <v>28207.200000000001</v>
      </c>
      <c r="T13" s="11" t="s">
        <v>33</v>
      </c>
      <c r="U13" s="17">
        <v>2.77</v>
      </c>
      <c r="V13" s="11" t="s">
        <v>33</v>
      </c>
      <c r="W13" s="11" t="s">
        <v>33</v>
      </c>
      <c r="X13" s="10">
        <v>0.34</v>
      </c>
      <c r="Y13" s="17">
        <v>7.06</v>
      </c>
      <c r="Z13" s="17">
        <v>2059.2875690000001</v>
      </c>
      <c r="AA13" s="17">
        <v>1.0900000000000001</v>
      </c>
      <c r="AB13" s="14">
        <v>50</v>
      </c>
      <c r="AC13" s="17">
        <v>0.02</v>
      </c>
      <c r="AD13" s="17">
        <v>40.39</v>
      </c>
      <c r="AE13" s="15" t="s">
        <v>33</v>
      </c>
    </row>
    <row r="14" spans="1:31" x14ac:dyDescent="0.4">
      <c r="A14" s="9" t="s">
        <v>52</v>
      </c>
      <c r="B14" s="10"/>
      <c r="C14" s="10"/>
      <c r="D14" s="10"/>
      <c r="E14" s="10"/>
      <c r="F14" s="10"/>
      <c r="G14" s="10">
        <v>40</v>
      </c>
      <c r="H14" s="10">
        <v>1765</v>
      </c>
      <c r="I14" s="10">
        <v>4</v>
      </c>
      <c r="J14" s="10"/>
      <c r="K14" s="10">
        <v>15.5</v>
      </c>
      <c r="L14" s="10">
        <v>3329.1</v>
      </c>
      <c r="M14" s="10">
        <v>1155.8</v>
      </c>
      <c r="N14" s="10">
        <v>2012.7</v>
      </c>
      <c r="O14" s="10">
        <v>340.6</v>
      </c>
      <c r="P14" s="10">
        <v>9.7742219612448604</v>
      </c>
      <c r="Q14" s="10">
        <v>198</v>
      </c>
      <c r="R14" s="11">
        <f>1250+315.3</f>
        <v>1565.3</v>
      </c>
      <c r="S14" s="11">
        <f>3085+11313.4</f>
        <v>14398.4</v>
      </c>
      <c r="T14" s="11" t="s">
        <v>33</v>
      </c>
      <c r="U14" s="17">
        <v>0.78</v>
      </c>
      <c r="V14" s="11" t="s">
        <v>33</v>
      </c>
      <c r="W14" s="11" t="s">
        <v>33</v>
      </c>
      <c r="X14" s="10">
        <v>0.41</v>
      </c>
      <c r="Y14" s="17">
        <v>38.76</v>
      </c>
      <c r="Z14" s="17">
        <v>3305.6987669999999</v>
      </c>
      <c r="AA14" s="17">
        <v>0.56000000000000005</v>
      </c>
      <c r="AB14" s="14">
        <v>40</v>
      </c>
      <c r="AC14" s="17">
        <v>0.11</v>
      </c>
      <c r="AD14" s="17">
        <v>34.24</v>
      </c>
      <c r="AE14" s="15" t="s">
        <v>33</v>
      </c>
    </row>
    <row r="15" spans="1:31" x14ac:dyDescent="0.4">
      <c r="A15" s="9" t="s">
        <v>53</v>
      </c>
      <c r="B15" s="10"/>
      <c r="C15" s="10"/>
      <c r="D15" s="10"/>
      <c r="E15" s="10"/>
      <c r="F15" s="10"/>
      <c r="G15" s="10">
        <v>34</v>
      </c>
      <c r="H15" s="10">
        <v>1800</v>
      </c>
      <c r="I15" s="10">
        <v>3</v>
      </c>
      <c r="J15" s="10"/>
      <c r="K15" s="10">
        <v>22.5</v>
      </c>
      <c r="L15" s="10">
        <v>15901</v>
      </c>
      <c r="M15" s="10">
        <v>4648.8999999999996</v>
      </c>
      <c r="N15" s="10">
        <v>7642.2</v>
      </c>
      <c r="O15" s="10">
        <v>3255</v>
      </c>
      <c r="P15" s="10">
        <v>4.8850998463901689</v>
      </c>
      <c r="Q15" s="10">
        <v>69.2</v>
      </c>
      <c r="R15" s="16">
        <v>29751</v>
      </c>
      <c r="S15" s="16">
        <v>50475</v>
      </c>
      <c r="T15" s="11" t="s">
        <v>33</v>
      </c>
      <c r="U15" s="17">
        <v>16.87</v>
      </c>
      <c r="V15" s="16" t="s">
        <v>33</v>
      </c>
      <c r="W15" s="11" t="s">
        <v>33</v>
      </c>
      <c r="X15" s="16">
        <v>7.0000000000000007E-2</v>
      </c>
      <c r="Y15" s="17">
        <v>6.98</v>
      </c>
      <c r="Z15" s="17">
        <v>1424.178187</v>
      </c>
      <c r="AA15" s="17">
        <v>0.81</v>
      </c>
      <c r="AB15" s="14">
        <v>56.2</v>
      </c>
      <c r="AC15" s="17">
        <v>0.1</v>
      </c>
      <c r="AD15" s="17">
        <v>37.409999999999997</v>
      </c>
      <c r="AE15" s="27" t="s">
        <v>33</v>
      </c>
    </row>
    <row r="16" spans="1:31" x14ac:dyDescent="0.4">
      <c r="A16" s="9" t="s">
        <v>54</v>
      </c>
      <c r="B16" s="10"/>
      <c r="C16" s="10"/>
      <c r="D16" s="10"/>
      <c r="E16" s="10"/>
      <c r="F16" s="10"/>
      <c r="G16" s="10">
        <v>31</v>
      </c>
      <c r="H16" s="10">
        <v>5460</v>
      </c>
      <c r="I16" s="10">
        <v>3</v>
      </c>
      <c r="J16" s="10">
        <v>1</v>
      </c>
      <c r="K16" s="10">
        <v>27.2</v>
      </c>
      <c r="L16" s="10">
        <v>17741.3</v>
      </c>
      <c r="M16" s="10">
        <v>7271.1</v>
      </c>
      <c r="N16" s="10">
        <v>7961</v>
      </c>
      <c r="O16" s="10">
        <v>2559</v>
      </c>
      <c r="P16" s="10">
        <v>6.9329034779210623</v>
      </c>
      <c r="Q16" s="10">
        <v>15.7</v>
      </c>
      <c r="R16" s="16">
        <v>20276</v>
      </c>
      <c r="S16" s="16">
        <v>84423</v>
      </c>
      <c r="T16" s="16">
        <v>170.81</v>
      </c>
      <c r="U16" s="17">
        <v>19.420000000000002</v>
      </c>
      <c r="V16" s="16" t="s">
        <v>33</v>
      </c>
      <c r="W16" s="16" t="s">
        <v>33</v>
      </c>
      <c r="X16" s="16">
        <v>0.08</v>
      </c>
      <c r="Y16" s="17">
        <v>4.8099999999999996</v>
      </c>
      <c r="Z16" s="17">
        <v>1416.2172720000001</v>
      </c>
      <c r="AA16" s="17">
        <v>0.16</v>
      </c>
      <c r="AB16" s="14">
        <v>59.63</v>
      </c>
      <c r="AC16" s="17">
        <v>0.11</v>
      </c>
      <c r="AD16" s="17">
        <v>32.5</v>
      </c>
      <c r="AE16" s="27" t="s">
        <v>33</v>
      </c>
    </row>
    <row r="17" spans="1:31" x14ac:dyDescent="0.4">
      <c r="A17" s="9" t="s">
        <v>55</v>
      </c>
      <c r="B17" s="10"/>
      <c r="C17" s="10"/>
      <c r="D17" s="10"/>
      <c r="E17" s="10"/>
      <c r="F17" s="10"/>
      <c r="G17" s="10">
        <v>41</v>
      </c>
      <c r="H17" s="10">
        <v>12088</v>
      </c>
      <c r="I17" s="10">
        <v>3</v>
      </c>
      <c r="J17" s="10"/>
      <c r="K17" s="10">
        <v>27.8</v>
      </c>
      <c r="L17" s="10">
        <v>6818.2</v>
      </c>
      <c r="M17" s="10">
        <v>1310.9</v>
      </c>
      <c r="N17" s="10">
        <v>4089.5</v>
      </c>
      <c r="O17" s="10">
        <v>995.3</v>
      </c>
      <c r="P17" s="10">
        <v>6.8503968652667542</v>
      </c>
      <c r="Q17" s="10">
        <v>283</v>
      </c>
      <c r="R17" s="16">
        <v>14187</v>
      </c>
      <c r="S17" s="16">
        <v>18456</v>
      </c>
      <c r="T17" s="16">
        <v>65.89</v>
      </c>
      <c r="U17" s="17">
        <v>3.81</v>
      </c>
      <c r="V17" s="16" t="s">
        <v>33</v>
      </c>
      <c r="W17" s="16" t="s">
        <v>33</v>
      </c>
      <c r="X17" s="16">
        <v>0.1</v>
      </c>
      <c r="Y17" s="17">
        <v>5.21</v>
      </c>
      <c r="Z17" s="17">
        <v>1184.6679389999999</v>
      </c>
      <c r="AA17" s="17">
        <v>2.7</v>
      </c>
      <c r="AB17" s="14">
        <v>12</v>
      </c>
      <c r="AC17" s="17">
        <v>0.24</v>
      </c>
      <c r="AD17" s="17">
        <v>36.93</v>
      </c>
      <c r="AE17" s="27" t="s">
        <v>33</v>
      </c>
    </row>
    <row r="18" spans="1:31" x14ac:dyDescent="0.4">
      <c r="A18" s="9" t="s">
        <v>56</v>
      </c>
      <c r="B18" s="10"/>
      <c r="C18" s="10"/>
      <c r="D18" s="10"/>
      <c r="E18" s="10"/>
      <c r="F18" s="10"/>
      <c r="G18" s="10">
        <v>67</v>
      </c>
      <c r="H18" s="10">
        <v>1019</v>
      </c>
      <c r="I18" s="10">
        <v>3</v>
      </c>
      <c r="J18" s="10"/>
      <c r="K18" s="10" t="s">
        <v>57</v>
      </c>
      <c r="L18" s="10">
        <v>3610.1</v>
      </c>
      <c r="M18" s="10">
        <v>1585.7</v>
      </c>
      <c r="N18" s="10">
        <v>1644.2</v>
      </c>
      <c r="O18" s="10">
        <v>590.4</v>
      </c>
      <c r="P18" s="10">
        <v>6.1146680216802167</v>
      </c>
      <c r="Q18" s="10">
        <v>8.17</v>
      </c>
      <c r="R18" s="16">
        <v>6313</v>
      </c>
      <c r="S18" s="16">
        <v>15057</v>
      </c>
      <c r="T18" s="11" t="s">
        <v>33</v>
      </c>
      <c r="U18" s="17">
        <v>8.3800000000000008</v>
      </c>
      <c r="V18" s="16" t="s">
        <v>33</v>
      </c>
      <c r="W18" s="11" t="s">
        <v>33</v>
      </c>
      <c r="X18" s="16">
        <v>0.33</v>
      </c>
      <c r="Y18" s="17">
        <v>7.12</v>
      </c>
      <c r="Z18" s="17">
        <v>1687.6693769999999</v>
      </c>
      <c r="AA18" s="17">
        <v>0.72</v>
      </c>
      <c r="AB18" s="14">
        <v>65.2</v>
      </c>
      <c r="AC18" s="17">
        <v>0.11</v>
      </c>
      <c r="AD18" s="17">
        <v>36.200000000000003</v>
      </c>
      <c r="AE18" s="27" t="s">
        <v>33</v>
      </c>
    </row>
    <row r="19" spans="1:31" x14ac:dyDescent="0.4">
      <c r="A19" s="9" t="s">
        <v>58</v>
      </c>
      <c r="B19" s="10"/>
      <c r="C19" s="10"/>
      <c r="D19" s="10"/>
      <c r="E19" s="10"/>
      <c r="F19" s="10"/>
      <c r="G19" s="10">
        <v>19</v>
      </c>
      <c r="H19" s="10">
        <v>1325</v>
      </c>
      <c r="I19" s="10">
        <v>3</v>
      </c>
      <c r="J19" s="10"/>
      <c r="K19" s="10">
        <v>25.1</v>
      </c>
      <c r="L19" s="10">
        <v>4921.2</v>
      </c>
      <c r="M19" s="10">
        <v>1739.6</v>
      </c>
      <c r="N19" s="10">
        <v>2978</v>
      </c>
      <c r="O19" s="10">
        <v>594.6</v>
      </c>
      <c r="P19" s="10">
        <v>8.2764883955600403</v>
      </c>
      <c r="Q19" s="10">
        <v>739.3</v>
      </c>
      <c r="R19" s="11">
        <v>89665</v>
      </c>
      <c r="S19" s="11">
        <v>61372</v>
      </c>
      <c r="T19" s="11" t="s">
        <v>33</v>
      </c>
      <c r="U19" s="17">
        <v>0.55000000000000004</v>
      </c>
      <c r="V19" s="11" t="s">
        <v>33</v>
      </c>
      <c r="W19" s="11" t="s">
        <v>33</v>
      </c>
      <c r="X19" s="10">
        <v>0.17</v>
      </c>
      <c r="Y19" s="17">
        <v>5.09</v>
      </c>
      <c r="Z19" s="17">
        <v>2589.6148669999998</v>
      </c>
      <c r="AA19" s="17">
        <v>2.0099999999999998</v>
      </c>
      <c r="AB19" s="14">
        <v>30</v>
      </c>
      <c r="AC19" s="17">
        <v>0.09</v>
      </c>
      <c r="AD19" s="17">
        <v>35.47</v>
      </c>
      <c r="AE19" s="15" t="s">
        <v>33</v>
      </c>
    </row>
    <row r="20" spans="1:31" ht="14.25" thickBot="1" x14ac:dyDescent="0.45">
      <c r="A20" s="18" t="s">
        <v>59</v>
      </c>
      <c r="B20" s="19"/>
      <c r="C20" s="19"/>
      <c r="D20" s="19"/>
      <c r="E20" s="19"/>
      <c r="F20" s="19"/>
      <c r="G20" s="19">
        <v>23</v>
      </c>
      <c r="H20" s="19">
        <v>317</v>
      </c>
      <c r="I20" s="19">
        <v>1</v>
      </c>
      <c r="J20" s="19"/>
      <c r="K20" s="19">
        <v>10.6</v>
      </c>
      <c r="L20" s="19">
        <v>14920.8</v>
      </c>
      <c r="M20" s="19">
        <v>5197.3</v>
      </c>
      <c r="N20" s="19">
        <v>9245.4</v>
      </c>
      <c r="O20" s="19">
        <v>992.3</v>
      </c>
      <c r="P20" s="19">
        <v>15.036581678927744</v>
      </c>
      <c r="Q20" s="19">
        <v>878.7</v>
      </c>
      <c r="R20" s="20">
        <f>3979+4593+186</f>
        <v>8758</v>
      </c>
      <c r="S20" s="20">
        <f>6115+29170+2493</f>
        <v>37778</v>
      </c>
      <c r="T20" s="20" t="s">
        <v>33</v>
      </c>
      <c r="U20" s="22">
        <v>0.02</v>
      </c>
      <c r="V20" s="20" t="s">
        <v>33</v>
      </c>
      <c r="W20" s="20" t="s">
        <v>33</v>
      </c>
      <c r="X20" s="19">
        <v>0.13</v>
      </c>
      <c r="Y20" s="28">
        <v>7.26</v>
      </c>
      <c r="Z20" s="28">
        <v>2554.1902650000002</v>
      </c>
      <c r="AA20" s="28">
        <v>2.94</v>
      </c>
      <c r="AB20" s="23">
        <v>58.8</v>
      </c>
      <c r="AC20" s="28">
        <v>0.12</v>
      </c>
      <c r="AD20" s="28">
        <v>38.86</v>
      </c>
      <c r="AE20" s="24" t="s">
        <v>33</v>
      </c>
    </row>
    <row r="21" spans="1:31" x14ac:dyDescent="0.4">
      <c r="Y21" s="26"/>
    </row>
    <row r="22" spans="1:31" x14ac:dyDescent="0.4">
      <c r="Y22" s="26"/>
    </row>
    <row r="23" spans="1:31" x14ac:dyDescent="0.4">
      <c r="Y23" s="2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CF8D-32E0-4377-9DF1-19E7179F1696}">
  <dimension ref="A1:AJ27"/>
  <sheetViews>
    <sheetView topLeftCell="A11" workbookViewId="0">
      <selection activeCell="H30" sqref="H30"/>
    </sheetView>
  </sheetViews>
  <sheetFormatPr defaultColWidth="9" defaultRowHeight="13.9" x14ac:dyDescent="0.4"/>
  <cols>
    <col min="1" max="1" width="11.73046875" style="8" bestFit="1" customWidth="1"/>
    <col min="2" max="2" width="7.265625" style="8" customWidth="1"/>
    <col min="3" max="3" width="8.46484375" style="8" customWidth="1"/>
    <col min="4" max="4" width="6.46484375" style="8" customWidth="1"/>
    <col min="5" max="5" width="7.46484375" style="8" customWidth="1"/>
    <col min="6" max="6" width="6.46484375" style="8" customWidth="1"/>
    <col min="7" max="7" width="8.3984375" style="8" customWidth="1"/>
    <col min="8" max="8" width="12.3984375" style="8" customWidth="1"/>
    <col min="9" max="9" width="8.59765625" style="8" customWidth="1"/>
    <col min="10" max="10" width="7.265625" style="8" customWidth="1"/>
    <col min="11" max="11" width="15.59765625" style="8" customWidth="1"/>
    <col min="12" max="12" width="9.46484375" style="8" customWidth="1"/>
    <col min="13" max="13" width="8.46484375" style="8" customWidth="1"/>
    <col min="14" max="14" width="9.46484375" style="8" customWidth="1"/>
    <col min="15" max="15" width="7.46484375" style="8" customWidth="1"/>
    <col min="16" max="16" width="12.73046875" style="8" customWidth="1"/>
    <col min="17" max="17" width="11.46484375" style="8" customWidth="1"/>
    <col min="18" max="19" width="13" style="25" customWidth="1"/>
    <col min="20" max="20" width="20.265625" style="25" customWidth="1"/>
    <col min="21" max="21" width="21.3984375" style="25" customWidth="1"/>
    <col min="22" max="22" width="13" style="25" customWidth="1"/>
    <col min="23" max="29" width="17.265625" style="25" customWidth="1"/>
    <col min="30" max="30" width="19.59765625" style="25" customWidth="1"/>
    <col min="31" max="35" width="24.53125" style="25" customWidth="1"/>
    <col min="36" max="36" width="17.265625" style="25" customWidth="1"/>
    <col min="37" max="16384" width="9" style="8"/>
  </cols>
  <sheetData>
    <row r="1" spans="1:36" ht="28.1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6" t="s">
        <v>106</v>
      </c>
      <c r="U1" s="4" t="s">
        <v>20</v>
      </c>
      <c r="V1" s="3" t="s">
        <v>23</v>
      </c>
      <c r="W1" s="4" t="s">
        <v>60</v>
      </c>
      <c r="X1" s="3" t="s">
        <v>24</v>
      </c>
      <c r="Y1" s="4" t="s">
        <v>61</v>
      </c>
      <c r="Z1" s="4" t="s">
        <v>62</v>
      </c>
      <c r="AA1" s="3" t="s">
        <v>25</v>
      </c>
      <c r="AB1" s="4" t="s">
        <v>63</v>
      </c>
      <c r="AC1" s="4" t="s">
        <v>64</v>
      </c>
      <c r="AD1" s="3" t="s">
        <v>26</v>
      </c>
      <c r="AE1" s="3" t="s">
        <v>27</v>
      </c>
      <c r="AF1" s="4" t="s">
        <v>65</v>
      </c>
      <c r="AG1" s="4" t="s">
        <v>66</v>
      </c>
      <c r="AH1" s="4" t="s">
        <v>67</v>
      </c>
      <c r="AI1" s="5" t="s">
        <v>28</v>
      </c>
      <c r="AJ1" s="30" t="s">
        <v>29</v>
      </c>
    </row>
    <row r="2" spans="1:36" x14ac:dyDescent="0.4">
      <c r="A2" s="9" t="s">
        <v>31</v>
      </c>
      <c r="B2" s="10"/>
      <c r="C2" s="10"/>
      <c r="D2" s="10"/>
      <c r="E2" s="10"/>
      <c r="F2" s="10"/>
      <c r="G2" s="10">
        <v>105</v>
      </c>
      <c r="H2" s="10">
        <v>866</v>
      </c>
      <c r="I2" s="10">
        <v>1</v>
      </c>
      <c r="J2" s="10">
        <v>0</v>
      </c>
      <c r="K2" s="10" t="s">
        <v>32</v>
      </c>
      <c r="L2" s="10">
        <v>23958.3</v>
      </c>
      <c r="M2" s="10">
        <v>11521.4</v>
      </c>
      <c r="N2" s="10">
        <v>12244</v>
      </c>
      <c r="O2" s="10">
        <v>1291.0999999999999</v>
      </c>
      <c r="P2" s="10">
        <v>18.556502207419999</v>
      </c>
      <c r="Q2" s="10">
        <v>1242</v>
      </c>
      <c r="R2" s="11">
        <v>29602</v>
      </c>
      <c r="S2" s="11">
        <v>17245</v>
      </c>
      <c r="T2" s="11" t="s">
        <v>33</v>
      </c>
      <c r="U2" s="31" t="s">
        <v>68</v>
      </c>
      <c r="V2" s="10">
        <v>0.56999999999999995</v>
      </c>
      <c r="W2" s="10">
        <v>5423</v>
      </c>
      <c r="X2" s="14">
        <f>W2/O2</f>
        <v>4.2002943226705911</v>
      </c>
      <c r="Y2" s="10">
        <v>350.49</v>
      </c>
      <c r="Z2" s="10">
        <f>Y2*10000</f>
        <v>3504900</v>
      </c>
      <c r="AA2" s="11">
        <f>Z2/O2</f>
        <v>2714.6619161954923</v>
      </c>
      <c r="AB2" s="11">
        <v>11.6</v>
      </c>
      <c r="AC2" s="12" t="s">
        <v>69</v>
      </c>
      <c r="AD2" s="14">
        <f>AB2/AC2*100</f>
        <v>2.7768727672805866</v>
      </c>
      <c r="AE2" s="11">
        <v>33</v>
      </c>
      <c r="AF2" s="11">
        <f>119.42+222.48+62</f>
        <v>403.9</v>
      </c>
      <c r="AG2" s="11">
        <f>206.99+119.65+0.59</f>
        <v>327.22999999999996</v>
      </c>
      <c r="AH2" s="11">
        <f>AF2+AG2*0.1</f>
        <v>436.62299999999999</v>
      </c>
      <c r="AI2" s="11">
        <f>AH2/L2</f>
        <v>1.8224289703359587E-2</v>
      </c>
      <c r="AJ2" s="15">
        <v>39.450000000000003</v>
      </c>
    </row>
    <row r="3" spans="1:36" x14ac:dyDescent="0.4">
      <c r="A3" s="9" t="s">
        <v>34</v>
      </c>
      <c r="B3" s="10"/>
      <c r="C3" s="10"/>
      <c r="D3" s="10"/>
      <c r="E3" s="10"/>
      <c r="F3" s="10"/>
      <c r="G3" s="10">
        <v>49</v>
      </c>
      <c r="H3" s="10">
        <v>831</v>
      </c>
      <c r="I3" s="10">
        <v>1</v>
      </c>
      <c r="J3" s="10"/>
      <c r="K3" s="10" t="s">
        <v>35</v>
      </c>
      <c r="L3" s="10">
        <v>16311.3</v>
      </c>
      <c r="M3" s="10">
        <v>6038.9</v>
      </c>
      <c r="N3" s="10">
        <v>9999.2999999999993</v>
      </c>
      <c r="O3" s="10">
        <v>1363</v>
      </c>
      <c r="P3" s="10">
        <v>11.967204695524577</v>
      </c>
      <c r="Q3" s="10">
        <v>1178</v>
      </c>
      <c r="R3" s="16">
        <v>17679</v>
      </c>
      <c r="S3" s="16">
        <v>50093</v>
      </c>
      <c r="T3" s="16">
        <v>151.91999999999999</v>
      </c>
      <c r="U3" s="32">
        <v>1.61</v>
      </c>
      <c r="V3" s="16">
        <v>0.28999999999999998</v>
      </c>
      <c r="W3" s="10">
        <v>12746</v>
      </c>
      <c r="X3" s="14">
        <f t="shared" ref="X3:X20" si="0">W3/O3</f>
        <v>9.3514306676449017</v>
      </c>
      <c r="Y3" s="16">
        <v>259.43</v>
      </c>
      <c r="Z3" s="10">
        <f t="shared" ref="Z3:Z20" si="1">Y3*10000</f>
        <v>2594300</v>
      </c>
      <c r="AA3" s="11">
        <f t="shared" ref="AA3:AA20" si="2">Z3/O3</f>
        <v>1903.3749082905356</v>
      </c>
      <c r="AB3" s="11">
        <v>13</v>
      </c>
      <c r="AC3" s="12" t="s">
        <v>70</v>
      </c>
      <c r="AD3" s="14">
        <f t="shared" ref="AD3:AD20" si="3">AB3/AC3*100</f>
        <v>4.2087542087542094</v>
      </c>
      <c r="AE3" s="11">
        <v>59.6</v>
      </c>
      <c r="AF3" s="33">
        <v>2662.45</v>
      </c>
      <c r="AG3" s="33">
        <v>287.39999999999998</v>
      </c>
      <c r="AH3" s="11">
        <f t="shared" ref="AH3:AH20" si="4">AF3+AG3*0.1</f>
        <v>2691.1899999999996</v>
      </c>
      <c r="AI3" s="11">
        <f t="shared" ref="AI3:AI20" si="5">AH3/L3</f>
        <v>0.1649893018950053</v>
      </c>
      <c r="AJ3" s="15">
        <v>38.26</v>
      </c>
    </row>
    <row r="4" spans="1:36" ht="18.75" customHeight="1" x14ac:dyDescent="0.4">
      <c r="A4" s="9" t="s">
        <v>36</v>
      </c>
      <c r="B4" s="10"/>
      <c r="C4" s="10"/>
      <c r="D4" s="10"/>
      <c r="E4" s="10"/>
      <c r="F4" s="10"/>
      <c r="G4" s="10">
        <v>94</v>
      </c>
      <c r="H4" s="10">
        <v>560000</v>
      </c>
      <c r="I4" s="10">
        <v>1</v>
      </c>
      <c r="J4" s="10">
        <v>1</v>
      </c>
      <c r="K4" s="10" t="s">
        <v>37</v>
      </c>
      <c r="L4" s="10">
        <v>44652.800000000003</v>
      </c>
      <c r="M4" s="10">
        <v>11458.4</v>
      </c>
      <c r="N4" s="10">
        <v>33097.4</v>
      </c>
      <c r="O4" s="10">
        <v>2475</v>
      </c>
      <c r="P4" s="10">
        <v>18.041535353535355</v>
      </c>
      <c r="Q4" s="10">
        <v>3900</v>
      </c>
      <c r="R4" s="16">
        <v>16442</v>
      </c>
      <c r="S4" s="16">
        <v>121124</v>
      </c>
      <c r="T4" s="16">
        <v>139.05000000000001</v>
      </c>
      <c r="U4" s="34" t="s">
        <v>71</v>
      </c>
      <c r="V4" s="16">
        <v>0.91</v>
      </c>
      <c r="W4" s="10">
        <v>17899</v>
      </c>
      <c r="X4" s="14">
        <f t="shared" si="0"/>
        <v>7.2319191919191921</v>
      </c>
      <c r="Y4" s="16">
        <v>321.27</v>
      </c>
      <c r="Z4" s="10">
        <f t="shared" si="1"/>
        <v>3212700</v>
      </c>
      <c r="AA4" s="11">
        <f t="shared" si="2"/>
        <v>1298.060606060606</v>
      </c>
      <c r="AB4" s="11">
        <v>13.5</v>
      </c>
      <c r="AC4" s="12" t="s">
        <v>72</v>
      </c>
      <c r="AD4" s="14">
        <f t="shared" si="3"/>
        <v>3.2622879512831666</v>
      </c>
      <c r="AE4" s="11">
        <v>41.6</v>
      </c>
      <c r="AF4" s="33">
        <v>30324.9</v>
      </c>
      <c r="AG4" s="33">
        <v>226.94</v>
      </c>
      <c r="AH4" s="11">
        <f t="shared" si="4"/>
        <v>30347.594000000001</v>
      </c>
      <c r="AI4" s="11">
        <f t="shared" si="5"/>
        <v>0.67963473735129709</v>
      </c>
      <c r="AJ4" s="15">
        <v>63.06</v>
      </c>
    </row>
    <row r="5" spans="1:36" x14ac:dyDescent="0.4">
      <c r="A5" s="9" t="s">
        <v>38</v>
      </c>
      <c r="B5" s="10"/>
      <c r="C5" s="10"/>
      <c r="D5" s="10"/>
      <c r="E5" s="10"/>
      <c r="F5" s="10"/>
      <c r="G5" s="10">
        <v>60</v>
      </c>
      <c r="H5" s="10">
        <v>1302</v>
      </c>
      <c r="I5" s="10">
        <v>1</v>
      </c>
      <c r="J5" s="10">
        <v>1</v>
      </c>
      <c r="K5" s="10" t="s">
        <v>39</v>
      </c>
      <c r="L5" s="10">
        <v>32387.7</v>
      </c>
      <c r="M5" s="10">
        <v>12405.9</v>
      </c>
      <c r="N5" s="10">
        <v>19956.2</v>
      </c>
      <c r="O5" s="10">
        <v>1766.2</v>
      </c>
      <c r="P5" s="10">
        <v>18.337504246404709</v>
      </c>
      <c r="Q5" s="10">
        <v>8610.5</v>
      </c>
      <c r="R5" s="11">
        <v>21284</v>
      </c>
      <c r="S5" s="11">
        <v>34219</v>
      </c>
      <c r="T5" s="11" t="s">
        <v>33</v>
      </c>
      <c r="U5" s="34" t="s">
        <v>73</v>
      </c>
      <c r="V5" s="10">
        <v>1.97</v>
      </c>
      <c r="W5" s="10">
        <v>35809</v>
      </c>
      <c r="X5" s="14">
        <f t="shared" si="0"/>
        <v>20.274600837957195</v>
      </c>
      <c r="Y5" s="10">
        <v>237</v>
      </c>
      <c r="Z5" s="10">
        <f t="shared" si="1"/>
        <v>2370000</v>
      </c>
      <c r="AA5" s="11">
        <f t="shared" si="2"/>
        <v>1341.8638885743403</v>
      </c>
      <c r="AB5" s="11">
        <v>36</v>
      </c>
      <c r="AC5" s="12" t="s">
        <v>74</v>
      </c>
      <c r="AD5" s="14">
        <f t="shared" si="3"/>
        <v>10.338853036363183</v>
      </c>
      <c r="AE5" s="11">
        <v>48</v>
      </c>
      <c r="AF5" s="11">
        <v>2194.9299999999998</v>
      </c>
      <c r="AG5" s="11">
        <v>1317.95</v>
      </c>
      <c r="AH5" s="11">
        <f t="shared" si="4"/>
        <v>2326.7249999999999</v>
      </c>
      <c r="AI5" s="11">
        <f t="shared" si="5"/>
        <v>7.1839772506229208E-2</v>
      </c>
      <c r="AJ5" s="15">
        <v>58.9</v>
      </c>
    </row>
    <row r="6" spans="1:36" x14ac:dyDescent="0.4">
      <c r="A6" s="9" t="s">
        <v>40</v>
      </c>
      <c r="B6" s="10"/>
      <c r="C6" s="10"/>
      <c r="D6" s="10"/>
      <c r="E6" s="10"/>
      <c r="F6" s="10"/>
      <c r="G6" s="10">
        <v>83</v>
      </c>
      <c r="H6" s="10">
        <v>75000</v>
      </c>
      <c r="I6" s="10">
        <v>4</v>
      </c>
      <c r="J6" s="10"/>
      <c r="K6" s="10" t="s">
        <v>41</v>
      </c>
      <c r="L6" s="10">
        <v>28839</v>
      </c>
      <c r="M6" s="10">
        <v>7909.3</v>
      </c>
      <c r="N6" s="10">
        <v>20611.400000000001</v>
      </c>
      <c r="O6" s="10">
        <v>1873.4</v>
      </c>
      <c r="P6" s="10">
        <v>15.393936158855556</v>
      </c>
      <c r="Q6" s="10">
        <v>2529.8000000000002</v>
      </c>
      <c r="R6" s="11">
        <v>49819</v>
      </c>
      <c r="S6" s="11">
        <v>136165</v>
      </c>
      <c r="T6" s="11" t="s">
        <v>33</v>
      </c>
      <c r="U6" s="34" t="s">
        <v>75</v>
      </c>
      <c r="V6" s="10">
        <v>0.79</v>
      </c>
      <c r="W6" s="10">
        <v>14852</v>
      </c>
      <c r="X6" s="14">
        <f t="shared" si="0"/>
        <v>7.927831749759795</v>
      </c>
      <c r="Y6" s="10">
        <v>223.47900000000001</v>
      </c>
      <c r="Z6" s="10">
        <f t="shared" si="1"/>
        <v>2234790</v>
      </c>
      <c r="AA6" s="11">
        <f t="shared" si="2"/>
        <v>1192.905946407601</v>
      </c>
      <c r="AB6" s="11">
        <v>21</v>
      </c>
      <c r="AC6" s="12" t="s">
        <v>76</v>
      </c>
      <c r="AD6" s="14">
        <f t="shared" si="3"/>
        <v>7.2858582185868492</v>
      </c>
      <c r="AE6" s="11">
        <v>62</v>
      </c>
      <c r="AF6" s="11">
        <v>21829.15</v>
      </c>
      <c r="AG6" s="11">
        <v>2376.02</v>
      </c>
      <c r="AH6" s="11">
        <f t="shared" si="4"/>
        <v>22066.752</v>
      </c>
      <c r="AI6" s="11">
        <f t="shared" si="5"/>
        <v>0.76517049828357431</v>
      </c>
      <c r="AJ6" s="15">
        <v>47.62</v>
      </c>
    </row>
    <row r="7" spans="1:36" x14ac:dyDescent="0.4">
      <c r="A7" s="9" t="s">
        <v>42</v>
      </c>
      <c r="B7" s="10"/>
      <c r="C7" s="10"/>
      <c r="D7" s="10"/>
      <c r="E7" s="10"/>
      <c r="F7" s="10"/>
      <c r="G7" s="10">
        <v>62</v>
      </c>
      <c r="H7" s="10">
        <v>2000</v>
      </c>
      <c r="I7" s="10">
        <v>2</v>
      </c>
      <c r="J7" s="10">
        <v>1</v>
      </c>
      <c r="K7" s="10" t="s">
        <v>43</v>
      </c>
      <c r="L7" s="10">
        <v>41610.9</v>
      </c>
      <c r="M7" s="10">
        <v>6605.1</v>
      </c>
      <c r="N7" s="10">
        <v>34894.300000000003</v>
      </c>
      <c r="O7" s="10">
        <v>2184.3000000000002</v>
      </c>
      <c r="P7" s="10">
        <v>19.049993132811426</v>
      </c>
      <c r="Q7" s="10">
        <v>1335</v>
      </c>
      <c r="R7" s="16">
        <v>62977</v>
      </c>
      <c r="S7" s="16">
        <v>22808</v>
      </c>
      <c r="T7" s="16">
        <v>271.62</v>
      </c>
      <c r="U7" s="34" t="s">
        <v>77</v>
      </c>
      <c r="V7" s="16">
        <v>1.21</v>
      </c>
      <c r="W7" s="10">
        <v>25624</v>
      </c>
      <c r="X7" s="14">
        <f t="shared" si="0"/>
        <v>11.730989332967082</v>
      </c>
      <c r="Y7" s="16">
        <v>497.03</v>
      </c>
      <c r="Z7" s="10">
        <f t="shared" si="1"/>
        <v>4970300</v>
      </c>
      <c r="AA7" s="11">
        <f t="shared" si="2"/>
        <v>2275.4658242915348</v>
      </c>
      <c r="AB7" s="11">
        <v>34.42</v>
      </c>
      <c r="AC7" s="12" t="s">
        <v>78</v>
      </c>
      <c r="AD7" s="14">
        <f t="shared" si="3"/>
        <v>5.8307358720693863</v>
      </c>
      <c r="AE7" s="11">
        <v>38.6</v>
      </c>
      <c r="AF7" s="33">
        <v>1089.4000000000001</v>
      </c>
      <c r="AG7" s="33">
        <v>263.68</v>
      </c>
      <c r="AH7" s="11">
        <f t="shared" si="4"/>
        <v>1115.768</v>
      </c>
      <c r="AI7" s="11">
        <f t="shared" si="5"/>
        <v>2.6814320286271145E-2</v>
      </c>
      <c r="AJ7" s="15">
        <v>55.37</v>
      </c>
    </row>
    <row r="8" spans="1:36" x14ac:dyDescent="0.4">
      <c r="A8" s="9" t="s">
        <v>44</v>
      </c>
      <c r="B8" s="10"/>
      <c r="C8" s="10"/>
      <c r="D8" s="10"/>
      <c r="E8" s="10"/>
      <c r="F8" s="10"/>
      <c r="G8" s="10">
        <v>58</v>
      </c>
      <c r="H8" s="10">
        <v>77324</v>
      </c>
      <c r="I8" s="10">
        <v>1</v>
      </c>
      <c r="J8" s="10">
        <v>1</v>
      </c>
      <c r="K8" s="10" t="s">
        <v>45</v>
      </c>
      <c r="L8" s="10">
        <v>13070</v>
      </c>
      <c r="M8" s="10">
        <v>4628.3</v>
      </c>
      <c r="N8" s="10">
        <v>6752.8</v>
      </c>
      <c r="O8" s="10">
        <v>2448</v>
      </c>
      <c r="P8" s="10">
        <v>5.3390522875816995</v>
      </c>
      <c r="Q8" s="10">
        <v>130.9</v>
      </c>
      <c r="R8" s="16">
        <v>31599</v>
      </c>
      <c r="S8" s="16">
        <v>43193</v>
      </c>
      <c r="T8" s="16">
        <v>222.22</v>
      </c>
      <c r="U8" s="34" t="s">
        <v>79</v>
      </c>
      <c r="V8" s="16">
        <v>1.87</v>
      </c>
      <c r="W8" s="10">
        <v>15476</v>
      </c>
      <c r="X8" s="14">
        <f t="shared" si="0"/>
        <v>6.3218954248366011</v>
      </c>
      <c r="Y8" s="16">
        <v>408.08</v>
      </c>
      <c r="Z8" s="10">
        <f t="shared" si="1"/>
        <v>4080800</v>
      </c>
      <c r="AA8" s="11">
        <f t="shared" si="2"/>
        <v>1666.9934640522877</v>
      </c>
      <c r="AB8" s="11">
        <v>0.93620000000000003</v>
      </c>
      <c r="AC8" s="12" t="s">
        <v>80</v>
      </c>
      <c r="AD8" s="12" t="s">
        <v>81</v>
      </c>
      <c r="AE8" s="11">
        <v>32.4</v>
      </c>
      <c r="AF8" s="33">
        <v>1802.73</v>
      </c>
      <c r="AG8" s="33">
        <v>424.89</v>
      </c>
      <c r="AH8" s="11">
        <f t="shared" si="4"/>
        <v>1845.2190000000001</v>
      </c>
      <c r="AI8" s="11">
        <f t="shared" si="5"/>
        <v>0.14117972456006123</v>
      </c>
      <c r="AJ8" s="15">
        <v>36.909999999999997</v>
      </c>
    </row>
    <row r="9" spans="1:36" x14ac:dyDescent="0.4">
      <c r="A9" s="9" t="s">
        <v>46</v>
      </c>
      <c r="B9" s="10"/>
      <c r="C9" s="10"/>
      <c r="D9" s="10"/>
      <c r="E9" s="10"/>
      <c r="F9" s="10"/>
      <c r="G9" s="10">
        <v>13</v>
      </c>
      <c r="H9" s="10">
        <v>387</v>
      </c>
      <c r="I9" s="10">
        <v>1</v>
      </c>
      <c r="J9" s="10"/>
      <c r="K9" s="10">
        <v>18.5</v>
      </c>
      <c r="L9" s="10">
        <v>11486.5</v>
      </c>
      <c r="M9" s="10">
        <v>4071.6</v>
      </c>
      <c r="N9" s="10">
        <v>7091.4</v>
      </c>
      <c r="O9" s="10">
        <v>1235</v>
      </c>
      <c r="P9" s="10">
        <v>9.3008097165991899</v>
      </c>
      <c r="Q9" s="10">
        <v>1223.2</v>
      </c>
      <c r="R9" s="11">
        <v>26315</v>
      </c>
      <c r="S9" s="11">
        <v>27426</v>
      </c>
      <c r="T9" s="11" t="s">
        <v>33</v>
      </c>
      <c r="U9" s="34" t="s">
        <v>82</v>
      </c>
      <c r="V9" s="10">
        <v>0.39</v>
      </c>
      <c r="W9" s="10">
        <v>7780</v>
      </c>
      <c r="X9" s="14">
        <f t="shared" si="0"/>
        <v>6.2995951417004052</v>
      </c>
      <c r="Y9" s="10">
        <v>308.26490000000001</v>
      </c>
      <c r="Z9" s="10">
        <f t="shared" si="1"/>
        <v>3082649</v>
      </c>
      <c r="AA9" s="11">
        <f t="shared" si="2"/>
        <v>2496.0720647773278</v>
      </c>
      <c r="AB9" s="11">
        <v>8.68</v>
      </c>
      <c r="AC9" s="12" t="s">
        <v>83</v>
      </c>
      <c r="AD9" s="14">
        <f t="shared" si="3"/>
        <v>2.532415945234463</v>
      </c>
      <c r="AE9" s="11">
        <v>64.510000000000005</v>
      </c>
      <c r="AF9" s="11">
        <v>519</v>
      </c>
      <c r="AG9" s="11">
        <v>387.5</v>
      </c>
      <c r="AH9" s="11">
        <f t="shared" si="4"/>
        <v>557.75</v>
      </c>
      <c r="AI9" s="11">
        <f t="shared" si="5"/>
        <v>4.8557001697645062E-2</v>
      </c>
      <c r="AJ9" s="15">
        <v>35.5</v>
      </c>
    </row>
    <row r="10" spans="1:36" x14ac:dyDescent="0.4">
      <c r="A10" s="9" t="s">
        <v>47</v>
      </c>
      <c r="B10" s="10"/>
      <c r="C10" s="10"/>
      <c r="D10" s="10"/>
      <c r="E10" s="10"/>
      <c r="F10" s="10"/>
      <c r="G10" s="10">
        <v>37</v>
      </c>
      <c r="H10" s="10">
        <v>4492</v>
      </c>
      <c r="I10" s="10">
        <v>3</v>
      </c>
      <c r="J10" s="10"/>
      <c r="K10" s="10" t="s">
        <v>48</v>
      </c>
      <c r="L10" s="10">
        <v>11201.6</v>
      </c>
      <c r="M10" s="10">
        <v>3945</v>
      </c>
      <c r="N10" s="10">
        <v>5741.3</v>
      </c>
      <c r="O10" s="10">
        <v>2509</v>
      </c>
      <c r="P10" s="10">
        <v>4.4645675567955365</v>
      </c>
      <c r="Q10" s="10">
        <v>58.9</v>
      </c>
      <c r="R10" s="16">
        <v>42133</v>
      </c>
      <c r="S10" s="16">
        <v>63610</v>
      </c>
      <c r="T10" s="16">
        <v>130.13999999999999</v>
      </c>
      <c r="U10" s="34" t="s">
        <v>84</v>
      </c>
      <c r="V10" s="16">
        <v>0.13</v>
      </c>
      <c r="W10" s="10">
        <v>9901</v>
      </c>
      <c r="X10" s="14">
        <f t="shared" si="0"/>
        <v>3.9461937026703868</v>
      </c>
      <c r="Y10" s="16">
        <v>290.91000000000003</v>
      </c>
      <c r="Z10" s="10">
        <f t="shared" si="1"/>
        <v>2909100.0000000005</v>
      </c>
      <c r="AA10" s="11">
        <f t="shared" si="2"/>
        <v>1159.4659226783581</v>
      </c>
      <c r="AB10" s="11">
        <v>1.6576</v>
      </c>
      <c r="AC10" s="12" t="s">
        <v>85</v>
      </c>
      <c r="AD10" s="14">
        <f t="shared" si="3"/>
        <v>0.48284299446548207</v>
      </c>
      <c r="AE10" s="11">
        <v>63.8</v>
      </c>
      <c r="AF10" s="33">
        <v>2496.2800000000002</v>
      </c>
      <c r="AG10" s="33">
        <v>647.07000000000005</v>
      </c>
      <c r="AH10" s="11">
        <f t="shared" si="4"/>
        <v>2560.9870000000001</v>
      </c>
      <c r="AI10" s="11">
        <f t="shared" si="5"/>
        <v>0.22862689258677332</v>
      </c>
      <c r="AJ10" s="15">
        <v>34.97</v>
      </c>
    </row>
    <row r="11" spans="1:36" x14ac:dyDescent="0.4">
      <c r="A11" s="9" t="s">
        <v>49</v>
      </c>
      <c r="B11" s="10"/>
      <c r="C11" s="10"/>
      <c r="D11" s="10"/>
      <c r="E11" s="10"/>
      <c r="F11" s="10"/>
      <c r="G11" s="10">
        <v>36</v>
      </c>
      <c r="H11" s="10">
        <v>10000</v>
      </c>
      <c r="I11" s="10">
        <v>4</v>
      </c>
      <c r="J11" s="10"/>
      <c r="K11" s="10">
        <v>12.6</v>
      </c>
      <c r="L11" s="10">
        <v>7100.6</v>
      </c>
      <c r="M11" s="10">
        <v>2334.1</v>
      </c>
      <c r="N11" s="10">
        <v>4208.2</v>
      </c>
      <c r="O11" s="10">
        <v>1103.0999999999999</v>
      </c>
      <c r="P11" s="10">
        <v>6.4369504124739381</v>
      </c>
      <c r="Q11" s="10">
        <v>696.1</v>
      </c>
      <c r="R11" s="11">
        <v>2983.83</v>
      </c>
      <c r="S11" s="11">
        <v>52403.93</v>
      </c>
      <c r="T11" s="11" t="s">
        <v>33</v>
      </c>
      <c r="U11" s="34" t="s">
        <v>86</v>
      </c>
      <c r="V11" s="10">
        <v>0.28000000000000003</v>
      </c>
      <c r="W11" s="10">
        <v>5730</v>
      </c>
      <c r="X11" s="14">
        <f t="shared" si="0"/>
        <v>5.1944519989121574</v>
      </c>
      <c r="Y11" s="10">
        <v>258.89999999999998</v>
      </c>
      <c r="Z11" s="10">
        <f t="shared" si="1"/>
        <v>2589000</v>
      </c>
      <c r="AA11" s="11">
        <f t="shared" si="2"/>
        <v>2347.0220288278488</v>
      </c>
      <c r="AB11" s="11">
        <v>2.8</v>
      </c>
      <c r="AC11" s="12" t="s">
        <v>87</v>
      </c>
      <c r="AD11" s="14">
        <f t="shared" si="3"/>
        <v>0.96571804413124518</v>
      </c>
      <c r="AE11" s="11">
        <v>54.27</v>
      </c>
      <c r="AF11" s="11">
        <v>2369.7570000000001</v>
      </c>
      <c r="AG11" s="11">
        <v>21.925999999999998</v>
      </c>
      <c r="AH11" s="11">
        <f t="shared" si="4"/>
        <v>2371.9495999999999</v>
      </c>
      <c r="AI11" s="11">
        <f t="shared" si="5"/>
        <v>0.33404917894262454</v>
      </c>
      <c r="AJ11" s="15">
        <v>37.21</v>
      </c>
    </row>
    <row r="12" spans="1:36" x14ac:dyDescent="0.4">
      <c r="A12" s="9" t="s">
        <v>50</v>
      </c>
      <c r="B12" s="10"/>
      <c r="C12" s="10"/>
      <c r="D12" s="10"/>
      <c r="E12" s="10"/>
      <c r="F12" s="10"/>
      <c r="G12" s="10">
        <v>32</v>
      </c>
      <c r="H12" s="10">
        <v>87143</v>
      </c>
      <c r="I12" s="10">
        <v>4</v>
      </c>
      <c r="J12" s="10">
        <v>1</v>
      </c>
      <c r="K12" s="10">
        <v>19.8</v>
      </c>
      <c r="L12" s="10">
        <v>29129.03</v>
      </c>
      <c r="M12" s="10">
        <v>11693.9</v>
      </c>
      <c r="N12" s="10">
        <v>15423.1</v>
      </c>
      <c r="O12" s="10">
        <v>3187.8</v>
      </c>
      <c r="P12" s="10">
        <v>9.1376592007026787</v>
      </c>
      <c r="Q12" s="10">
        <v>386.9</v>
      </c>
      <c r="R12" s="16">
        <v>60153</v>
      </c>
      <c r="S12" s="16">
        <v>112970</v>
      </c>
      <c r="T12" s="16">
        <v>250.62</v>
      </c>
      <c r="U12" s="34" t="s">
        <v>88</v>
      </c>
      <c r="V12" s="10">
        <v>0.28000000000000003</v>
      </c>
      <c r="W12" s="10">
        <v>9088</v>
      </c>
      <c r="X12" s="14">
        <f t="shared" si="0"/>
        <v>2.8508689378254592</v>
      </c>
      <c r="Y12" s="10">
        <v>403.2</v>
      </c>
      <c r="Z12" s="10">
        <f t="shared" si="1"/>
        <v>4032000</v>
      </c>
      <c r="AA12" s="11">
        <f t="shared" si="2"/>
        <v>1264.8221343873518</v>
      </c>
      <c r="AB12" s="11">
        <v>17</v>
      </c>
      <c r="AC12" s="12" t="s">
        <v>89</v>
      </c>
      <c r="AD12" s="14">
        <f t="shared" si="3"/>
        <v>3.682842287694974</v>
      </c>
      <c r="AE12" s="11">
        <v>60</v>
      </c>
      <c r="AF12" s="33">
        <v>3614.15</v>
      </c>
      <c r="AG12" s="33">
        <v>487.95</v>
      </c>
      <c r="AH12" s="11">
        <f t="shared" si="4"/>
        <v>3662.9450000000002</v>
      </c>
      <c r="AI12" s="11">
        <f t="shared" si="5"/>
        <v>0.12574895216215576</v>
      </c>
      <c r="AJ12" s="15">
        <v>34.44</v>
      </c>
    </row>
    <row r="13" spans="1:36" x14ac:dyDescent="0.4">
      <c r="A13" s="9" t="s">
        <v>51</v>
      </c>
      <c r="B13" s="10"/>
      <c r="C13" s="10"/>
      <c r="D13" s="10"/>
      <c r="E13" s="10"/>
      <c r="F13" s="10"/>
      <c r="G13" s="10">
        <v>19</v>
      </c>
      <c r="H13" s="10">
        <v>200</v>
      </c>
      <c r="I13" s="10">
        <v>3</v>
      </c>
      <c r="J13" s="10">
        <v>1</v>
      </c>
      <c r="K13" s="10">
        <v>32.700000000000003</v>
      </c>
      <c r="L13" s="10">
        <v>20817.5</v>
      </c>
      <c r="M13" s="10">
        <v>6404.1</v>
      </c>
      <c r="N13" s="10">
        <v>13825</v>
      </c>
      <c r="O13" s="10">
        <v>2040.9</v>
      </c>
      <c r="P13" s="10">
        <v>10.200156793571463</v>
      </c>
      <c r="Q13" s="10">
        <v>1157</v>
      </c>
      <c r="R13" s="11">
        <v>9433.5</v>
      </c>
      <c r="S13" s="11">
        <v>28207.200000000001</v>
      </c>
      <c r="T13" s="11" t="s">
        <v>33</v>
      </c>
      <c r="U13" s="34" t="s">
        <v>90</v>
      </c>
      <c r="V13" s="10">
        <v>0.34</v>
      </c>
      <c r="W13" s="10">
        <v>14402</v>
      </c>
      <c r="X13" s="14">
        <f t="shared" si="0"/>
        <v>7.0566906756822965</v>
      </c>
      <c r="Y13" s="10">
        <v>420.28</v>
      </c>
      <c r="Z13" s="10">
        <f t="shared" si="1"/>
        <v>4202800</v>
      </c>
      <c r="AA13" s="11">
        <f t="shared" si="2"/>
        <v>2059.2875692096623</v>
      </c>
      <c r="AB13" s="11">
        <v>6</v>
      </c>
      <c r="AC13" s="12" t="s">
        <v>91</v>
      </c>
      <c r="AD13" s="14">
        <f t="shared" si="3"/>
        <v>1.0942315758758412</v>
      </c>
      <c r="AE13" s="11">
        <v>50</v>
      </c>
      <c r="AF13" s="11">
        <v>381.77</v>
      </c>
      <c r="AG13" s="11">
        <v>1205.4000000000001</v>
      </c>
      <c r="AH13" s="11">
        <f t="shared" si="4"/>
        <v>502.31</v>
      </c>
      <c r="AI13" s="11">
        <f t="shared" si="5"/>
        <v>2.4129218205836436E-2</v>
      </c>
      <c r="AJ13" s="15">
        <v>40.39</v>
      </c>
    </row>
    <row r="14" spans="1:36" x14ac:dyDescent="0.4">
      <c r="A14" s="9" t="s">
        <v>52</v>
      </c>
      <c r="B14" s="10"/>
      <c r="C14" s="10"/>
      <c r="D14" s="10"/>
      <c r="E14" s="10"/>
      <c r="F14" s="10"/>
      <c r="G14" s="10">
        <v>40</v>
      </c>
      <c r="H14" s="10">
        <v>1765</v>
      </c>
      <c r="I14" s="10">
        <v>4</v>
      </c>
      <c r="J14" s="10"/>
      <c r="K14" s="10">
        <v>15.5</v>
      </c>
      <c r="L14" s="10">
        <v>3329.1</v>
      </c>
      <c r="M14" s="10">
        <v>1155.8</v>
      </c>
      <c r="N14" s="10">
        <v>2012.7</v>
      </c>
      <c r="O14" s="10">
        <v>340.6</v>
      </c>
      <c r="P14" s="10">
        <v>9.7742219612448604</v>
      </c>
      <c r="Q14" s="10">
        <v>198</v>
      </c>
      <c r="R14" s="11">
        <f>1250+315.3</f>
        <v>1565.3</v>
      </c>
      <c r="S14" s="11">
        <f>3085+11313.4</f>
        <v>14398.4</v>
      </c>
      <c r="T14" s="11" t="s">
        <v>33</v>
      </c>
      <c r="U14" s="34" t="s">
        <v>92</v>
      </c>
      <c r="V14" s="10">
        <v>0.41</v>
      </c>
      <c r="W14" s="10">
        <v>13200</v>
      </c>
      <c r="X14" s="14">
        <f t="shared" si="0"/>
        <v>38.755137991779208</v>
      </c>
      <c r="Y14" s="10">
        <v>112.5921</v>
      </c>
      <c r="Z14" s="10">
        <f t="shared" si="1"/>
        <v>1125921</v>
      </c>
      <c r="AA14" s="11">
        <f t="shared" si="2"/>
        <v>3305.6987668819729</v>
      </c>
      <c r="AB14" s="11">
        <v>0.6835</v>
      </c>
      <c r="AC14" s="12" t="s">
        <v>93</v>
      </c>
      <c r="AD14" s="14">
        <f t="shared" si="3"/>
        <v>0.55740723675250547</v>
      </c>
      <c r="AE14" s="11">
        <v>40</v>
      </c>
      <c r="AF14" s="11">
        <f>194.69+152.427</f>
        <v>347.11699999999996</v>
      </c>
      <c r="AG14" s="11">
        <f>0.125+87.22</f>
        <v>87.344999999999999</v>
      </c>
      <c r="AH14" s="11">
        <f t="shared" si="4"/>
        <v>355.85149999999999</v>
      </c>
      <c r="AI14" s="11">
        <f t="shared" si="5"/>
        <v>0.10689120182631942</v>
      </c>
      <c r="AJ14" s="15">
        <v>34.24</v>
      </c>
    </row>
    <row r="15" spans="1:36" x14ac:dyDescent="0.4">
      <c r="A15" s="9" t="s">
        <v>53</v>
      </c>
      <c r="B15" s="10"/>
      <c r="C15" s="10"/>
      <c r="D15" s="10"/>
      <c r="E15" s="10"/>
      <c r="F15" s="10"/>
      <c r="G15" s="10">
        <v>34</v>
      </c>
      <c r="H15" s="10">
        <v>1800</v>
      </c>
      <c r="I15" s="10">
        <v>3</v>
      </c>
      <c r="J15" s="10"/>
      <c r="K15" s="10">
        <v>22.5</v>
      </c>
      <c r="L15" s="10">
        <v>15901</v>
      </c>
      <c r="M15" s="10">
        <v>4648.8999999999996</v>
      </c>
      <c r="N15" s="10">
        <v>7642.2</v>
      </c>
      <c r="O15" s="10">
        <v>3255</v>
      </c>
      <c r="P15" s="10">
        <v>4.8850998463901689</v>
      </c>
      <c r="Q15" s="10">
        <v>69.2</v>
      </c>
      <c r="R15" s="16">
        <v>29751</v>
      </c>
      <c r="S15" s="16">
        <v>50475</v>
      </c>
      <c r="T15" s="11" t="s">
        <v>33</v>
      </c>
      <c r="U15" s="34" t="s">
        <v>94</v>
      </c>
      <c r="V15" s="16">
        <v>7.0000000000000007E-2</v>
      </c>
      <c r="W15" s="10">
        <v>22706</v>
      </c>
      <c r="X15" s="14">
        <f t="shared" si="0"/>
        <v>6.9757296466973884</v>
      </c>
      <c r="Y15" s="16">
        <v>463.57</v>
      </c>
      <c r="Z15" s="10">
        <f t="shared" si="1"/>
        <v>4635700</v>
      </c>
      <c r="AA15" s="11">
        <f t="shared" si="2"/>
        <v>1424.1781874039939</v>
      </c>
      <c r="AB15" s="11">
        <v>4.1816000000000004</v>
      </c>
      <c r="AC15" s="12" t="s">
        <v>95</v>
      </c>
      <c r="AD15" s="14">
        <f t="shared" si="3"/>
        <v>0.81021487667357739</v>
      </c>
      <c r="AE15" s="11">
        <v>56.2</v>
      </c>
      <c r="AF15" s="16">
        <v>1615.08</v>
      </c>
      <c r="AG15" s="16">
        <v>429</v>
      </c>
      <c r="AH15" s="11">
        <f t="shared" si="4"/>
        <v>1657.98</v>
      </c>
      <c r="AI15" s="11">
        <f t="shared" si="5"/>
        <v>0.10426891390478586</v>
      </c>
      <c r="AJ15" s="15">
        <v>37.409999999999997</v>
      </c>
    </row>
    <row r="16" spans="1:36" x14ac:dyDescent="0.4">
      <c r="A16" s="9" t="s">
        <v>54</v>
      </c>
      <c r="B16" s="10"/>
      <c r="C16" s="10"/>
      <c r="D16" s="10"/>
      <c r="E16" s="10"/>
      <c r="F16" s="10"/>
      <c r="G16" s="10">
        <v>31</v>
      </c>
      <c r="H16" s="10">
        <v>5460</v>
      </c>
      <c r="I16" s="10">
        <v>3</v>
      </c>
      <c r="J16" s="10">
        <v>1</v>
      </c>
      <c r="K16" s="10">
        <v>27.2</v>
      </c>
      <c r="L16" s="10">
        <v>17741.3</v>
      </c>
      <c r="M16" s="10">
        <v>7271.1</v>
      </c>
      <c r="N16" s="10">
        <v>7961</v>
      </c>
      <c r="O16" s="10">
        <v>2559</v>
      </c>
      <c r="P16" s="10">
        <v>6.9329034779210623</v>
      </c>
      <c r="Q16" s="10">
        <v>15.7</v>
      </c>
      <c r="R16" s="16">
        <v>20276</v>
      </c>
      <c r="S16" s="16">
        <v>84423</v>
      </c>
      <c r="T16" s="16">
        <v>170.81</v>
      </c>
      <c r="U16" s="34" t="s">
        <v>96</v>
      </c>
      <c r="V16" s="16">
        <v>0.08</v>
      </c>
      <c r="W16" s="10">
        <v>12301</v>
      </c>
      <c r="X16" s="14">
        <f t="shared" si="0"/>
        <v>4.8069558421258307</v>
      </c>
      <c r="Y16" s="16">
        <v>362.41</v>
      </c>
      <c r="Z16" s="10">
        <f t="shared" si="1"/>
        <v>3624100.0000000005</v>
      </c>
      <c r="AA16" s="11">
        <f t="shared" si="2"/>
        <v>1416.2172723720205</v>
      </c>
      <c r="AB16" s="11">
        <v>0.71060000000000001</v>
      </c>
      <c r="AC16" s="12" t="s">
        <v>97</v>
      </c>
      <c r="AD16" s="14">
        <f t="shared" si="3"/>
        <v>0.16293307041478461</v>
      </c>
      <c r="AE16" s="11">
        <v>59.63</v>
      </c>
      <c r="AF16" s="33">
        <v>1948.19</v>
      </c>
      <c r="AG16" s="33">
        <v>414.53</v>
      </c>
      <c r="AH16" s="11">
        <f t="shared" si="4"/>
        <v>1989.643</v>
      </c>
      <c r="AI16" s="11">
        <f t="shared" si="5"/>
        <v>0.11214753146612706</v>
      </c>
      <c r="AJ16" s="15">
        <v>32.5</v>
      </c>
    </row>
    <row r="17" spans="1:36" x14ac:dyDescent="0.4">
      <c r="A17" s="9" t="s">
        <v>55</v>
      </c>
      <c r="B17" s="10"/>
      <c r="C17" s="10"/>
      <c r="D17" s="10"/>
      <c r="E17" s="10"/>
      <c r="F17" s="10"/>
      <c r="G17" s="10">
        <v>41</v>
      </c>
      <c r="H17" s="10">
        <v>12088</v>
      </c>
      <c r="I17" s="10">
        <v>3</v>
      </c>
      <c r="J17" s="10"/>
      <c r="K17" s="10">
        <v>27.8</v>
      </c>
      <c r="L17" s="10">
        <v>6818.2</v>
      </c>
      <c r="M17" s="10">
        <v>1310.9</v>
      </c>
      <c r="N17" s="10">
        <v>4089.5</v>
      </c>
      <c r="O17" s="10">
        <v>995.3</v>
      </c>
      <c r="P17" s="10">
        <v>6.8503968652667542</v>
      </c>
      <c r="Q17" s="10">
        <v>283</v>
      </c>
      <c r="R17" s="16">
        <v>14187</v>
      </c>
      <c r="S17" s="16">
        <v>18456</v>
      </c>
      <c r="T17" s="16">
        <v>65.89</v>
      </c>
      <c r="U17" s="34" t="s">
        <v>98</v>
      </c>
      <c r="V17" s="16">
        <v>0.1</v>
      </c>
      <c r="W17" s="10">
        <v>5188</v>
      </c>
      <c r="X17" s="14">
        <f t="shared" si="0"/>
        <v>5.2124987440972577</v>
      </c>
      <c r="Y17" s="16">
        <v>117.91</v>
      </c>
      <c r="Z17" s="10">
        <f t="shared" si="1"/>
        <v>1179100</v>
      </c>
      <c r="AA17" s="11">
        <f t="shared" si="2"/>
        <v>1184.6679393147795</v>
      </c>
      <c r="AB17" s="11">
        <v>3.7092000000000001</v>
      </c>
      <c r="AC17" s="12" t="s">
        <v>99</v>
      </c>
      <c r="AD17" s="14">
        <f t="shared" si="3"/>
        <v>2.7027105800058289</v>
      </c>
      <c r="AE17" s="11">
        <v>12</v>
      </c>
      <c r="AF17" s="33">
        <v>1648.03</v>
      </c>
      <c r="AG17" s="33">
        <v>130.36000000000001</v>
      </c>
      <c r="AH17" s="11">
        <f t="shared" si="4"/>
        <v>1661.066</v>
      </c>
      <c r="AI17" s="11">
        <f t="shared" si="5"/>
        <v>0.24362236367369688</v>
      </c>
      <c r="AJ17" s="15">
        <v>36.93</v>
      </c>
    </row>
    <row r="18" spans="1:36" x14ac:dyDescent="0.4">
      <c r="A18" s="9" t="s">
        <v>56</v>
      </c>
      <c r="B18" s="10"/>
      <c r="C18" s="10"/>
      <c r="D18" s="10"/>
      <c r="E18" s="10"/>
      <c r="F18" s="10"/>
      <c r="G18" s="10">
        <v>67</v>
      </c>
      <c r="H18" s="10">
        <v>1019</v>
      </c>
      <c r="I18" s="10">
        <v>3</v>
      </c>
      <c r="J18" s="10"/>
      <c r="K18" s="10" t="s">
        <v>57</v>
      </c>
      <c r="L18" s="10">
        <v>3610.1</v>
      </c>
      <c r="M18" s="10">
        <v>1585.7</v>
      </c>
      <c r="N18" s="10">
        <v>1644.2</v>
      </c>
      <c r="O18" s="10">
        <v>590.4</v>
      </c>
      <c r="P18" s="10">
        <v>6.1146680216802167</v>
      </c>
      <c r="Q18" s="10">
        <v>8.17</v>
      </c>
      <c r="R18" s="16">
        <v>6313</v>
      </c>
      <c r="S18" s="16">
        <v>15057</v>
      </c>
      <c r="T18" s="11" t="s">
        <v>33</v>
      </c>
      <c r="U18" s="34" t="s">
        <v>100</v>
      </c>
      <c r="V18" s="16">
        <v>0.33</v>
      </c>
      <c r="W18" s="10">
        <v>4206</v>
      </c>
      <c r="X18" s="14">
        <f t="shared" si="0"/>
        <v>7.1239837398373984</v>
      </c>
      <c r="Y18" s="16">
        <v>99.64</v>
      </c>
      <c r="Z18" s="10">
        <f t="shared" si="1"/>
        <v>996400</v>
      </c>
      <c r="AA18" s="11">
        <f t="shared" si="2"/>
        <v>1687.6693766937669</v>
      </c>
      <c r="AB18" s="11">
        <v>0.85970000000000002</v>
      </c>
      <c r="AC18" s="12" t="s">
        <v>101</v>
      </c>
      <c r="AD18" s="14">
        <f t="shared" si="3"/>
        <v>0.71875261265780455</v>
      </c>
      <c r="AE18" s="11">
        <v>65.2</v>
      </c>
      <c r="AF18" s="33">
        <v>398.43</v>
      </c>
      <c r="AG18" s="33">
        <v>128.22999999999999</v>
      </c>
      <c r="AH18" s="11">
        <f t="shared" si="4"/>
        <v>411.25299999999999</v>
      </c>
      <c r="AI18" s="11">
        <f t="shared" si="5"/>
        <v>0.11391734300988893</v>
      </c>
      <c r="AJ18" s="15">
        <v>36.200000000000003</v>
      </c>
    </row>
    <row r="19" spans="1:36" x14ac:dyDescent="0.4">
      <c r="A19" s="9" t="s">
        <v>58</v>
      </c>
      <c r="B19" s="10"/>
      <c r="C19" s="10"/>
      <c r="D19" s="10"/>
      <c r="E19" s="10"/>
      <c r="F19" s="10"/>
      <c r="G19" s="10">
        <v>19</v>
      </c>
      <c r="H19" s="10">
        <v>1325</v>
      </c>
      <c r="I19" s="10">
        <v>3</v>
      </c>
      <c r="J19" s="10"/>
      <c r="K19" s="10">
        <v>25.1</v>
      </c>
      <c r="L19" s="10">
        <v>4921.2</v>
      </c>
      <c r="M19" s="10">
        <v>1739.6</v>
      </c>
      <c r="N19" s="10">
        <v>2978</v>
      </c>
      <c r="O19" s="10">
        <v>594.6</v>
      </c>
      <c r="P19" s="10">
        <v>8.2764883955600403</v>
      </c>
      <c r="Q19" s="10">
        <v>739.3</v>
      </c>
      <c r="R19" s="11">
        <v>89665</v>
      </c>
      <c r="S19" s="11">
        <v>61372</v>
      </c>
      <c r="T19" s="11" t="s">
        <v>33</v>
      </c>
      <c r="U19" s="34" t="s">
        <v>102</v>
      </c>
      <c r="V19" s="10">
        <v>0.17</v>
      </c>
      <c r="W19" s="10">
        <v>3029</v>
      </c>
      <c r="X19" s="14">
        <f t="shared" si="0"/>
        <v>5.0941809619912544</v>
      </c>
      <c r="Y19" s="10">
        <v>153.9785</v>
      </c>
      <c r="Z19" s="10">
        <f t="shared" si="1"/>
        <v>1539785</v>
      </c>
      <c r="AA19" s="11">
        <f t="shared" si="2"/>
        <v>2589.6148671375713</v>
      </c>
      <c r="AB19" s="11">
        <v>3.3950999999999998</v>
      </c>
      <c r="AC19" s="12" t="s">
        <v>103</v>
      </c>
      <c r="AD19" s="14">
        <f t="shared" si="3"/>
        <v>2.0123750008150028</v>
      </c>
      <c r="AE19" s="11">
        <v>30</v>
      </c>
      <c r="AF19" s="11">
        <v>434.8</v>
      </c>
      <c r="AG19" s="11">
        <v>228</v>
      </c>
      <c r="AH19" s="11">
        <f t="shared" si="4"/>
        <v>457.6</v>
      </c>
      <c r="AI19" s="11">
        <f t="shared" si="5"/>
        <v>9.2985450703080563E-2</v>
      </c>
      <c r="AJ19" s="15">
        <v>35.47</v>
      </c>
    </row>
    <row r="20" spans="1:36" ht="14.25" thickBot="1" x14ac:dyDescent="0.45">
      <c r="A20" s="18" t="s">
        <v>59</v>
      </c>
      <c r="B20" s="19"/>
      <c r="C20" s="19"/>
      <c r="D20" s="19"/>
      <c r="E20" s="19"/>
      <c r="F20" s="19"/>
      <c r="G20" s="19">
        <v>23</v>
      </c>
      <c r="H20" s="19">
        <v>317</v>
      </c>
      <c r="I20" s="19">
        <v>1</v>
      </c>
      <c r="J20" s="19"/>
      <c r="K20" s="19">
        <v>10.6</v>
      </c>
      <c r="L20" s="19">
        <v>14920.8</v>
      </c>
      <c r="M20" s="19">
        <v>5197.3</v>
      </c>
      <c r="N20" s="19">
        <v>9245.4</v>
      </c>
      <c r="O20" s="19">
        <v>992.3</v>
      </c>
      <c r="P20" s="19">
        <v>15.036581678927744</v>
      </c>
      <c r="Q20" s="19">
        <v>878.7</v>
      </c>
      <c r="R20" s="20">
        <f>3979+4593+186</f>
        <v>8758</v>
      </c>
      <c r="S20" s="20">
        <f>6115+29170+2493</f>
        <v>37778</v>
      </c>
      <c r="T20" s="20" t="s">
        <v>33</v>
      </c>
      <c r="U20" s="35" t="s">
        <v>104</v>
      </c>
      <c r="V20" s="19">
        <v>0.13</v>
      </c>
      <c r="W20" s="19">
        <v>7208</v>
      </c>
      <c r="X20" s="23">
        <f t="shared" si="0"/>
        <v>7.2639322785447948</v>
      </c>
      <c r="Y20" s="19">
        <v>253.45230000000001</v>
      </c>
      <c r="Z20" s="19">
        <f t="shared" si="1"/>
        <v>2534523</v>
      </c>
      <c r="AA20" s="20">
        <f t="shared" si="2"/>
        <v>2554.1902650408142</v>
      </c>
      <c r="AB20" s="20">
        <v>8.6</v>
      </c>
      <c r="AC20" s="21" t="s">
        <v>105</v>
      </c>
      <c r="AD20" s="23">
        <f t="shared" si="3"/>
        <v>2.9369598640529087</v>
      </c>
      <c r="AE20" s="20">
        <v>58.8</v>
      </c>
      <c r="AF20" s="20">
        <v>1749.83</v>
      </c>
      <c r="AG20" s="20">
        <v>196.73</v>
      </c>
      <c r="AH20" s="20">
        <f t="shared" si="4"/>
        <v>1769.5029999999999</v>
      </c>
      <c r="AI20" s="20">
        <f t="shared" si="5"/>
        <v>0.11859303790681465</v>
      </c>
      <c r="AJ20" s="24">
        <v>38.86</v>
      </c>
    </row>
    <row r="21" spans="1:36" x14ac:dyDescent="0.4">
      <c r="W21" s="26"/>
      <c r="X21" s="26"/>
      <c r="Y21" s="26"/>
      <c r="Z21" s="26"/>
    </row>
    <row r="22" spans="1:36" x14ac:dyDescent="0.4">
      <c r="A22" s="38" t="s">
        <v>107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W22" s="26"/>
      <c r="X22" s="26"/>
      <c r="Y22" s="26"/>
      <c r="Z22" s="26"/>
    </row>
    <row r="23" spans="1:36" x14ac:dyDescent="0.4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W23" s="26"/>
      <c r="X23" s="26"/>
      <c r="Y23" s="26"/>
      <c r="Z23" s="26"/>
    </row>
    <row r="24" spans="1:36" x14ac:dyDescent="0.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36" x14ac:dyDescent="0.4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36" x14ac:dyDescent="0.4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36" ht="80.25" customHeight="1" x14ac:dyDescent="0.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</sheetData>
  <mergeCells count="1">
    <mergeCell ref="A22:L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数据结果</vt:lpstr>
      <vt:lpstr>数据、计算与说明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34789</dc:creator>
  <cp:lastModifiedBy>34789</cp:lastModifiedBy>
  <dcterms:created xsi:type="dcterms:W3CDTF">2023-07-02T23:20:44Z</dcterms:created>
  <dcterms:modified xsi:type="dcterms:W3CDTF">2023-07-02T23:52:09Z</dcterms:modified>
</cp:coreProperties>
</file>