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常用\BIA650\team project\"/>
    </mc:Choice>
  </mc:AlternateContent>
  <xr:revisionPtr revIDLastSave="0" documentId="8_{A38FF2EB-AFD4-4138-A14C-D1C90A494FFA}" xr6:coauthVersionLast="38" xr6:coauthVersionMax="38" xr10:uidLastSave="{00000000-0000-0000-0000-000000000000}"/>
  <bookViews>
    <workbookView xWindow="0" yWindow="0" windowWidth="19200" windowHeight="7635" xr2:uid="{D8F96C6B-D999-4E3F-BAEC-48ED6932C11B}"/>
  </bookViews>
  <sheets>
    <sheet name="model" sheetId="1" r:id="rId1"/>
  </sheets>
  <externalReferences>
    <externalReference r:id="rId2"/>
  </externalReferences>
  <definedNames>
    <definedName name="_xlchart.v1.0" hidden="1">model!$C$66:$K$66</definedName>
    <definedName name="_xlchart.v1.1" hidden="1">model!$C$67:$K$67</definedName>
    <definedName name="Discount_for_1st_Year_X1">model!$C$13:$C$18</definedName>
    <definedName name="Discount_for_3rd_Year_X3">model!$E$13:$E$18</definedName>
    <definedName name="Expected_Total_Cost">model!$E$44</definedName>
    <definedName name="Expected_Total_Income">model!$D$44</definedName>
    <definedName name="Increased_or_Decreased_by">model!$E$23:$E$24</definedName>
    <definedName name="Least_Discount_Rate_for_3rd_Year">model!$G$13:$G$18</definedName>
    <definedName name="Marketing_Budget">model!$E$46</definedName>
    <definedName name="Maximal_Gross_Profit">model!$C$59</definedName>
    <definedName name="Rate_for_1st_Year">model!$C$50:$C$55</definedName>
    <definedName name="Rate_for_3rd_Year">model!$D$50:$D$55</definedName>
    <definedName name="solver_adj" localSheetId="0" hidden="1">model!$E$23:$E$24,model!$C$13:$C$18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model!$C$13:$C$18</definedName>
    <definedName name="solver_lhs2" localSheetId="0" hidden="1">model!$E$13:$E$18</definedName>
    <definedName name="solver_lhs3" localSheetId="0" hidden="1">model!$E$13:$E$18</definedName>
    <definedName name="solver_lhs4" localSheetId="0" hidden="1">model!$E$44</definedName>
    <definedName name="solver_lhs5" localSheetId="0" hidden="1">model!$E$23:$E$24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1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model!$C$59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1</definedName>
    <definedName name="solver_rel3" localSheetId="0" hidden="1">3</definedName>
    <definedName name="solver_rel4" localSheetId="0" hidden="1">1</definedName>
    <definedName name="solver_rel5" localSheetId="0" hidden="1">3</definedName>
    <definedName name="solver_rhs1" localSheetId="0" hidden="1">Rate_for_1st_Year</definedName>
    <definedName name="solver_rhs2" localSheetId="0" hidden="1">model!$E$50:$E$55</definedName>
    <definedName name="solver_rhs3" localSheetId="0" hidden="1">Rate_for_3rd_Year</definedName>
    <definedName name="solver_rhs4" localSheetId="0" hidden="1">Marketing_Budget</definedName>
    <definedName name="solver_rhs5" localSheetId="0" hidden="1">model!#REF!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70" i="1" l="1"/>
  <c r="J70" i="1"/>
  <c r="I70" i="1"/>
  <c r="H70" i="1"/>
  <c r="G70" i="1"/>
  <c r="F70" i="1"/>
  <c r="E70" i="1"/>
  <c r="D70" i="1"/>
  <c r="C70" i="1"/>
  <c r="K68" i="1"/>
  <c r="J68" i="1"/>
  <c r="I68" i="1"/>
  <c r="H68" i="1"/>
  <c r="G68" i="1"/>
  <c r="F68" i="1"/>
  <c r="E68" i="1"/>
  <c r="D68" i="1"/>
  <c r="C68" i="1"/>
  <c r="C55" i="1"/>
  <c r="C54" i="1"/>
  <c r="C53" i="1"/>
  <c r="C52" i="1"/>
  <c r="C51" i="1"/>
  <c r="C50" i="1"/>
  <c r="D40" i="1"/>
  <c r="C34" i="1"/>
  <c r="D33" i="1"/>
  <c r="C33" i="1"/>
  <c r="E42" i="1" s="1"/>
  <c r="C32" i="1"/>
  <c r="D31" i="1"/>
  <c r="C31" i="1"/>
  <c r="C30" i="1"/>
  <c r="C29" i="1"/>
  <c r="D18" i="1"/>
  <c r="D34" i="1" s="1"/>
  <c r="E17" i="1"/>
  <c r="E33" i="1" s="1"/>
  <c r="D17" i="1"/>
  <c r="E16" i="1"/>
  <c r="E32" i="1" s="1"/>
  <c r="D16" i="1"/>
  <c r="D32" i="1" s="1"/>
  <c r="O7" i="1" s="1"/>
  <c r="D15" i="1"/>
  <c r="E15" i="1" s="1"/>
  <c r="E31" i="1" s="1"/>
  <c r="D14" i="1"/>
  <c r="D30" i="1" s="1"/>
  <c r="E13" i="1"/>
  <c r="E29" i="1" s="1"/>
  <c r="D13" i="1"/>
  <c r="D29" i="1" s="1"/>
  <c r="O4" i="1" s="1"/>
  <c r="O10" i="1"/>
  <c r="E9" i="1"/>
  <c r="D43" i="1" s="1"/>
  <c r="E8" i="1"/>
  <c r="D42" i="1" s="1"/>
  <c r="E7" i="1"/>
  <c r="D41" i="1" s="1"/>
  <c r="E6" i="1"/>
  <c r="E5" i="1"/>
  <c r="D39" i="1" s="1"/>
  <c r="E4" i="1"/>
  <c r="D38" i="1" s="1"/>
  <c r="E41" i="1" l="1"/>
  <c r="O8" i="1"/>
  <c r="E39" i="1"/>
  <c r="O6" i="1"/>
  <c r="O9" i="1"/>
  <c r="E43" i="1"/>
  <c r="D44" i="1"/>
  <c r="E38" i="1"/>
  <c r="E14" i="1"/>
  <c r="E30" i="1" s="1"/>
  <c r="O5" i="1" s="1"/>
  <c r="E18" i="1"/>
  <c r="E34" i="1" s="1"/>
  <c r="E40" i="1"/>
  <c r="O11" i="1"/>
  <c r="O12" i="1" s="1"/>
  <c r="E44" i="1" l="1"/>
  <c r="C59" i="1" s="1"/>
</calcChain>
</file>

<file path=xl/sharedStrings.xml><?xml version="1.0" encoding="utf-8"?>
<sst xmlns="http://schemas.openxmlformats.org/spreadsheetml/2006/main" count="80" uniqueCount="56">
  <si>
    <t>Marketing Opitimaztion Model</t>
  </si>
  <si>
    <t>Expected Cost for Campaign</t>
  </si>
  <si>
    <t>Tenure</t>
  </si>
  <si>
    <t xml:space="preserve">Estimated Churn No. </t>
  </si>
  <si>
    <t>Retain-Confidence</t>
  </si>
  <si>
    <t>Gross Month Avg-Income</t>
  </si>
  <si>
    <t>Gross Profit</t>
  </si>
  <si>
    <t>(0,12]</t>
  </si>
  <si>
    <t>(12,24]</t>
  </si>
  <si>
    <t>(24,36]</t>
  </si>
  <si>
    <t>(36,48]</t>
  </si>
  <si>
    <t>(48,60]</t>
  </si>
  <si>
    <t>(60,72]</t>
  </si>
  <si>
    <t>Total Income</t>
  </si>
  <si>
    <t>Total campign cost</t>
  </si>
  <si>
    <t>&lt;=</t>
  </si>
  <si>
    <t>Discount for 1st Year(X1)</t>
  </si>
  <si>
    <t>Discount for 2nd Year(X2)</t>
  </si>
  <si>
    <t>Discount for 3rd Year(X3)</t>
  </si>
  <si>
    <t>Total Gross Profit</t>
  </si>
  <si>
    <t>Discount Details:</t>
  </si>
  <si>
    <t>For 1st Year</t>
  </si>
  <si>
    <t>X1</t>
  </si>
  <si>
    <t>Increased by</t>
  </si>
  <si>
    <t>For 2nd Year</t>
  </si>
  <si>
    <t>X2=X1*(1+a)</t>
  </si>
  <si>
    <t>a=</t>
  </si>
  <si>
    <t>For 3rd Year</t>
  </si>
  <si>
    <t>X3=X2*(1+b)</t>
  </si>
  <si>
    <t>b=</t>
  </si>
  <si>
    <t xml:space="preserve">Estimated Cost </t>
  </si>
  <si>
    <t xml:space="preserve">Price of Internet Service </t>
  </si>
  <si>
    <t>Months For Discount</t>
  </si>
  <si>
    <t>Year1</t>
  </si>
  <si>
    <t>Year2</t>
  </si>
  <si>
    <t>Year3</t>
  </si>
  <si>
    <t>Estimated Financail Effect</t>
  </si>
  <si>
    <t>Marketing Period/Months</t>
  </si>
  <si>
    <t>Expected Total Income</t>
  </si>
  <si>
    <t>Expected Total Cost</t>
  </si>
  <si>
    <t>Total</t>
  </si>
  <si>
    <t>Constraints</t>
  </si>
  <si>
    <t xml:space="preserve">The Least Discount </t>
  </si>
  <si>
    <t xml:space="preserve">The Maximal Discount </t>
  </si>
  <si>
    <t>Rate for 1st Year</t>
  </si>
  <si>
    <t>Rate for 3rd Year</t>
  </si>
  <si>
    <t>Maximal Gross Profit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</si>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</sst>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2" fontId="3" fillId="2" borderId="0" xfId="0" applyNumberFormat="1" applyFont="1" applyFill="1"/>
    <xf numFmtId="0" fontId="3" fillId="2" borderId="0" xfId="0" applyFont="1" applyFill="1"/>
    <xf numFmtId="9" fontId="3" fillId="2" borderId="0" xfId="3" applyFont="1" applyFill="1"/>
    <xf numFmtId="44" fontId="3" fillId="2" borderId="0" xfId="2" applyFont="1" applyFill="1"/>
    <xf numFmtId="1" fontId="3" fillId="0" borderId="0" xfId="1" applyNumberFormat="1" applyFont="1" applyFill="1" applyBorder="1"/>
    <xf numFmtId="164" fontId="3" fillId="0" borderId="0" xfId="1" applyNumberFormat="1" applyFont="1" applyFill="1"/>
    <xf numFmtId="164" fontId="3" fillId="0" borderId="0" xfId="1" applyNumberFormat="1" applyFont="1"/>
    <xf numFmtId="10" fontId="3" fillId="0" borderId="0" xfId="0" applyNumberFormat="1" applyFont="1"/>
    <xf numFmtId="2" fontId="3" fillId="0" borderId="0" xfId="0" applyNumberFormat="1" applyFont="1" applyFill="1"/>
    <xf numFmtId="9" fontId="3" fillId="0" borderId="0" xfId="3" applyFont="1" applyFill="1"/>
    <xf numFmtId="44" fontId="3" fillId="0" borderId="0" xfId="2" applyFont="1" applyFill="1"/>
    <xf numFmtId="164" fontId="3" fillId="3" borderId="0" xfId="0" applyNumberFormat="1" applyFont="1" applyFill="1"/>
    <xf numFmtId="164" fontId="3" fillId="0" borderId="0" xfId="0" applyNumberFormat="1" applyFont="1"/>
    <xf numFmtId="9" fontId="3" fillId="4" borderId="0" xfId="0" applyNumberFormat="1" applyFont="1" applyFill="1" applyBorder="1"/>
    <xf numFmtId="9" fontId="3" fillId="5" borderId="0" xfId="0" applyNumberFormat="1" applyFont="1" applyFill="1" applyBorder="1"/>
    <xf numFmtId="2" fontId="2" fillId="0" borderId="0" xfId="0" applyNumberFormat="1" applyFont="1" applyFill="1"/>
    <xf numFmtId="0" fontId="3" fillId="0" borderId="0" xfId="0" quotePrefix="1" applyFont="1"/>
    <xf numFmtId="0" fontId="3" fillId="0" borderId="0" xfId="0" applyFont="1" applyAlignment="1">
      <alignment horizontal="right"/>
    </xf>
    <xf numFmtId="9" fontId="3" fillId="0" borderId="0" xfId="0" applyNumberFormat="1" applyFont="1"/>
    <xf numFmtId="165" fontId="3" fillId="0" borderId="0" xfId="2" applyNumberFormat="1" applyFont="1"/>
    <xf numFmtId="164" fontId="3" fillId="2" borderId="0" xfId="1" applyNumberFormat="1" applyFont="1" applyFill="1"/>
    <xf numFmtId="164" fontId="3" fillId="2" borderId="0" xfId="0" applyNumberFormat="1" applyFont="1" applyFill="1"/>
    <xf numFmtId="0" fontId="3" fillId="0" borderId="0" xfId="0" applyFont="1" applyFill="1" applyAlignment="1">
      <alignment horizontal="right"/>
    </xf>
    <xf numFmtId="164" fontId="3" fillId="0" borderId="0" xfId="0" applyNumberFormat="1" applyFont="1" applyFill="1"/>
    <xf numFmtId="9" fontId="3" fillId="0" borderId="0" xfId="3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228151592926484E-2"/>
          <c:y val="0.22921588559521838"/>
          <c:w val="0.86582258870495798"/>
          <c:h val="0.36819513590871911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model!$C$66:$K$66</c:f>
              <c:strCache>
                <c:ptCount val="9"/>
                <c:pt idx="0">
                  <c:v>PhoneService</c:v>
                </c:pt>
                <c:pt idx="1">
                  <c:v>MultipleLines</c:v>
                </c:pt>
                <c:pt idx="2">
                  <c:v>InternetService</c:v>
                </c:pt>
                <c:pt idx="3">
                  <c:v>OnlineSecurity</c:v>
                </c:pt>
                <c:pt idx="4">
                  <c:v>OnlineBackup</c:v>
                </c:pt>
                <c:pt idx="5">
                  <c:v>DeviceProtection</c:v>
                </c:pt>
                <c:pt idx="6">
                  <c:v>TechSupport</c:v>
                </c:pt>
                <c:pt idx="7">
                  <c:v>StreamingTV</c:v>
                </c:pt>
                <c:pt idx="8">
                  <c:v>StreamingMovies</c:v>
                </c:pt>
              </c:strCache>
            </c:strRef>
          </c:cat>
          <c:val>
            <c:numRef>
              <c:f>model!$C$70:$K$70</c:f>
              <c:numCache>
                <c:formatCode>0%</c:formatCode>
                <c:ptCount val="9"/>
                <c:pt idx="0">
                  <c:v>0.89878375592661308</c:v>
                </c:pt>
                <c:pt idx="1">
                  <c:v>0.39167182024324881</c:v>
                </c:pt>
                <c:pt idx="2">
                  <c:v>0.69264069264069261</c:v>
                </c:pt>
                <c:pt idx="3">
                  <c:v>0.37559266130694702</c:v>
                </c:pt>
                <c:pt idx="4">
                  <c:v>0.39270253555967843</c:v>
                </c:pt>
                <c:pt idx="5">
                  <c:v>0.37229437229437229</c:v>
                </c:pt>
                <c:pt idx="6">
                  <c:v>0.36590393733250876</c:v>
                </c:pt>
                <c:pt idx="7">
                  <c:v>0.34879406307977734</c:v>
                </c:pt>
                <c:pt idx="8">
                  <c:v>0.36095650381364669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DA-4030-8144-EB21DE590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063160"/>
        <c:axId val="585059000"/>
      </c:lineChart>
      <c:catAx>
        <c:axId val="585063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059000"/>
        <c:crosses val="autoZero"/>
        <c:auto val="1"/>
        <c:lblAlgn val="ctr"/>
        <c:lblOffset val="100"/>
        <c:noMultiLvlLbl val="0"/>
      </c:catAx>
      <c:valAx>
        <c:axId val="585059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063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[1]STS_3!$K$1</c:f>
          <c:strCache>
            <c:ptCount val="1"/>
            <c:pt idx="0">
              <c:v>Sensitivity of Maximal_Gross_Profit to Budget Change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[1]STS_3!$A$5:$A$20</c:f>
              <c:numCache>
                <c:formatCode>_(* #,##0_);_(* \(#,##0\);_(* "-"??_);_(@_)</c:formatCode>
                <c:ptCount val="16"/>
                <c:pt idx="0">
                  <c:v>200000</c:v>
                </c:pt>
                <c:pt idx="1">
                  <c:v>220000</c:v>
                </c:pt>
                <c:pt idx="2">
                  <c:v>240000</c:v>
                </c:pt>
                <c:pt idx="3">
                  <c:v>260000</c:v>
                </c:pt>
                <c:pt idx="4">
                  <c:v>280000</c:v>
                </c:pt>
                <c:pt idx="5">
                  <c:v>300000</c:v>
                </c:pt>
                <c:pt idx="6">
                  <c:v>320000</c:v>
                </c:pt>
                <c:pt idx="7">
                  <c:v>340000</c:v>
                </c:pt>
                <c:pt idx="8">
                  <c:v>360000</c:v>
                </c:pt>
                <c:pt idx="9">
                  <c:v>380000</c:v>
                </c:pt>
                <c:pt idx="10">
                  <c:v>400000</c:v>
                </c:pt>
                <c:pt idx="11">
                  <c:v>420000</c:v>
                </c:pt>
                <c:pt idx="12">
                  <c:v>440000</c:v>
                </c:pt>
                <c:pt idx="13">
                  <c:v>460000</c:v>
                </c:pt>
                <c:pt idx="14">
                  <c:v>480000</c:v>
                </c:pt>
                <c:pt idx="15">
                  <c:v>500000</c:v>
                </c:pt>
              </c:numCache>
            </c:numRef>
          </c:cat>
          <c:val>
            <c:numRef>
              <c:f>[1]STS_3!$K$5:$K$20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1919904.121027898</c:v>
                </c:pt>
                <c:pt idx="10">
                  <c:v>1919904.121027898</c:v>
                </c:pt>
                <c:pt idx="11">
                  <c:v>1919904.121027898</c:v>
                </c:pt>
                <c:pt idx="12">
                  <c:v>1919904.121027898</c:v>
                </c:pt>
                <c:pt idx="13">
                  <c:v>1919904.121027898</c:v>
                </c:pt>
                <c:pt idx="14">
                  <c:v>1919904.121027898</c:v>
                </c:pt>
                <c:pt idx="15">
                  <c:v>1919904.121027898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39-47D1-896D-7E4E339FF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4534840"/>
        <c:axId val="844535480"/>
      </c:lineChart>
      <c:catAx>
        <c:axId val="844534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Budget Change </a:t>
                </a:r>
              </a:p>
            </c:rich>
          </c:tx>
          <c:layout>
            <c:manualLayout>
              <c:xMode val="edge"/>
              <c:yMode val="edge"/>
              <c:x val="0.41933050360892388"/>
              <c:y val="0.87908871391076115"/>
            </c:manualLayout>
          </c:layout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844535480"/>
        <c:crosses val="autoZero"/>
        <c:auto val="1"/>
        <c:lblAlgn val="ctr"/>
        <c:lblOffset val="100"/>
        <c:noMultiLvlLbl val="0"/>
      </c:catAx>
      <c:valAx>
        <c:axId val="844535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4534840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[1]STS_4!$K$1</c:f>
          <c:strCache>
            <c:ptCount val="1"/>
            <c:pt idx="0">
              <c:v>Sensitivity of Maximal_Gross_Profit to Rate for 1st Year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[1]STS_4!$A$5:$A$14</c:f>
              <c:numCache>
                <c:formatCode>General</c:formatCode>
                <c:ptCount val="10"/>
                <c:pt idx="0">
                  <c:v>5.000000074505806E-2</c:v>
                </c:pt>
                <c:pt idx="1">
                  <c:v>0.10000000149011612</c:v>
                </c:pt>
                <c:pt idx="2">
                  <c:v>0.15000000596046448</c:v>
                </c:pt>
                <c:pt idx="3">
                  <c:v>0.20000000298023224</c:v>
                </c:pt>
                <c:pt idx="4">
                  <c:v>0.25</c:v>
                </c:pt>
                <c:pt idx="5">
                  <c:v>0.30000001192092896</c:v>
                </c:pt>
                <c:pt idx="6">
                  <c:v>0.34999999403953552</c:v>
                </c:pt>
                <c:pt idx="7">
                  <c:v>0.40000000596046448</c:v>
                </c:pt>
                <c:pt idx="8">
                  <c:v>0.45000001788139343</c:v>
                </c:pt>
                <c:pt idx="9">
                  <c:v>0.5</c:v>
                </c:pt>
              </c:numCache>
            </c:numRef>
          </c:cat>
          <c:val>
            <c:numRef>
              <c:f>[1]STS_4!$K$5:$K$14</c:f>
              <c:numCache>
                <c:formatCode>General</c:formatCode>
                <c:ptCount val="10"/>
                <c:pt idx="0">
                  <c:v>2011085.4334702836</c:v>
                </c:pt>
                <c:pt idx="1">
                  <c:v>1919904.121027898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81-474A-ABEE-A904F4B80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4542520"/>
        <c:axId val="844540920"/>
      </c:lineChart>
      <c:catAx>
        <c:axId val="844542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Least</a:t>
                </a:r>
                <a:r>
                  <a:rPr lang="en-US" baseline="0"/>
                  <a:t> Discount </a:t>
                </a:r>
                <a:r>
                  <a:rPr lang="en-US"/>
                  <a:t>Rate for 1st Year </a:t>
                </a:r>
              </a:p>
            </c:rich>
          </c:tx>
          <c:overlay val="0"/>
        </c:title>
        <c:numFmt formatCode="#,##0.00" sourceLinked="0"/>
        <c:majorTickMark val="out"/>
        <c:minorTickMark val="none"/>
        <c:tickLblPos val="nextTo"/>
        <c:crossAx val="844540920"/>
        <c:crosses val="autoZero"/>
        <c:auto val="1"/>
        <c:lblAlgn val="ctr"/>
        <c:lblOffset val="100"/>
        <c:noMultiLvlLbl val="0"/>
      </c:catAx>
      <c:valAx>
        <c:axId val="844540920"/>
        <c:scaling>
          <c:orientation val="minMax"/>
          <c:max val="2500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4542520"/>
        <c:crosses val="autoZero"/>
        <c:crossBetween val="between"/>
        <c:majorUnit val="500000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size">
        <cx:f dir="row">_xlchart.v1.1</cx:f>
      </cx:numDim>
    </cx:data>
  </cx:chartData>
  <cx:chart>
    <cx:title pos="t" align="ctr" overlay="0">
      <cx:tx>
        <cx:txData>
          <cx:v>Customer Preference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Customer Preference</a:t>
          </a:r>
        </a:p>
      </cx:txPr>
    </cx:title>
    <cx:plotArea>
      <cx:plotAreaRegion>
        <cx:series layoutId="treemap" uniqueId="{61DF0F80-DAA4-49A2-B820-318ADE89609F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1104416</xdr:colOff>
      <xdr:row>9</xdr:row>
      <xdr:rowOff>44559</xdr:rowOff>
    </xdr:from>
    <xdr:to>
      <xdr:col>10</xdr:col>
      <xdr:colOff>1458052</xdr:colOff>
      <xdr:row>28</xdr:row>
      <xdr:rowOff>6459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37D5DDA-93E6-4944-BF9A-E4C8C3DA0F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38654" y="1373297"/>
              <a:ext cx="4320798" cy="27670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283368</xdr:colOff>
      <xdr:row>71</xdr:row>
      <xdr:rowOff>97631</xdr:rowOff>
    </xdr:from>
    <xdr:to>
      <xdr:col>8</xdr:col>
      <xdr:colOff>414339</xdr:colOff>
      <xdr:row>82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3FD410-7001-45BF-8790-4D1EDC6605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694196</xdr:colOff>
      <xdr:row>32</xdr:row>
      <xdr:rowOff>16144</xdr:rowOff>
    </xdr:from>
    <xdr:to>
      <xdr:col>10</xdr:col>
      <xdr:colOff>193729</xdr:colOff>
      <xdr:row>45</xdr:row>
      <xdr:rowOff>24216</xdr:rowOff>
    </xdr:to>
    <xdr:graphicFrame macro="">
      <xdr:nvGraphicFramePr>
        <xdr:cNvPr id="4" name="STS_3_Chart">
          <a:extLst>
            <a:ext uri="{FF2B5EF4-FFF2-40B4-BE49-F238E27FC236}">
              <a16:creationId xmlns:a16="http://schemas.microsoft.com/office/drawing/2014/main" id="{8A876861-7EFB-49E1-973C-624011FDA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10</xdr:col>
      <xdr:colOff>686122</xdr:colOff>
      <xdr:row>32</xdr:row>
      <xdr:rowOff>56504</xdr:rowOff>
    </xdr:from>
    <xdr:to>
      <xdr:col>14</xdr:col>
      <xdr:colOff>172336</xdr:colOff>
      <xdr:row>44</xdr:row>
      <xdr:rowOff>104936</xdr:rowOff>
    </xdr:to>
    <xdr:graphicFrame macro="">
      <xdr:nvGraphicFramePr>
        <xdr:cNvPr id="5" name="STS_4_Chart">
          <a:extLst>
            <a:ext uri="{FF2B5EF4-FFF2-40B4-BE49-F238E27FC236}">
              <a16:creationId xmlns:a16="http://schemas.microsoft.com/office/drawing/2014/main" id="{DDE8F03E-8996-4502-A23E-166CEE5878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lcom/rapidminer%20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pidMiner Data-train"/>
      <sheetName val="RapidMiner Data -test"/>
      <sheetName val="Sheet3"/>
      <sheetName val="RapidMiner Data"/>
      <sheetName val="Sheet5"/>
      <sheetName val="pred-not churn"/>
      <sheetName val="0-12"/>
      <sheetName val="13-24"/>
      <sheetName val="25-36"/>
      <sheetName val="37-48"/>
      <sheetName val="49-60"/>
      <sheetName val="61-72"/>
      <sheetName val="Sheet1"/>
      <sheetName val="model1"/>
      <sheetName val="model"/>
      <sheetName val="model_STS"/>
      <sheetName val="STS_1"/>
      <sheetName val="STS_2"/>
      <sheetName val="STS_3"/>
      <sheetName val="STS_4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A2">
            <v>69.752805155420774</v>
          </cell>
        </row>
      </sheetData>
      <sheetData sheetId="7">
        <row r="2">
          <cell r="AA2">
            <v>83.657035175879372</v>
          </cell>
        </row>
      </sheetData>
      <sheetData sheetId="8">
        <row r="2">
          <cell r="AA2">
            <v>90.699339207048439</v>
          </cell>
        </row>
      </sheetData>
      <sheetData sheetId="9">
        <row r="2">
          <cell r="AA2">
            <v>98.463821138211344</v>
          </cell>
        </row>
      </sheetData>
      <sheetData sheetId="10">
        <row r="2">
          <cell r="AA2">
            <v>101.19999999999999</v>
          </cell>
        </row>
      </sheetData>
      <sheetData sheetId="11">
        <row r="2">
          <cell r="AA2">
            <v>103.43636363636364</v>
          </cell>
        </row>
      </sheetData>
      <sheetData sheetId="12"/>
      <sheetData sheetId="13"/>
      <sheetData sheetId="14">
        <row r="66">
          <cell r="C66" t="str">
            <v>PhoneService</v>
          </cell>
          <cell r="D66" t="str">
            <v>MultipleLines</v>
          </cell>
          <cell r="E66" t="str">
            <v>InternetService</v>
          </cell>
          <cell r="F66" t="str">
            <v>OnlineSecurity</v>
          </cell>
          <cell r="G66" t="str">
            <v>OnlineBackup</v>
          </cell>
          <cell r="H66" t="str">
            <v>DeviceProtection</v>
          </cell>
          <cell r="I66" t="str">
            <v>TechSupport</v>
          </cell>
          <cell r="J66" t="str">
            <v>StreamingTV</v>
          </cell>
          <cell r="K66" t="str">
            <v>StreamingMovies</v>
          </cell>
        </row>
        <row r="67">
          <cell r="C67">
            <v>4360</v>
          </cell>
          <cell r="D67">
            <v>1900</v>
          </cell>
          <cell r="E67">
            <v>3360</v>
          </cell>
          <cell r="F67">
            <v>1822</v>
          </cell>
          <cell r="G67">
            <v>1905</v>
          </cell>
          <cell r="H67">
            <v>1806</v>
          </cell>
          <cell r="I67">
            <v>1775</v>
          </cell>
          <cell r="J67">
            <v>1692</v>
          </cell>
          <cell r="K67">
            <v>1751</v>
          </cell>
        </row>
        <row r="70">
          <cell r="C70">
            <v>0.89878375592661308</v>
          </cell>
          <cell r="D70">
            <v>0.39167182024324881</v>
          </cell>
          <cell r="E70">
            <v>0.69264069264069261</v>
          </cell>
          <cell r="F70">
            <v>0.37559266130694702</v>
          </cell>
          <cell r="G70">
            <v>0.39270253555967843</v>
          </cell>
          <cell r="H70">
            <v>0.37229437229437229</v>
          </cell>
          <cell r="I70">
            <v>0.36590393733250876</v>
          </cell>
          <cell r="J70">
            <v>0.34879406307977734</v>
          </cell>
          <cell r="K70">
            <v>0.36095650381364669</v>
          </cell>
        </row>
      </sheetData>
      <sheetData sheetId="15"/>
      <sheetData sheetId="16"/>
      <sheetData sheetId="17"/>
      <sheetData sheetId="18">
        <row r="1">
          <cell r="K1" t="str">
            <v>Sensitivity of Maximal_Gross_Profit to Budget Change</v>
          </cell>
        </row>
        <row r="5">
          <cell r="A5">
            <v>200000</v>
          </cell>
          <cell r="K5" t="str">
            <v>Not feasible</v>
          </cell>
        </row>
        <row r="6">
          <cell r="A6">
            <v>220000</v>
          </cell>
          <cell r="K6" t="str">
            <v>Not feasible</v>
          </cell>
        </row>
        <row r="7">
          <cell r="A7">
            <v>240000</v>
          </cell>
          <cell r="K7" t="str">
            <v>Not feasible</v>
          </cell>
        </row>
        <row r="8">
          <cell r="A8">
            <v>260000</v>
          </cell>
          <cell r="K8" t="str">
            <v>Not feasible</v>
          </cell>
        </row>
        <row r="9">
          <cell r="A9">
            <v>280000</v>
          </cell>
          <cell r="K9" t="str">
            <v>Not feasible</v>
          </cell>
        </row>
        <row r="10">
          <cell r="A10">
            <v>300000</v>
          </cell>
          <cell r="K10" t="str">
            <v>Not feasible</v>
          </cell>
        </row>
        <row r="11">
          <cell r="A11">
            <v>320000</v>
          </cell>
          <cell r="K11" t="str">
            <v>Not feasible</v>
          </cell>
        </row>
        <row r="12">
          <cell r="A12">
            <v>340000</v>
          </cell>
          <cell r="K12" t="str">
            <v>Not feasible</v>
          </cell>
        </row>
        <row r="13">
          <cell r="A13">
            <v>360000</v>
          </cell>
          <cell r="K13" t="str">
            <v>Not feasible</v>
          </cell>
        </row>
        <row r="14">
          <cell r="A14">
            <v>380000</v>
          </cell>
          <cell r="K14">
            <v>1919904.121027898</v>
          </cell>
        </row>
        <row r="15">
          <cell r="A15">
            <v>400000</v>
          </cell>
          <cell r="K15">
            <v>1919904.121027898</v>
          </cell>
        </row>
        <row r="16">
          <cell r="A16">
            <v>420000</v>
          </cell>
          <cell r="K16">
            <v>1919904.121027898</v>
          </cell>
        </row>
        <row r="17">
          <cell r="A17">
            <v>440000</v>
          </cell>
          <cell r="K17">
            <v>1919904.121027898</v>
          </cell>
        </row>
        <row r="18">
          <cell r="A18">
            <v>460000</v>
          </cell>
          <cell r="K18">
            <v>1919904.121027898</v>
          </cell>
        </row>
        <row r="19">
          <cell r="A19">
            <v>480000</v>
          </cell>
          <cell r="K19">
            <v>1919904.121027898</v>
          </cell>
        </row>
        <row r="20">
          <cell r="A20">
            <v>500000</v>
          </cell>
          <cell r="K20">
            <v>1919904.121027898</v>
          </cell>
        </row>
      </sheetData>
      <sheetData sheetId="19">
        <row r="1">
          <cell r="K1" t="str">
            <v>Sensitivity of Maximal_Gross_Profit to Rate for 1st Year</v>
          </cell>
        </row>
        <row r="5">
          <cell r="A5">
            <v>5.000000074505806E-2</v>
          </cell>
          <cell r="K5">
            <v>2011085.4334702836</v>
          </cell>
        </row>
        <row r="6">
          <cell r="A6">
            <v>0.10000000149011612</v>
          </cell>
          <cell r="K6">
            <v>1919904.121027898</v>
          </cell>
        </row>
        <row r="7">
          <cell r="A7">
            <v>0.15000000596046448</v>
          </cell>
          <cell r="K7" t="str">
            <v>Not feasible</v>
          </cell>
        </row>
        <row r="8">
          <cell r="A8">
            <v>0.20000000298023224</v>
          </cell>
          <cell r="K8" t="str">
            <v>Not feasible</v>
          </cell>
        </row>
        <row r="9">
          <cell r="A9">
            <v>0.25</v>
          </cell>
          <cell r="K9" t="str">
            <v>Not feasible</v>
          </cell>
        </row>
        <row r="10">
          <cell r="A10">
            <v>0.30000001192092896</v>
          </cell>
          <cell r="K10" t="str">
            <v>Not feasible</v>
          </cell>
        </row>
        <row r="11">
          <cell r="A11">
            <v>0.34999999403953552</v>
          </cell>
          <cell r="K11" t="str">
            <v>Not feasible</v>
          </cell>
        </row>
        <row r="12">
          <cell r="A12">
            <v>0.40000000596046448</v>
          </cell>
          <cell r="K12" t="str">
            <v>Not feasible</v>
          </cell>
        </row>
        <row r="13">
          <cell r="A13">
            <v>0.45000001788139343</v>
          </cell>
          <cell r="K13" t="str">
            <v>Not feasible</v>
          </cell>
        </row>
        <row r="14">
          <cell r="A14">
            <v>0.5</v>
          </cell>
          <cell r="K14" t="str">
            <v>Not feasible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2F1F-9E4D-494B-8CCE-00E56DE108F2}">
  <sheetPr>
    <tabColor rgb="FF92D050"/>
  </sheetPr>
  <dimension ref="B1:Q70"/>
  <sheetViews>
    <sheetView tabSelected="1" zoomScale="59" workbookViewId="0">
      <selection activeCell="Q25" sqref="Q25"/>
    </sheetView>
  </sheetViews>
  <sheetFormatPr defaultRowHeight="11.65" x14ac:dyDescent="0.35"/>
  <cols>
    <col min="1" max="1" width="9.06640625" style="2"/>
    <col min="2" max="2" width="17.3984375" style="2" customWidth="1"/>
    <col min="3" max="3" width="21.06640625" style="2" customWidth="1"/>
    <col min="4" max="4" width="21.1328125" style="2" bestFit="1" customWidth="1"/>
    <col min="5" max="5" width="28.46484375" style="2" bestFit="1" customWidth="1"/>
    <col min="6" max="6" width="4.1328125" style="2" customWidth="1"/>
    <col min="7" max="7" width="16" style="2" bestFit="1" customWidth="1"/>
    <col min="8" max="8" width="19.19921875" style="2" bestFit="1" customWidth="1"/>
    <col min="9" max="9" width="9.59765625" style="2" customWidth="1"/>
    <col min="10" max="10" width="10.73046875" style="2" bestFit="1" customWidth="1"/>
    <col min="11" max="11" width="22.53125" style="2" bestFit="1" customWidth="1"/>
    <col min="12" max="12" width="11.3984375" style="2" bestFit="1" customWidth="1"/>
    <col min="13" max="13" width="9.06640625" style="2"/>
    <col min="14" max="14" width="15.19921875" style="2" customWidth="1"/>
    <col min="15" max="15" width="9.9296875" style="2" bestFit="1" customWidth="1"/>
    <col min="16" max="16" width="7.1328125" style="2" customWidth="1"/>
    <col min="17" max="17" width="9.9296875" style="2" bestFit="1" customWidth="1"/>
    <col min="18" max="16384" width="9.06640625" style="2"/>
  </cols>
  <sheetData>
    <row r="1" spans="2:17" x14ac:dyDescent="0.35">
      <c r="B1" s="1" t="s">
        <v>0</v>
      </c>
    </row>
    <row r="2" spans="2:17" x14ac:dyDescent="0.35">
      <c r="N2" s="2" t="s">
        <v>1</v>
      </c>
      <c r="P2" s="2">
        <v>25</v>
      </c>
    </row>
    <row r="3" spans="2:17" x14ac:dyDescent="0.35">
      <c r="B3" s="2" t="s">
        <v>2</v>
      </c>
      <c r="C3" s="2" t="s">
        <v>3</v>
      </c>
      <c r="D3" s="2" t="s">
        <v>4</v>
      </c>
      <c r="E3" s="2" t="s">
        <v>5</v>
      </c>
      <c r="I3" s="3"/>
      <c r="J3" s="3"/>
      <c r="K3" s="3"/>
      <c r="O3" s="2" t="s">
        <v>6</v>
      </c>
    </row>
    <row r="4" spans="2:17" x14ac:dyDescent="0.35">
      <c r="B4" s="4" t="s">
        <v>7</v>
      </c>
      <c r="C4" s="5">
        <v>1319</v>
      </c>
      <c r="D4" s="6">
        <v>0.3</v>
      </c>
      <c r="E4" s="7">
        <f>'[1]0-12'!AA2</f>
        <v>69.752805155420774</v>
      </c>
      <c r="I4" s="8"/>
      <c r="J4" s="8"/>
      <c r="K4" s="9"/>
      <c r="O4" s="10">
        <f>K4-C29-D29-E29</f>
        <v>-171558.61035285305</v>
      </c>
      <c r="Q4" s="11">
        <v>0.25</v>
      </c>
    </row>
    <row r="5" spans="2:17" x14ac:dyDescent="0.35">
      <c r="B5" s="4" t="s">
        <v>8</v>
      </c>
      <c r="C5" s="5">
        <v>398</v>
      </c>
      <c r="D5" s="6">
        <v>0.4</v>
      </c>
      <c r="E5" s="7">
        <f>'[1]13-24'!AA2</f>
        <v>83.657035175879372</v>
      </c>
      <c r="I5" s="8"/>
      <c r="J5" s="8"/>
      <c r="K5" s="9"/>
      <c r="O5" s="10">
        <f>K5-C30-D30-E30</f>
        <v>-77575.546333241247</v>
      </c>
      <c r="Q5" s="11">
        <v>0.3</v>
      </c>
    </row>
    <row r="6" spans="2:17" x14ac:dyDescent="0.35">
      <c r="B6" s="4" t="s">
        <v>9</v>
      </c>
      <c r="C6" s="5">
        <v>227</v>
      </c>
      <c r="D6" s="6">
        <v>0.5</v>
      </c>
      <c r="E6" s="7">
        <f>'[1]25-36'!AA2</f>
        <v>90.699339207048439</v>
      </c>
      <c r="I6" s="8"/>
      <c r="J6" s="8"/>
      <c r="K6" s="9"/>
      <c r="O6" s="10">
        <f>K6-C31-D31-E31</f>
        <v>-50566.112217903988</v>
      </c>
      <c r="Q6" s="11">
        <v>0.35</v>
      </c>
    </row>
    <row r="7" spans="2:17" x14ac:dyDescent="0.35">
      <c r="B7" s="4" t="s">
        <v>10</v>
      </c>
      <c r="C7" s="5">
        <v>123</v>
      </c>
      <c r="D7" s="6">
        <v>0.5</v>
      </c>
      <c r="E7" s="7">
        <f>'[1]37-48'!AA2</f>
        <v>98.463821138211344</v>
      </c>
      <c r="I7" s="8"/>
      <c r="J7" s="8"/>
      <c r="K7" s="9"/>
      <c r="O7" s="10">
        <f>K7-C32-D32-E32</f>
        <v>-30824.165827597404</v>
      </c>
      <c r="Q7" s="11">
        <v>0.4</v>
      </c>
    </row>
    <row r="8" spans="2:17" x14ac:dyDescent="0.35">
      <c r="B8" s="4" t="s">
        <v>11</v>
      </c>
      <c r="C8" s="5">
        <v>81</v>
      </c>
      <c r="D8" s="6">
        <v>0.5</v>
      </c>
      <c r="E8" s="7">
        <f>'[1]49-60'!AA2</f>
        <v>101.19999999999999</v>
      </c>
      <c r="I8" s="8"/>
      <c r="J8" s="8"/>
      <c r="K8" s="9"/>
      <c r="O8" s="10">
        <f>K8-C33-D33-E33</f>
        <v>-24809.693748868071</v>
      </c>
      <c r="Q8" s="11">
        <v>0.45</v>
      </c>
    </row>
    <row r="9" spans="2:17" x14ac:dyDescent="0.35">
      <c r="B9" s="4" t="s">
        <v>12</v>
      </c>
      <c r="C9" s="5">
        <v>44</v>
      </c>
      <c r="D9" s="6">
        <v>0.5</v>
      </c>
      <c r="E9" s="7">
        <f>'[1]61-72'!AA2</f>
        <v>103.43636363636364</v>
      </c>
      <c r="I9" s="8"/>
      <c r="J9" s="8"/>
      <c r="K9" s="9"/>
      <c r="O9" s="10">
        <f>K9-C34-D34-E34</f>
        <v>-15927.210491638149</v>
      </c>
      <c r="Q9" s="11">
        <v>0.5</v>
      </c>
    </row>
    <row r="10" spans="2:17" x14ac:dyDescent="0.35">
      <c r="B10" s="12"/>
      <c r="C10" s="3"/>
      <c r="D10" s="13"/>
      <c r="E10" s="14"/>
      <c r="I10" s="3"/>
      <c r="J10" s="3"/>
      <c r="K10" s="3"/>
      <c r="N10" s="2" t="s">
        <v>13</v>
      </c>
      <c r="O10" s="15">
        <f>SUM(K4:K9)</f>
        <v>0</v>
      </c>
    </row>
    <row r="11" spans="2:17" x14ac:dyDescent="0.35">
      <c r="B11" s="3"/>
      <c r="C11" s="3"/>
      <c r="D11" s="3"/>
      <c r="E11" s="14"/>
      <c r="I11" s="3"/>
      <c r="J11" s="3"/>
      <c r="K11" s="3"/>
      <c r="N11" s="2" t="s">
        <v>14</v>
      </c>
      <c r="O11" s="16">
        <f>SUM(C29:E34)</f>
        <v>371261.33897210192</v>
      </c>
      <c r="P11" s="2" t="s">
        <v>15</v>
      </c>
      <c r="Q11" s="2">
        <v>400000</v>
      </c>
    </row>
    <row r="12" spans="2:17" x14ac:dyDescent="0.35">
      <c r="B12" s="2" t="s">
        <v>2</v>
      </c>
      <c r="C12" s="2" t="s">
        <v>16</v>
      </c>
      <c r="D12" s="2" t="s">
        <v>17</v>
      </c>
      <c r="E12" s="2" t="s">
        <v>18</v>
      </c>
      <c r="I12" s="3"/>
      <c r="J12" s="3"/>
      <c r="K12" s="3"/>
      <c r="N12" s="2" t="s">
        <v>19</v>
      </c>
      <c r="O12" s="16">
        <f>O10-O11</f>
        <v>-371261.33897210192</v>
      </c>
    </row>
    <row r="13" spans="2:17" x14ac:dyDescent="0.35">
      <c r="B13" s="4" t="s">
        <v>7</v>
      </c>
      <c r="C13" s="17">
        <v>0.10000000149011612</v>
      </c>
      <c r="D13" s="18">
        <f>C13*(1+$E$23)</f>
        <v>0.10000000149011612</v>
      </c>
      <c r="E13" s="18">
        <f>D13*(1+$E$24)</f>
        <v>0.23355726351674289</v>
      </c>
      <c r="G13" s="11"/>
      <c r="H13" s="11"/>
    </row>
    <row r="14" spans="2:17" x14ac:dyDescent="0.35">
      <c r="B14" s="4" t="s">
        <v>8</v>
      </c>
      <c r="C14" s="17">
        <v>0.14985597133636475</v>
      </c>
      <c r="D14" s="18">
        <f>C14*(1+$E$23)</f>
        <v>0.14985597133636475</v>
      </c>
      <c r="E14" s="18">
        <f>D14*(1+$E$24)</f>
        <v>0.34999950065424912</v>
      </c>
      <c r="G14" s="11"/>
      <c r="H14" s="11"/>
    </row>
    <row r="15" spans="2:17" x14ac:dyDescent="0.35">
      <c r="B15" s="4" t="s">
        <v>9</v>
      </c>
      <c r="C15" s="17">
        <v>0.17126396298408508</v>
      </c>
      <c r="D15" s="18">
        <f>C15*(1+$E$23)</f>
        <v>0.17126396298408508</v>
      </c>
      <c r="E15" s="18">
        <f>D15*(1+$E$24)</f>
        <v>0.39999941937550076</v>
      </c>
      <c r="G15" s="11"/>
      <c r="H15" s="11"/>
    </row>
    <row r="16" spans="2:17" x14ac:dyDescent="0.35">
      <c r="B16" s="4" t="s">
        <v>10</v>
      </c>
      <c r="C16" s="17">
        <v>0.19267195463180542</v>
      </c>
      <c r="D16" s="18">
        <f>C16*(1+$E$23)</f>
        <v>0.19267195463180542</v>
      </c>
      <c r="E16" s="18">
        <f>D16*(1+$E$24)</f>
        <v>0.44999933809675241</v>
      </c>
      <c r="G16" s="11"/>
      <c r="H16" s="11"/>
    </row>
    <row r="17" spans="2:9" x14ac:dyDescent="0.35">
      <c r="B17" s="4" t="s">
        <v>11</v>
      </c>
      <c r="C17" s="17">
        <v>0.23548793792724609</v>
      </c>
      <c r="D17" s="18">
        <f>C17*(1+$E$23)</f>
        <v>0.23548793792724609</v>
      </c>
      <c r="E17" s="18">
        <f>D17*(1+$E$24)</f>
        <v>0.5499991755392557</v>
      </c>
      <c r="G17" s="11"/>
      <c r="H17" s="11"/>
    </row>
    <row r="18" spans="2:9" x14ac:dyDescent="0.35">
      <c r="B18" s="4" t="s">
        <v>12</v>
      </c>
      <c r="C18" s="17">
        <v>0.27830392122268677</v>
      </c>
      <c r="D18" s="18">
        <f>C18*(1+$E$23)</f>
        <v>0.27830392122268677</v>
      </c>
      <c r="E18" s="18">
        <f>D18*(1+$E$24)</f>
        <v>0.64999901298175899</v>
      </c>
      <c r="G18" s="11"/>
      <c r="H18" s="11"/>
    </row>
    <row r="20" spans="2:9" x14ac:dyDescent="0.35">
      <c r="B20" s="19" t="s">
        <v>20</v>
      </c>
      <c r="D20" s="3"/>
    </row>
    <row r="21" spans="2:9" x14ac:dyDescent="0.35">
      <c r="B21" s="2" t="s">
        <v>21</v>
      </c>
      <c r="C21" s="2" t="s">
        <v>22</v>
      </c>
    </row>
    <row r="22" spans="2:9" x14ac:dyDescent="0.35">
      <c r="B22" s="2" t="s">
        <v>23</v>
      </c>
    </row>
    <row r="23" spans="2:9" x14ac:dyDescent="0.35">
      <c r="B23" s="2" t="s">
        <v>24</v>
      </c>
      <c r="C23" s="20" t="s">
        <v>25</v>
      </c>
      <c r="D23" s="21" t="s">
        <v>26</v>
      </c>
      <c r="E23" s="17">
        <v>0</v>
      </c>
      <c r="I23" s="22"/>
    </row>
    <row r="24" spans="2:9" x14ac:dyDescent="0.35">
      <c r="B24" s="2" t="s">
        <v>27</v>
      </c>
      <c r="C24" s="20" t="s">
        <v>28</v>
      </c>
      <c r="D24" s="21" t="s">
        <v>29</v>
      </c>
      <c r="E24" s="17">
        <v>1.3355726003646851</v>
      </c>
      <c r="I24" s="22"/>
    </row>
    <row r="26" spans="2:9" x14ac:dyDescent="0.35">
      <c r="B26" s="1" t="s">
        <v>30</v>
      </c>
    </row>
    <row r="27" spans="2:9" x14ac:dyDescent="0.35">
      <c r="B27" s="2" t="s">
        <v>31</v>
      </c>
      <c r="E27" s="23">
        <v>25</v>
      </c>
    </row>
    <row r="28" spans="2:9" x14ac:dyDescent="0.35">
      <c r="B28" s="2" t="s">
        <v>32</v>
      </c>
      <c r="C28" s="2" t="s">
        <v>33</v>
      </c>
      <c r="D28" s="2" t="s">
        <v>34</v>
      </c>
      <c r="E28" s="2" t="s">
        <v>35</v>
      </c>
    </row>
    <row r="29" spans="2:9" x14ac:dyDescent="0.35">
      <c r="B29" s="24">
        <v>12</v>
      </c>
      <c r="C29" s="24">
        <f>$E$27*C13*C4*B29</f>
        <v>39570.000589638948</v>
      </c>
      <c r="D29" s="24">
        <f>$E$27*D13*C4*B29</f>
        <v>39570.000589638948</v>
      </c>
      <c r="E29" s="24">
        <f>$E$27*C4*E13*B29</f>
        <v>92418.609173575154</v>
      </c>
    </row>
    <row r="30" spans="2:9" x14ac:dyDescent="0.35">
      <c r="B30" s="24">
        <v>12</v>
      </c>
      <c r="C30" s="24">
        <f>$E$27*C14*C5*B30</f>
        <v>17892.802977561951</v>
      </c>
      <c r="D30" s="24">
        <f t="shared" ref="D30:D34" si="0">$E$27*D14*C5*B30</f>
        <v>17892.802977561951</v>
      </c>
      <c r="E30" s="24">
        <f t="shared" ref="E30:E34" si="1">$E$27*C5*E14*B30</f>
        <v>41789.940378117346</v>
      </c>
    </row>
    <row r="31" spans="2:9" x14ac:dyDescent="0.35">
      <c r="B31" s="24">
        <v>12</v>
      </c>
      <c r="C31" s="24">
        <f t="shared" ref="C31:C34" si="2">$E$27*C15*C6*B31</f>
        <v>11663.075879216194</v>
      </c>
      <c r="D31" s="24">
        <f t="shared" si="0"/>
        <v>11663.075879216194</v>
      </c>
      <c r="E31" s="24">
        <f t="shared" si="1"/>
        <v>27239.9604594716</v>
      </c>
    </row>
    <row r="32" spans="2:9" x14ac:dyDescent="0.35">
      <c r="B32" s="24">
        <v>12</v>
      </c>
      <c r="C32" s="24">
        <f t="shared" si="2"/>
        <v>7109.59512591362</v>
      </c>
      <c r="D32" s="24">
        <f t="shared" si="0"/>
        <v>7109.59512591362</v>
      </c>
      <c r="E32" s="24">
        <f t="shared" si="1"/>
        <v>16604.975575770164</v>
      </c>
    </row>
    <row r="33" spans="2:5" x14ac:dyDescent="0.35">
      <c r="B33" s="24">
        <v>12</v>
      </c>
      <c r="C33" s="24">
        <f t="shared" si="2"/>
        <v>5722.3568916320801</v>
      </c>
      <c r="D33" s="24">
        <f t="shared" si="0"/>
        <v>5722.3568916320801</v>
      </c>
      <c r="E33" s="24">
        <f t="shared" si="1"/>
        <v>13364.979965603912</v>
      </c>
    </row>
    <row r="34" spans="2:5" x14ac:dyDescent="0.35">
      <c r="B34" s="24">
        <v>12</v>
      </c>
      <c r="C34" s="24">
        <f t="shared" si="2"/>
        <v>3673.6117601394653</v>
      </c>
      <c r="D34" s="24">
        <f t="shared" si="0"/>
        <v>3673.6117601394653</v>
      </c>
      <c r="E34" s="24">
        <f t="shared" si="1"/>
        <v>8579.9869713592179</v>
      </c>
    </row>
    <row r="36" spans="2:5" x14ac:dyDescent="0.35">
      <c r="B36" s="1" t="s">
        <v>36</v>
      </c>
    </row>
    <row r="37" spans="2:5" x14ac:dyDescent="0.35">
      <c r="B37" s="2" t="s">
        <v>2</v>
      </c>
      <c r="C37" s="2" t="s">
        <v>37</v>
      </c>
      <c r="D37" s="2" t="s">
        <v>38</v>
      </c>
      <c r="E37" s="2" t="s">
        <v>39</v>
      </c>
    </row>
    <row r="38" spans="2:5" x14ac:dyDescent="0.35">
      <c r="B38" s="4" t="s">
        <v>7</v>
      </c>
      <c r="C38" s="5">
        <v>36</v>
      </c>
      <c r="D38" s="24">
        <f>C4*D4*E4*C38</f>
        <v>993642.65999999992</v>
      </c>
      <c r="E38" s="25">
        <f>SUM(C29:E29)</f>
        <v>171558.61035285305</v>
      </c>
    </row>
    <row r="39" spans="2:5" x14ac:dyDescent="0.35">
      <c r="B39" s="4" t="s">
        <v>8</v>
      </c>
      <c r="C39" s="5">
        <v>36</v>
      </c>
      <c r="D39" s="24">
        <f t="shared" ref="D39:D43" si="3">C5*D5*E5*C39</f>
        <v>479455.1999999999</v>
      </c>
      <c r="E39" s="25">
        <f>SUM(C30:E30)</f>
        <v>77575.546333241247</v>
      </c>
    </row>
    <row r="40" spans="2:5" x14ac:dyDescent="0.35">
      <c r="B40" s="4" t="s">
        <v>9</v>
      </c>
      <c r="C40" s="5">
        <v>36</v>
      </c>
      <c r="D40" s="24">
        <f t="shared" si="3"/>
        <v>370597.49999999994</v>
      </c>
      <c r="E40" s="25">
        <f t="shared" ref="E40:E43" si="4">SUM(C31:E31)</f>
        <v>50566.112217903988</v>
      </c>
    </row>
    <row r="41" spans="2:5" x14ac:dyDescent="0.35">
      <c r="B41" s="4" t="s">
        <v>10</v>
      </c>
      <c r="C41" s="5">
        <v>36</v>
      </c>
      <c r="D41" s="24">
        <f t="shared" si="3"/>
        <v>217998.89999999991</v>
      </c>
      <c r="E41" s="25">
        <f t="shared" si="4"/>
        <v>30824.165827597404</v>
      </c>
    </row>
    <row r="42" spans="2:5" x14ac:dyDescent="0.35">
      <c r="B42" s="4" t="s">
        <v>11</v>
      </c>
      <c r="C42" s="5">
        <v>36</v>
      </c>
      <c r="D42" s="24">
        <f t="shared" si="3"/>
        <v>147549.59999999998</v>
      </c>
      <c r="E42" s="25">
        <f t="shared" si="4"/>
        <v>24809.693748868071</v>
      </c>
    </row>
    <row r="43" spans="2:5" x14ac:dyDescent="0.35">
      <c r="B43" s="4" t="s">
        <v>12</v>
      </c>
      <c r="C43" s="5">
        <v>36</v>
      </c>
      <c r="D43" s="24">
        <f t="shared" si="3"/>
        <v>81921.599999999991</v>
      </c>
      <c r="E43" s="25">
        <f t="shared" si="4"/>
        <v>15927.210491638149</v>
      </c>
    </row>
    <row r="44" spans="2:5" x14ac:dyDescent="0.35">
      <c r="B44" s="12" t="s">
        <v>40</v>
      </c>
      <c r="C44" s="26"/>
      <c r="D44" s="27">
        <f>SUM(D38:D43)</f>
        <v>2291165.46</v>
      </c>
      <c r="E44" s="9">
        <f>SUM(E38:E43)</f>
        <v>371261.33897210192</v>
      </c>
    </row>
    <row r="45" spans="2:5" x14ac:dyDescent="0.35">
      <c r="E45" s="21" t="s">
        <v>15</v>
      </c>
    </row>
    <row r="46" spans="2:5" x14ac:dyDescent="0.35">
      <c r="E46" s="10">
        <v>400000</v>
      </c>
    </row>
    <row r="47" spans="2:5" x14ac:dyDescent="0.35">
      <c r="B47" s="1" t="s">
        <v>41</v>
      </c>
      <c r="E47" s="10"/>
    </row>
    <row r="48" spans="2:5" x14ac:dyDescent="0.35">
      <c r="C48" s="2" t="s">
        <v>42</v>
      </c>
      <c r="D48" s="2" t="s">
        <v>42</v>
      </c>
      <c r="E48" s="2" t="s">
        <v>43</v>
      </c>
    </row>
    <row r="49" spans="2:11" x14ac:dyDescent="0.35">
      <c r="B49" s="2" t="s">
        <v>2</v>
      </c>
      <c r="C49" s="2" t="s">
        <v>44</v>
      </c>
      <c r="D49" s="2" t="s">
        <v>45</v>
      </c>
      <c r="E49" s="2" t="s">
        <v>45</v>
      </c>
      <c r="K49" s="2">
        <v>0.10000000149011612</v>
      </c>
    </row>
    <row r="50" spans="2:11" x14ac:dyDescent="0.35">
      <c r="B50" s="4" t="s">
        <v>7</v>
      </c>
      <c r="C50" s="11">
        <f>$K$49*1</f>
        <v>0.10000000149011612</v>
      </c>
      <c r="D50" s="11">
        <v>0.2</v>
      </c>
      <c r="E50" s="11">
        <v>0.3</v>
      </c>
    </row>
    <row r="51" spans="2:11" x14ac:dyDescent="0.35">
      <c r="B51" s="4" t="s">
        <v>8</v>
      </c>
      <c r="C51" s="11">
        <f t="shared" ref="C51:C55" si="5">$K$49*1</f>
        <v>0.10000000149011612</v>
      </c>
      <c r="D51" s="11">
        <v>0.35</v>
      </c>
      <c r="E51" s="11">
        <v>0.4</v>
      </c>
    </row>
    <row r="52" spans="2:11" x14ac:dyDescent="0.35">
      <c r="B52" s="4" t="s">
        <v>9</v>
      </c>
      <c r="C52" s="11">
        <f t="shared" si="5"/>
        <v>0.10000000149011612</v>
      </c>
      <c r="D52" s="11">
        <v>0.4</v>
      </c>
      <c r="E52" s="11">
        <v>0.5</v>
      </c>
    </row>
    <row r="53" spans="2:11" x14ac:dyDescent="0.35">
      <c r="B53" s="4" t="s">
        <v>10</v>
      </c>
      <c r="C53" s="11">
        <f t="shared" si="5"/>
        <v>0.10000000149011612</v>
      </c>
      <c r="D53" s="11">
        <v>0.45</v>
      </c>
      <c r="E53" s="11">
        <v>0.55000000000000004</v>
      </c>
    </row>
    <row r="54" spans="2:11" x14ac:dyDescent="0.35">
      <c r="B54" s="4" t="s">
        <v>11</v>
      </c>
      <c r="C54" s="11">
        <f t="shared" si="5"/>
        <v>0.10000000149011612</v>
      </c>
      <c r="D54" s="11">
        <v>0.55000000000000004</v>
      </c>
      <c r="E54" s="11">
        <v>0.65</v>
      </c>
    </row>
    <row r="55" spans="2:11" x14ac:dyDescent="0.35">
      <c r="B55" s="4" t="s">
        <v>12</v>
      </c>
      <c r="C55" s="11">
        <f t="shared" si="5"/>
        <v>0.10000000149011612</v>
      </c>
      <c r="D55" s="11">
        <v>0.65</v>
      </c>
      <c r="E55" s="11">
        <v>0.7</v>
      </c>
    </row>
    <row r="56" spans="2:11" x14ac:dyDescent="0.35">
      <c r="B56" s="11"/>
      <c r="C56" s="11"/>
      <c r="E56" s="10"/>
    </row>
    <row r="57" spans="2:11" x14ac:dyDescent="0.35">
      <c r="E57" s="10"/>
    </row>
    <row r="58" spans="2:11" x14ac:dyDescent="0.35">
      <c r="E58" s="10"/>
    </row>
    <row r="59" spans="2:11" x14ac:dyDescent="0.35">
      <c r="B59" s="19" t="s">
        <v>46</v>
      </c>
      <c r="C59" s="15">
        <f>D44-E44</f>
        <v>1919904.121027898</v>
      </c>
    </row>
    <row r="66" spans="3:11" x14ac:dyDescent="0.35">
      <c r="C66" s="2" t="s">
        <v>47</v>
      </c>
      <c r="D66" s="2" t="s">
        <v>48</v>
      </c>
      <c r="E66" s="2" t="s">
        <v>49</v>
      </c>
      <c r="F66" s="2" t="s">
        <v>50</v>
      </c>
      <c r="G66" s="2" t="s">
        <v>51</v>
      </c>
      <c r="H66" s="2" t="s">
        <v>52</v>
      </c>
      <c r="I66" s="2" t="s">
        <v>53</v>
      </c>
      <c r="J66" s="2" t="s">
        <v>54</v>
      </c>
      <c r="K66" s="2" t="s">
        <v>55</v>
      </c>
    </row>
    <row r="67" spans="3:11" x14ac:dyDescent="0.35">
      <c r="C67" s="2">
        <v>4360</v>
      </c>
      <c r="D67" s="2">
        <v>1900</v>
      </c>
      <c r="E67" s="2">
        <v>3360</v>
      </c>
      <c r="F67" s="2">
        <v>1822</v>
      </c>
      <c r="G67" s="2">
        <v>1905</v>
      </c>
      <c r="H67" s="2">
        <v>1806</v>
      </c>
      <c r="I67" s="2">
        <v>1775</v>
      </c>
      <c r="J67" s="2">
        <v>1692</v>
      </c>
      <c r="K67" s="2">
        <v>1751</v>
      </c>
    </row>
    <row r="68" spans="3:11" x14ac:dyDescent="0.35">
      <c r="C68" s="2">
        <f>C69-C67</f>
        <v>491</v>
      </c>
      <c r="D68" s="2">
        <f t="shared" ref="D68:K68" si="6">D69-D67</f>
        <v>2951</v>
      </c>
      <c r="E68" s="2">
        <f t="shared" si="6"/>
        <v>1491</v>
      </c>
      <c r="F68" s="2">
        <f t="shared" si="6"/>
        <v>3029</v>
      </c>
      <c r="G68" s="2">
        <f t="shared" si="6"/>
        <v>2946</v>
      </c>
      <c r="H68" s="2">
        <f t="shared" si="6"/>
        <v>3045</v>
      </c>
      <c r="I68" s="2">
        <f t="shared" si="6"/>
        <v>3076</v>
      </c>
      <c r="J68" s="2">
        <f t="shared" si="6"/>
        <v>3159</v>
      </c>
      <c r="K68" s="2">
        <f t="shared" si="6"/>
        <v>3100</v>
      </c>
    </row>
    <row r="69" spans="3:11" x14ac:dyDescent="0.35">
      <c r="C69" s="2">
        <v>4851</v>
      </c>
      <c r="D69" s="2">
        <v>4851</v>
      </c>
      <c r="E69" s="2">
        <v>4851</v>
      </c>
      <c r="F69" s="2">
        <v>4851</v>
      </c>
      <c r="G69" s="2">
        <v>4851</v>
      </c>
      <c r="H69" s="2">
        <v>4851</v>
      </c>
      <c r="I69" s="2">
        <v>4851</v>
      </c>
      <c r="J69" s="2">
        <v>4851</v>
      </c>
      <c r="K69" s="2">
        <v>4851</v>
      </c>
    </row>
    <row r="70" spans="3:11" x14ac:dyDescent="0.35">
      <c r="C70" s="28">
        <f>C67/C69</f>
        <v>0.89878375592661308</v>
      </c>
      <c r="D70" s="28">
        <f t="shared" ref="D70:K70" si="7">D67/D69</f>
        <v>0.39167182024324881</v>
      </c>
      <c r="E70" s="28">
        <f t="shared" si="7"/>
        <v>0.69264069264069261</v>
      </c>
      <c r="F70" s="28">
        <f t="shared" si="7"/>
        <v>0.37559266130694702</v>
      </c>
      <c r="G70" s="28">
        <f t="shared" si="7"/>
        <v>0.39270253555967843</v>
      </c>
      <c r="H70" s="28">
        <f t="shared" si="7"/>
        <v>0.37229437229437229</v>
      </c>
      <c r="I70" s="28">
        <f t="shared" si="7"/>
        <v>0.36590393733250876</v>
      </c>
      <c r="J70" s="28">
        <f t="shared" si="7"/>
        <v>0.34879406307977734</v>
      </c>
      <c r="K70" s="28">
        <f t="shared" si="7"/>
        <v>0.36095650381364669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model</vt:lpstr>
      <vt:lpstr>Discount_for_1st_Year_X1</vt:lpstr>
      <vt:lpstr>Discount_for_3rd_Year_X3</vt:lpstr>
      <vt:lpstr>Expected_Total_Cost</vt:lpstr>
      <vt:lpstr>Expected_Total_Income</vt:lpstr>
      <vt:lpstr>Increased_or_Decreased_by</vt:lpstr>
      <vt:lpstr>Least_Discount_Rate_for_3rd_Year</vt:lpstr>
      <vt:lpstr>Marketing_Budget</vt:lpstr>
      <vt:lpstr>Maximal_Gross_Profit</vt:lpstr>
      <vt:lpstr>Rate_for_1st_Year</vt:lpstr>
      <vt:lpstr>Rate_for_3rd_Year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</dc:creator>
  <cp:lastModifiedBy>Jiawe</cp:lastModifiedBy>
  <dcterms:created xsi:type="dcterms:W3CDTF">2018-11-18T08:54:55Z</dcterms:created>
  <dcterms:modified xsi:type="dcterms:W3CDTF">2018-11-18T08:55:52Z</dcterms:modified>
</cp:coreProperties>
</file>