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pc\Documents\Frontend projects\01 FreeCodeCamp\02 Online Courses from YouTube FreeCodeCamp Channel\Excel from the Beginning\"/>
    </mc:Choice>
  </mc:AlternateContent>
  <xr:revisionPtr revIDLastSave="0" documentId="13_ncr:1_{1985EE06-4AB2-42C0-8D71-BFCB833F2AC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Blad1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<sst xmlns="http://schemas.openxmlformats.org/spreadsheetml/2006/main" count="883" uniqueCount="60">
  <si>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</si>
  <si>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</si>
  <si>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</si>
  <si>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</si>
  <si>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</si>
  <si>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</si>
  <si>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</si>
  <si>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</si>
  <si>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</si>
  <si>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</si>
  <si>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</si>
  <si>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</si>
  <si>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</si>
  <si>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</si>
  <si>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</si>
  <si>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</si>
  <si>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</si>
  <si>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</si>
  <si>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</si>
  <si>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</si>
  <si>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</si>
  <si>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</si>
  <si>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</si>
  <si>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</si>
  <si>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</si>
  <si>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</si>
  <si>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</si>
  <si>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</si>
  <si>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</si>
  <si>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</si>
  <si>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</si>
  <si>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</si>
  <si>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</si>
  <si>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</si>
  <si>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</si>
  <si>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</si>
  <si>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</si>
  <si>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</si>
  <si>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</si>
  <si>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</si>
  <si>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</si>
  <si>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</si>
  <si>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</si>
  <si>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</si>
  <si>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</si>
  <si>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</si>
  <si>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</si>
  <si>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</si>
  <si>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</si>
  <si>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</si>
  <si>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text to columns</t>
  </si>
  <si>
    <t>if</t>
  </si>
  <si>
    <t>sumif</t>
  </si>
  <si>
    <t>sort</t>
  </si>
  <si>
    <t>filter</t>
  </si>
  <si>
    <t>pivot table</t>
  </si>
  <si>
    <t>pie chart</t>
  </si>
  <si>
    <t>Rijlabels</t>
  </si>
  <si>
    <t>Eindtotaal</t>
  </si>
  <si>
    <t>Som van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</si>
</sst>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6" fontId="0" fillId="0" borderId="0" xfId="0" applyNumberFormat="1" applyAlignment="1">
      <alignment horizontal="left" wrapText="1"/>
    </xf>
    <xf numFmtId="0" fontId="0" fillId="0" borderId="0" xfId="0" pivotButton="1"/>
  </cellXfs>
  <cellStyles count="44"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Gevolgde hyperlink" xfId="15" builtinId="9" hidden="1"/>
    <cellStyle name="Gevolgde hyperlink" xfId="17" builtinId="9" hidden="1"/>
    <cellStyle name="Gevolgde hyperlink" xfId="19" builtinId="9" hidden="1"/>
    <cellStyle name="Gevolgde hyperlink" xfId="21" builtinId="9" hidden="1"/>
    <cellStyle name="Gevolgde hyperlink" xfId="23" builtinId="9" hidden="1"/>
    <cellStyle name="Gevolgde hyperlink" xfId="25" builtinId="9" hidden="1"/>
    <cellStyle name="Gevolgde hyperlink" xfId="27" builtinId="9" hidden="1"/>
    <cellStyle name="Gevolgde hyperlink" xfId="29" builtinId="9" hidden="1"/>
    <cellStyle name="Gevolgde hyperlink" xfId="31" builtinId="9" hidden="1"/>
    <cellStyle name="Gevolgde hyperlink" xfId="33" builtinId="9" hidden="1"/>
    <cellStyle name="Gevolgde hyperlink" xfId="35" builtinId="9" hidden="1"/>
    <cellStyle name="Gevolgde hyperlink" xfId="37" builtinId="9" hidden="1"/>
    <cellStyle name="Gevolgde hyperlink" xfId="39" builtinId="9" hidden="1"/>
    <cellStyle name="Gevolgde hyperlink" xfId="41" builtinId="9" hidden="1"/>
    <cellStyle name="Gevolgde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Komma" xfId="1" builtinId="3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Sales Database.xlsx]Blad1!Draaitabel1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849F094-6CE2-4935-9400-7ED66F55DE60}" type="VALUE">
                  <a:rPr lang="en-US" b="1"/>
                  <a:pPr>
                    <a:defRPr/>
                  </a:pPr>
                  <a:t>[WAARDE]</a:t>
                </a:fld>
                <a:endParaRPr lang="es-E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ADFE6F9-817B-4D4D-8D9B-FD38357873EF}" type="VALUE">
                  <a:rPr lang="en-US" b="1"/>
                  <a:pPr>
                    <a:defRPr/>
                  </a:pPr>
                  <a:t>[WAARDE]</a:t>
                </a:fld>
                <a:endParaRPr lang="es-E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Blad1!$B$3</c:f>
              <c:strCache>
                <c:ptCount val="1"/>
                <c:pt idx="0">
                  <c:v>Totaal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A33-4C42-A96D-D1A3799775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33-4C42-A96D-D1A3799775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A33-4C42-A96D-D1A3799775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33-4C42-A96D-D1A3799775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849F094-6CE2-4935-9400-7ED66F55DE60}" type="VALUE">
                      <a:rPr lang="en-US" b="1"/>
                      <a:pPr/>
                      <a:t>[WAARDE]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A33-4C42-A96D-D1A3799775B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33-4C42-A96D-D1A3799775B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33-4C42-A96D-D1A3799775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DFE6F9-817B-4D4D-8D9B-FD38357873EF}" type="VALUE">
                      <a:rPr lang="en-US" b="1"/>
                      <a:pPr/>
                      <a:t>[WAARDE]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A33-4C42-A96D-D1A3799775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Blad1!$B$4:$B$8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3-4C42-A96D-D1A379977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</xdr:row>
      <xdr:rowOff>180975</xdr:rowOff>
    </xdr:from>
    <xdr:to>
      <xdr:col>8</xdr:col>
      <xdr:colOff>471487</xdr:colOff>
      <xdr:row>15</xdr:row>
      <xdr:rowOff>123825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81B3030-3478-CCB2-D997-6A7C05997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pc" refreshedDate="45748.447840277775" createdVersion="8" refreshedVersion="8" minRefreshableVersion="3" recordCount="171" xr:uid="{8A006211-20CE-4769-A5B7-75C1B56E5707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" numFmtId="166">
      <sharedItems containsSemiMixedTypes="0" containsString="0" containsNumber="1" minValue="2.9999999999999992E-2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4.9000000000000002E-2"/>
    <s v="Juan"/>
    <x v="1"/>
    <s v="CA"/>
  </r>
  <r>
    <s v="Jan"/>
    <n v="1003"/>
    <n v="2499"/>
    <s v="8 ft Hose"/>
    <n v="6.2"/>
    <n v="9.1999999999999993"/>
    <n v="2.9999999999999991"/>
    <n v="2.9999999999999992E-2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0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05"/>
    <s v="Hellen"/>
    <x v="3"/>
    <s v="NM"/>
  </r>
  <r>
    <s v="Jan"/>
    <n v="1008"/>
    <n v="2877"/>
    <s v="Net"/>
    <n v="11.4"/>
    <n v="16.3"/>
    <n v="4.9000000000000004"/>
    <n v="4.9000000000000002E-2"/>
    <s v="Doug"/>
    <x v="2"/>
    <s v="NM"/>
  </r>
  <r>
    <s v="Jan"/>
    <n v="1009"/>
    <n v="1109"/>
    <s v="Chlorine Test Kit"/>
    <n v="3"/>
    <n v="8"/>
    <n v="5"/>
    <n v="0.05"/>
    <s v="Doug"/>
    <x v="2"/>
    <s v="AZ"/>
  </r>
  <r>
    <s v="Jan"/>
    <n v="1010"/>
    <n v="2877"/>
    <s v="Net"/>
    <n v="11.4"/>
    <n v="16.3"/>
    <n v="4.9000000000000004"/>
    <n v="4.9000000000000002E-2"/>
    <s v="Juan"/>
    <x v="1"/>
    <s v="CO"/>
  </r>
  <r>
    <s v="Jan"/>
    <n v="1011"/>
    <n v="2877"/>
    <s v="Net"/>
    <n v="11.4"/>
    <n v="16.3"/>
    <n v="4.9000000000000004"/>
    <n v="4.9000000000000002E-2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03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4.9000000000000002E-2"/>
    <s v="Hellen"/>
    <x v="3"/>
    <s v="AZ"/>
  </r>
  <r>
    <s v="Jan"/>
    <n v="1016"/>
    <n v="2499"/>
    <s v="8 ft Hose"/>
    <n v="6.2"/>
    <n v="9.1999999999999993"/>
    <n v="2.9999999999999991"/>
    <n v="2.9999999999999992E-2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05"/>
    <s v="Doug"/>
    <x v="2"/>
    <s v="CA"/>
  </r>
  <r>
    <s v="Feb"/>
    <n v="1019"/>
    <n v="2499"/>
    <s v="8 ft Hose"/>
    <n v="6.2"/>
    <n v="9.1999999999999993"/>
    <n v="2.9999999999999991"/>
    <n v="2.9999999999999992E-2"/>
    <s v="Doug"/>
    <x v="2"/>
    <s v="CO"/>
  </r>
  <r>
    <s v="Feb"/>
    <n v="1020"/>
    <n v="2499"/>
    <s v="8 ft Hose"/>
    <n v="6.2"/>
    <n v="9.1999999999999993"/>
    <n v="2.9999999999999991"/>
    <n v="2.9999999999999992E-2"/>
    <s v="Doug"/>
    <x v="2"/>
    <s v="NV"/>
  </r>
  <r>
    <s v="Feb"/>
    <n v="1021"/>
    <n v="1109"/>
    <s v="Chlorine Test Kit"/>
    <n v="3"/>
    <n v="8"/>
    <n v="5"/>
    <n v="0.05"/>
    <s v="Juan"/>
    <x v="1"/>
    <s v="CO"/>
  </r>
  <r>
    <s v="Feb"/>
    <n v="1022"/>
    <n v="2877"/>
    <s v="Net"/>
    <n v="11.4"/>
    <n v="16.3"/>
    <n v="4.9000000000000004"/>
    <n v="4.9000000000000002E-2"/>
    <s v="Doug"/>
    <x v="2"/>
    <s v="UT"/>
  </r>
  <r>
    <s v="Feb"/>
    <n v="1023"/>
    <n v="1109"/>
    <s v="Chlorine Test Kit"/>
    <n v="3"/>
    <n v="8"/>
    <n v="5"/>
    <n v="0.05"/>
    <s v="Hellen"/>
    <x v="3"/>
    <s v="NM"/>
  </r>
  <r>
    <s v="Feb"/>
    <n v="1024"/>
    <n v="9212"/>
    <s v="1 Gal Muratic Acid"/>
    <n v="4"/>
    <n v="7"/>
    <n v="3"/>
    <n v="0.03"/>
    <s v="Juan"/>
    <x v="1"/>
    <s v="UT"/>
  </r>
  <r>
    <s v="Feb"/>
    <n v="1025"/>
    <n v="2877"/>
    <s v="Net"/>
    <n v="11.4"/>
    <n v="16.3"/>
    <n v="4.9000000000000004"/>
    <n v="4.9000000000000002E-2"/>
    <s v="Hellen"/>
    <x v="3"/>
    <s v="NV"/>
  </r>
  <r>
    <s v="Feb"/>
    <n v="1026"/>
    <n v="6119"/>
    <s v="Algea Killer 8 oz"/>
    <n v="9"/>
    <n v="14"/>
    <n v="5"/>
    <n v="0.05"/>
    <s v="Hellen"/>
    <x v="3"/>
    <s v="NM"/>
  </r>
  <r>
    <s v="Feb"/>
    <n v="1027"/>
    <n v="6119"/>
    <s v="Algea Killer 8 oz"/>
    <n v="9"/>
    <n v="14"/>
    <n v="5"/>
    <n v="0.0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2.9999999999999992E-2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05"/>
    <s v="Juan"/>
    <x v="1"/>
    <s v="CA"/>
  </r>
  <r>
    <s v="Feb"/>
    <n v="1032"/>
    <n v="2877"/>
    <s v="Net"/>
    <n v="11.4"/>
    <n v="16.3"/>
    <n v="4.9000000000000004"/>
    <n v="4.9000000000000002E-2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4.9000000000000002E-2"/>
    <s v="Juan"/>
    <x v="1"/>
    <s v="CO"/>
  </r>
  <r>
    <s v="Mar"/>
    <n v="1035"/>
    <n v="2499"/>
    <s v="8 ft Hose"/>
    <n v="6.2"/>
    <n v="9.1999999999999993"/>
    <n v="2.9999999999999991"/>
    <n v="2.9999999999999992E-2"/>
    <s v="Hellen"/>
    <x v="3"/>
    <s v="CA"/>
  </r>
  <r>
    <s v="Mar"/>
    <n v="1036"/>
    <n v="2499"/>
    <s v="8 ft Hose"/>
    <n v="6.2"/>
    <n v="9.1999999999999993"/>
    <n v="2.9999999999999991"/>
    <n v="2.9999999999999992E-2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2.9999999999999992E-2"/>
    <s v="Juan"/>
    <x v="1"/>
    <s v="NV"/>
  </r>
  <r>
    <s v="Mar"/>
    <n v="1039"/>
    <n v="2877"/>
    <s v="Net"/>
    <n v="11.4"/>
    <n v="16.3"/>
    <n v="4.9000000000000004"/>
    <n v="4.9000000000000002E-2"/>
    <s v="Juan"/>
    <x v="1"/>
    <s v="CA"/>
  </r>
  <r>
    <s v="Mar"/>
    <n v="1040"/>
    <n v="1109"/>
    <s v="Chlorine Test Kit"/>
    <n v="3"/>
    <n v="8"/>
    <n v="5"/>
    <n v="0.05"/>
    <s v="Juan"/>
    <x v="1"/>
    <s v="AZ"/>
  </r>
  <r>
    <s v="Mar"/>
    <n v="1041"/>
    <n v="2499"/>
    <s v="8 ft Hose"/>
    <n v="6.2"/>
    <n v="9.1999999999999993"/>
    <n v="2.9999999999999991"/>
    <n v="2.9999999999999992E-2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4.9000000000000002E-2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0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2.9999999999999992E-2"/>
    <s v="Chalie"/>
    <x v="0"/>
    <s v="CO"/>
  </r>
  <r>
    <s v="April"/>
    <n v="1050"/>
    <n v="2877"/>
    <s v="Net"/>
    <n v="11.4"/>
    <n v="16.3"/>
    <n v="4.9000000000000004"/>
    <n v="4.9000000000000002E-2"/>
    <s v="Chalie"/>
    <x v="0"/>
    <s v="AZ"/>
  </r>
  <r>
    <s v="April"/>
    <n v="1051"/>
    <n v="6119"/>
    <s v="Algea Killer 8 oz"/>
    <n v="9"/>
    <n v="14"/>
    <n v="5"/>
    <n v="0.0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05"/>
    <s v="Juan"/>
    <x v="1"/>
    <s v="NV"/>
  </r>
  <r>
    <s v="April"/>
    <n v="1056"/>
    <n v="1109"/>
    <s v="Chlorine Test Kit"/>
    <n v="3"/>
    <n v="8"/>
    <n v="5"/>
    <n v="0.05"/>
    <s v="Doug"/>
    <x v="2"/>
    <s v="CA"/>
  </r>
  <r>
    <s v="April"/>
    <n v="1057"/>
    <n v="2499"/>
    <s v="8 ft Hose"/>
    <n v="6.2"/>
    <n v="9.1999999999999993"/>
    <n v="2.9999999999999991"/>
    <n v="2.9999999999999992E-2"/>
    <s v="Juan"/>
    <x v="1"/>
    <s v="CA"/>
  </r>
  <r>
    <s v="April"/>
    <n v="1058"/>
    <n v="6119"/>
    <s v="Algea Killer 8 oz"/>
    <n v="9"/>
    <n v="14"/>
    <n v="5"/>
    <n v="0.0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05"/>
    <s v="Doug"/>
    <x v="2"/>
    <s v="NV"/>
  </r>
  <r>
    <s v="May"/>
    <n v="1061"/>
    <n v="1109"/>
    <s v="Chlorine Test Kit"/>
    <n v="3"/>
    <n v="8"/>
    <n v="5"/>
    <n v="0.05"/>
    <s v="Doug"/>
    <x v="2"/>
    <s v="NV"/>
  </r>
  <r>
    <s v="May"/>
    <n v="1062"/>
    <n v="2499"/>
    <s v="8 ft Hose"/>
    <n v="6.2"/>
    <n v="9.1999999999999993"/>
    <n v="2.9999999999999991"/>
    <n v="2.9999999999999992E-2"/>
    <s v="Chalie"/>
    <x v="0"/>
    <s v="AZ"/>
  </r>
  <r>
    <s v="May"/>
    <n v="1063"/>
    <n v="1109"/>
    <s v="Chlorine Test Kit"/>
    <n v="3"/>
    <n v="8"/>
    <n v="5"/>
    <n v="0.05"/>
    <s v="Doug"/>
    <x v="2"/>
    <s v="CA"/>
  </r>
  <r>
    <s v="May"/>
    <n v="1064"/>
    <n v="2499"/>
    <s v="8 ft Hose"/>
    <n v="6.2"/>
    <n v="9.1999999999999993"/>
    <n v="2.9999999999999991"/>
    <n v="2.9999999999999992E-2"/>
    <s v="Hellen"/>
    <x v="3"/>
    <s v="AZ"/>
  </r>
  <r>
    <s v="May"/>
    <n v="1065"/>
    <n v="2499"/>
    <s v="8 ft Hose"/>
    <n v="6.2"/>
    <n v="9.1999999999999993"/>
    <n v="2.9999999999999991"/>
    <n v="2.9999999999999992E-2"/>
    <s v="Doug"/>
    <x v="2"/>
    <s v="NM"/>
  </r>
  <r>
    <s v="May"/>
    <n v="1066"/>
    <n v="2877"/>
    <s v="Net"/>
    <n v="11.4"/>
    <n v="16.3"/>
    <n v="4.9000000000000004"/>
    <n v="4.9000000000000002E-2"/>
    <s v="Doug"/>
    <x v="2"/>
    <s v="NV"/>
  </r>
  <r>
    <s v="May"/>
    <n v="1067"/>
    <n v="2877"/>
    <s v="Net"/>
    <n v="11.4"/>
    <n v="16.3"/>
    <n v="4.9000000000000004"/>
    <n v="4.9000000000000002E-2"/>
    <s v="Doug"/>
    <x v="2"/>
    <s v="UT"/>
  </r>
  <r>
    <s v="May"/>
    <n v="1068"/>
    <n v="6119"/>
    <s v="Algea Killer 8 oz"/>
    <n v="9"/>
    <n v="14"/>
    <n v="5"/>
    <n v="0.05"/>
    <s v="Juan"/>
    <x v="1"/>
    <s v="CA"/>
  </r>
  <r>
    <s v="May"/>
    <n v="1069"/>
    <n v="1109"/>
    <s v="Chlorine Test Kit"/>
    <n v="3"/>
    <n v="8"/>
    <n v="5"/>
    <n v="0.05"/>
    <s v="Doug"/>
    <x v="2"/>
    <s v="AZ"/>
  </r>
  <r>
    <s v="May"/>
    <n v="1070"/>
    <n v="2499"/>
    <s v="8 ft Hose"/>
    <n v="6.2"/>
    <n v="9.1999999999999993"/>
    <n v="2.9999999999999991"/>
    <n v="2.9999999999999992E-2"/>
    <s v="Hellen"/>
    <x v="3"/>
    <s v="AZ"/>
  </r>
  <r>
    <s v="May"/>
    <n v="1071"/>
    <n v="1109"/>
    <s v="Chlorine Test Kit"/>
    <n v="3"/>
    <n v="8"/>
    <n v="5"/>
    <n v="0.05"/>
    <s v="Chalie"/>
    <x v="0"/>
    <s v="AZ"/>
  </r>
  <r>
    <s v="May"/>
    <n v="1072"/>
    <n v="1109"/>
    <s v="Chlorine Test Kit"/>
    <n v="3"/>
    <n v="8"/>
    <n v="5"/>
    <n v="0.0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4.9000000000000002E-2"/>
    <s v="Doug"/>
    <x v="2"/>
    <s v="AZ"/>
  </r>
  <r>
    <s v="May"/>
    <n v="1075"/>
    <n v="1109"/>
    <s v="Chlorine Test Kit"/>
    <n v="3"/>
    <n v="8"/>
    <n v="5"/>
    <n v="0.05"/>
    <s v="Hellen"/>
    <x v="3"/>
    <s v="CA"/>
  </r>
  <r>
    <s v="May"/>
    <n v="1076"/>
    <n v="1109"/>
    <s v="Chlorine Test Kit"/>
    <n v="3"/>
    <n v="8"/>
    <n v="5"/>
    <n v="0.0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4.9000000000000002E-2"/>
    <s v="Juan"/>
    <x v="1"/>
    <s v="NV"/>
  </r>
  <r>
    <s v="June"/>
    <n v="1079"/>
    <n v="2877"/>
    <s v="Net"/>
    <n v="11.4"/>
    <n v="16.3"/>
    <n v="4.9000000000000004"/>
    <n v="4.9000000000000002E-2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05"/>
    <s v="Doug"/>
    <x v="2"/>
    <s v="UT"/>
  </r>
  <r>
    <s v="June"/>
    <n v="1082"/>
    <n v="1109"/>
    <s v="Chlorine Test Kit"/>
    <n v="3"/>
    <n v="8"/>
    <n v="5"/>
    <n v="0.05"/>
    <s v="Chalie"/>
    <x v="0"/>
    <s v="CA"/>
  </r>
  <r>
    <s v="June"/>
    <n v="1083"/>
    <n v="1109"/>
    <s v="Chlorine Test Kit"/>
    <n v="3"/>
    <n v="8"/>
    <n v="5"/>
    <n v="0.05"/>
    <s v="Chalie"/>
    <x v="0"/>
    <s v="NV"/>
  </r>
  <r>
    <s v="June"/>
    <n v="1084"/>
    <n v="6119"/>
    <s v="Algea Killer 8 oz"/>
    <n v="9"/>
    <n v="14"/>
    <n v="5"/>
    <n v="0.0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05"/>
    <s v="Hellen"/>
    <x v="3"/>
    <s v="AZ"/>
  </r>
  <r>
    <s v="June"/>
    <n v="1087"/>
    <n v="2499"/>
    <s v="8 ft Hose"/>
    <n v="6.2"/>
    <n v="9.1999999999999993"/>
    <n v="2.9999999999999991"/>
    <n v="2.9999999999999992E-2"/>
    <s v="Chalie"/>
    <x v="0"/>
    <s v="CA"/>
  </r>
  <r>
    <s v="June"/>
    <n v="1088"/>
    <n v="2499"/>
    <s v="8 ft Hose"/>
    <n v="6.2"/>
    <n v="9.1999999999999993"/>
    <n v="2.9999999999999991"/>
    <n v="2.9999999999999992E-2"/>
    <s v="Chalie"/>
    <x v="0"/>
    <s v="NM"/>
  </r>
  <r>
    <s v="June"/>
    <n v="1089"/>
    <n v="6119"/>
    <s v="Algea Killer 8 oz"/>
    <n v="9"/>
    <n v="14"/>
    <n v="5"/>
    <n v="0.05"/>
    <s v="Doug"/>
    <x v="2"/>
    <s v="NV"/>
  </r>
  <r>
    <s v="June"/>
    <n v="1090"/>
    <n v="2877"/>
    <s v="Net"/>
    <n v="11.4"/>
    <n v="16.3"/>
    <n v="4.9000000000000004"/>
    <n v="4.9000000000000002E-2"/>
    <s v="Chalie"/>
    <x v="0"/>
    <s v="CA"/>
  </r>
  <r>
    <s v="June"/>
    <n v="1091"/>
    <n v="2877"/>
    <s v="Net"/>
    <n v="11.4"/>
    <n v="16.3"/>
    <n v="4.9000000000000004"/>
    <n v="4.9000000000000002E-2"/>
    <s v="Hellen"/>
    <x v="3"/>
    <s v="NV"/>
  </r>
  <r>
    <s v="June"/>
    <n v="1092"/>
    <n v="2877"/>
    <s v="Net"/>
    <n v="11.4"/>
    <n v="16.3"/>
    <n v="4.9000000000000004"/>
    <n v="4.9000000000000002E-2"/>
    <s v="Doug"/>
    <x v="2"/>
    <s v="CA"/>
  </r>
  <r>
    <s v="June"/>
    <n v="1093"/>
    <n v="6119"/>
    <s v="Algea Killer 8 oz"/>
    <n v="9"/>
    <n v="14"/>
    <n v="5"/>
    <n v="0.05"/>
    <s v="Juan"/>
    <x v="1"/>
    <s v="AZ"/>
  </r>
  <r>
    <s v="June"/>
    <n v="1094"/>
    <n v="6119"/>
    <s v="Algea Killer 8 oz"/>
    <n v="9"/>
    <n v="14"/>
    <n v="5"/>
    <n v="0.05"/>
    <s v="Doug"/>
    <x v="2"/>
    <s v="CA"/>
  </r>
  <r>
    <s v="June"/>
    <n v="1095"/>
    <n v="2499"/>
    <s v="8 ft Hose"/>
    <n v="6.2"/>
    <n v="9.1999999999999993"/>
    <n v="2.9999999999999991"/>
    <n v="2.9999999999999992E-2"/>
    <s v="Hellen"/>
    <x v="3"/>
    <s v="AZ"/>
  </r>
  <r>
    <s v="June"/>
    <n v="1096"/>
    <n v="6119"/>
    <s v="Algea Killer 8 oz"/>
    <n v="9"/>
    <n v="14"/>
    <n v="5"/>
    <n v="0.05"/>
    <s v="Doug"/>
    <x v="2"/>
    <s v="AZ"/>
  </r>
  <r>
    <s v="June"/>
    <n v="1097"/>
    <n v="9212"/>
    <s v="1 Gal Muratic Acid"/>
    <n v="4"/>
    <n v="7"/>
    <n v="3"/>
    <n v="0.03"/>
    <s v="Hellen"/>
    <x v="3"/>
    <s v="NV"/>
  </r>
  <r>
    <s v="June"/>
    <n v="1098"/>
    <n v="2877"/>
    <s v="Net"/>
    <n v="11.4"/>
    <n v="16.3"/>
    <n v="4.9000000000000004"/>
    <n v="4.9000000000000002E-2"/>
    <s v="Juan"/>
    <x v="1"/>
    <s v="NM"/>
  </r>
  <r>
    <s v="July"/>
    <n v="1099"/>
    <n v="2877"/>
    <s v="Net"/>
    <n v="11.4"/>
    <n v="16.3"/>
    <n v="4.9000000000000004"/>
    <n v="4.9000000000000002E-2"/>
    <s v="Doug"/>
    <x v="2"/>
    <s v="CA"/>
  </r>
  <r>
    <s v="July"/>
    <n v="1100"/>
    <n v="6119"/>
    <s v="Algea Killer 8 oz"/>
    <n v="9"/>
    <n v="14"/>
    <n v="5"/>
    <n v="0.05"/>
    <s v="Chalie"/>
    <x v="0"/>
    <s v="UT"/>
  </r>
  <r>
    <s v="July"/>
    <n v="1101"/>
    <n v="2499"/>
    <s v="8 ft Hose"/>
    <n v="6.2"/>
    <n v="9.1999999999999993"/>
    <n v="2.9999999999999991"/>
    <n v="2.9999999999999992E-2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4.9000000000000002E-2"/>
    <s v="Juan"/>
    <x v="1"/>
    <s v="AZ"/>
  </r>
  <r>
    <s v="July"/>
    <n v="1104"/>
    <n v="2877"/>
    <s v="Net"/>
    <n v="11.4"/>
    <n v="16.3"/>
    <n v="4.9000000000000004"/>
    <n v="4.9000000000000002E-2"/>
    <s v="Doug"/>
    <x v="2"/>
    <s v="NV"/>
  </r>
  <r>
    <s v="July"/>
    <n v="1105"/>
    <n v="2499"/>
    <s v="8 ft Hose"/>
    <n v="6.2"/>
    <n v="9.1999999999999993"/>
    <n v="2.9999999999999991"/>
    <n v="2.9999999999999992E-2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0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03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03"/>
    <s v="Hellen"/>
    <x v="3"/>
    <s v="AZ"/>
  </r>
  <r>
    <s v="Aug"/>
    <n v="1132"/>
    <n v="9212"/>
    <s v="1 Gal Muratic Acid"/>
    <n v="4"/>
    <n v="7"/>
    <n v="3"/>
    <n v="0.03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03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03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03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03"/>
    <s v="Chalie"/>
    <x v="0"/>
    <s v="AZ"/>
  </r>
  <r>
    <s v="Nov"/>
    <n v="1163"/>
    <n v="9212"/>
    <s v="1 Gal Muratic Acid"/>
    <n v="4"/>
    <n v="7"/>
    <n v="3"/>
    <n v="0.03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275B7-9899-483B-909E-255B3E8751FE}" name="Draaitabel1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 van Sale Price" fld="5" baseField="0" baseItem="0" numFmtId="166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2D11-8327-4D9F-B941-982BCA06BB44}">
  <dimension ref="A3:B8"/>
  <sheetViews>
    <sheetView tabSelected="1" workbookViewId="0">
      <selection activeCell="B8" sqref="B8"/>
    </sheetView>
  </sheetViews>
  <sheetFormatPr defaultRowHeight="15.75"/>
  <cols>
    <col min="1" max="1" width="9.875" bestFit="1" customWidth="1"/>
    <col min="2" max="2" width="16.125" bestFit="1" customWidth="1"/>
  </cols>
  <sheetData>
    <row r="3" spans="1:2">
      <c r="A3" s="7" t="s">
        <v>57</v>
      </c>
      <c r="B3" t="s">
        <v>59</v>
      </c>
    </row>
    <row r="4" spans="1:2">
      <c r="A4" s="4" t="s">
        <v>38</v>
      </c>
      <c r="B4" s="3">
        <v>6003.5</v>
      </c>
    </row>
    <row r="5" spans="1:2">
      <c r="A5" s="4" t="s">
        <v>40</v>
      </c>
      <c r="B5" s="3">
        <v>2410.7000000000003</v>
      </c>
    </row>
    <row r="6" spans="1:2">
      <c r="A6" s="4" t="s">
        <v>44</v>
      </c>
      <c r="B6" s="3">
        <v>3035.3</v>
      </c>
    </row>
    <row r="7" spans="1:2">
      <c r="A7" s="4" t="s">
        <v>42</v>
      </c>
      <c r="B7" s="3">
        <v>5661.0999999999985</v>
      </c>
    </row>
    <row r="8" spans="1:2">
      <c r="A8" s="4" t="s">
        <v>58</v>
      </c>
      <c r="B8" s="3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workbookViewId="0">
      <pane ySplit="1" topLeftCell="A2" activePane="bottomLeft" state="frozen"/>
      <selection pane="bottomLeft" activeCell="L7" sqref="L7"/>
    </sheetView>
  </sheetViews>
  <sheetFormatPr defaultColWidth="11" defaultRowHeight="15.75"/>
  <cols>
    <col min="4" max="4" width="18.375" customWidth="1"/>
    <col min="5" max="5" width="11" style="3"/>
    <col min="6" max="6" width="12.25" style="3" bestFit="1" customWidth="1"/>
    <col min="8" max="8" width="13.875" style="3" customWidth="1"/>
  </cols>
  <sheetData>
    <row r="1" spans="1:13" ht="31.5">
      <c r="A1" s="5" t="s">
        <v>22</v>
      </c>
      <c r="B1" s="5" t="s">
        <v>35</v>
      </c>
      <c r="C1" s="5" t="s">
        <v>0</v>
      </c>
      <c r="D1" s="5" t="s">
        <v>1</v>
      </c>
      <c r="E1" s="6" t="s">
        <v>2</v>
      </c>
      <c r="F1" s="6" t="s">
        <v>3</v>
      </c>
      <c r="G1" s="5" t="s">
        <v>4</v>
      </c>
      <c r="H1" s="6" t="s">
        <v>36</v>
      </c>
      <c r="I1" s="5" t="s">
        <v>45</v>
      </c>
      <c r="J1" s="5" t="s">
        <v>46</v>
      </c>
      <c r="K1" s="5" t="s">
        <v>15</v>
      </c>
      <c r="L1" s="5"/>
      <c r="M1" s="5"/>
    </row>
    <row r="2" spans="1:13" s="5" customFormat="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3">
        <f t="shared" ref="G2:G33" si="0">F2-E2</f>
        <v>40.100000000000009</v>
      </c>
      <c r="H2" s="3">
        <f t="shared" ref="H2:H33" si="1">IF(F2&gt;50,G2*0.2,G2*0.01)</f>
        <v>8.0200000000000014</v>
      </c>
      <c r="I2" t="s">
        <v>37</v>
      </c>
      <c r="J2" t="s">
        <v>38</v>
      </c>
      <c r="K2" t="s">
        <v>19</v>
      </c>
      <c r="L2"/>
      <c r="M2"/>
    </row>
    <row r="3" spans="1:13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3">
        <f t="shared" si="0"/>
        <v>4.9000000000000004</v>
      </c>
      <c r="H3" s="3">
        <f t="shared" si="1"/>
        <v>4.9000000000000002E-2</v>
      </c>
      <c r="I3" t="s">
        <v>39</v>
      </c>
      <c r="J3" t="s">
        <v>40</v>
      </c>
      <c r="K3" t="s">
        <v>18</v>
      </c>
      <c r="M3" t="s">
        <v>50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3">
        <f t="shared" si="0"/>
        <v>2.9999999999999991</v>
      </c>
      <c r="H4" s="3">
        <f t="shared" si="1"/>
        <v>2.9999999999999992E-2</v>
      </c>
      <c r="I4" t="s">
        <v>41</v>
      </c>
      <c r="J4" t="s">
        <v>42</v>
      </c>
      <c r="K4" t="s">
        <v>16</v>
      </c>
      <c r="M4" t="s">
        <v>51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3">
        <f t="shared" si="0"/>
        <v>158</v>
      </c>
      <c r="H5" s="3">
        <f t="shared" si="1"/>
        <v>31.6</v>
      </c>
      <c r="I5" t="s">
        <v>37</v>
      </c>
      <c r="J5" t="s">
        <v>38</v>
      </c>
      <c r="K5" t="s">
        <v>16</v>
      </c>
      <c r="M5" t="s">
        <v>52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3">
        <f t="shared" si="0"/>
        <v>5</v>
      </c>
      <c r="H6" s="3">
        <f t="shared" si="1"/>
        <v>0.05</v>
      </c>
      <c r="I6" t="s">
        <v>41</v>
      </c>
      <c r="J6" t="s">
        <v>42</v>
      </c>
      <c r="K6" t="s">
        <v>16</v>
      </c>
      <c r="M6" t="s">
        <v>53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3">
        <f t="shared" si="0"/>
        <v>40.100000000000009</v>
      </c>
      <c r="H7" s="3">
        <f t="shared" si="1"/>
        <v>8.0200000000000014</v>
      </c>
      <c r="I7" t="s">
        <v>41</v>
      </c>
      <c r="J7" t="s">
        <v>42</v>
      </c>
      <c r="K7" t="s">
        <v>16</v>
      </c>
      <c r="M7" t="s">
        <v>54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3">
        <f t="shared" si="0"/>
        <v>5</v>
      </c>
      <c r="H8" s="3">
        <f t="shared" si="1"/>
        <v>0.05</v>
      </c>
      <c r="I8" t="s">
        <v>43</v>
      </c>
      <c r="J8" t="s">
        <v>44</v>
      </c>
      <c r="K8" t="s">
        <v>19</v>
      </c>
      <c r="M8" t="s">
        <v>55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3">
        <f t="shared" si="0"/>
        <v>4.9000000000000004</v>
      </c>
      <c r="H9" s="3">
        <f t="shared" si="1"/>
        <v>4.9000000000000002E-2</v>
      </c>
      <c r="I9" t="s">
        <v>41</v>
      </c>
      <c r="J9" t="s">
        <v>42</v>
      </c>
      <c r="K9" t="s">
        <v>19</v>
      </c>
      <c r="M9" t="s">
        <v>56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3">
        <f t="shared" si="0"/>
        <v>5</v>
      </c>
      <c r="H10" s="3">
        <f t="shared" si="1"/>
        <v>0.05</v>
      </c>
      <c r="I10" t="s">
        <v>41</v>
      </c>
      <c r="J10" t="s">
        <v>42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3">
        <f t="shared" si="0"/>
        <v>4.9000000000000004</v>
      </c>
      <c r="H11" s="3">
        <f t="shared" si="1"/>
        <v>4.9000000000000002E-2</v>
      </c>
      <c r="I11" t="s">
        <v>39</v>
      </c>
      <c r="J11" t="s">
        <v>40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3">
        <f t="shared" si="0"/>
        <v>4.9000000000000004</v>
      </c>
      <c r="H12" s="3">
        <f t="shared" si="1"/>
        <v>4.9000000000000002E-2</v>
      </c>
      <c r="I12" t="s">
        <v>39</v>
      </c>
      <c r="J12" t="s">
        <v>40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3">
        <f t="shared" si="0"/>
        <v>42</v>
      </c>
      <c r="H13" s="3">
        <f t="shared" si="1"/>
        <v>8.4</v>
      </c>
      <c r="I13" t="s">
        <v>41</v>
      </c>
      <c r="J13" t="s">
        <v>42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3">
        <f t="shared" si="0"/>
        <v>3</v>
      </c>
      <c r="H14" s="3">
        <f t="shared" si="1"/>
        <v>0.03</v>
      </c>
      <c r="I14" t="s">
        <v>43</v>
      </c>
      <c r="J14" t="s">
        <v>44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3">
        <f t="shared" si="0"/>
        <v>158</v>
      </c>
      <c r="H15" s="3">
        <f t="shared" si="1"/>
        <v>31.6</v>
      </c>
      <c r="I15" t="s">
        <v>37</v>
      </c>
      <c r="J15" t="s">
        <v>38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3">
        <f t="shared" si="0"/>
        <v>4.9000000000000004</v>
      </c>
      <c r="H16" s="3">
        <f t="shared" si="1"/>
        <v>4.9000000000000002E-2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3">
        <f t="shared" si="0"/>
        <v>2.9999999999999991</v>
      </c>
      <c r="H17" s="3">
        <f t="shared" si="1"/>
        <v>2.9999999999999992E-2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3">
        <f t="shared" si="0"/>
        <v>64</v>
      </c>
      <c r="H18" s="3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3">
        <f t="shared" si="0"/>
        <v>5</v>
      </c>
      <c r="H19" s="3">
        <f t="shared" si="1"/>
        <v>0.05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3">
        <f t="shared" si="0"/>
        <v>2.9999999999999991</v>
      </c>
      <c r="H20" s="3">
        <f t="shared" si="1"/>
        <v>2.9999999999999992E-2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3">
        <f t="shared" si="0"/>
        <v>2.9999999999999991</v>
      </c>
      <c r="H21" s="3">
        <f t="shared" si="1"/>
        <v>2.9999999999999992E-2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3">
        <f t="shared" si="0"/>
        <v>5</v>
      </c>
      <c r="H22" s="3">
        <f t="shared" si="1"/>
        <v>0.05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3">
        <f t="shared" si="0"/>
        <v>4.9000000000000004</v>
      </c>
      <c r="H23" s="3">
        <f t="shared" si="1"/>
        <v>4.9000000000000002E-2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3">
        <f t="shared" si="0"/>
        <v>5</v>
      </c>
      <c r="H24" s="3">
        <f t="shared" si="1"/>
        <v>0.05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3">
        <f t="shared" si="0"/>
        <v>3</v>
      </c>
      <c r="H25" s="3">
        <f t="shared" si="1"/>
        <v>0.03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3">
        <f t="shared" si="0"/>
        <v>4.9000000000000004</v>
      </c>
      <c r="H26" s="3">
        <f t="shared" si="1"/>
        <v>4.9000000000000002E-2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3">
        <f t="shared" si="0"/>
        <v>5</v>
      </c>
      <c r="H27" s="3">
        <f t="shared" si="1"/>
        <v>0.05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3">
        <f t="shared" si="0"/>
        <v>5</v>
      </c>
      <c r="H28" s="3">
        <f t="shared" si="1"/>
        <v>0.05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3">
        <f t="shared" si="0"/>
        <v>158</v>
      </c>
      <c r="H29" s="3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3">
        <f t="shared" si="0"/>
        <v>2.9999999999999991</v>
      </c>
      <c r="H30" s="3">
        <f t="shared" si="1"/>
        <v>2.9999999999999992E-2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3">
        <f t="shared" si="0"/>
        <v>42</v>
      </c>
      <c r="H31" s="3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3">
        <f t="shared" si="0"/>
        <v>5</v>
      </c>
      <c r="H32" s="3">
        <f t="shared" si="1"/>
        <v>0.05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3">
        <f t="shared" si="0"/>
        <v>4.9000000000000004</v>
      </c>
      <c r="H33" s="3">
        <f t="shared" si="1"/>
        <v>4.9000000000000002E-2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3">
        <f t="shared" ref="G34:G65" si="2">F34-E34</f>
        <v>40.100000000000009</v>
      </c>
      <c r="H34" s="3">
        <f t="shared" ref="H34:H65" si="3">IF(F34&gt;50,G34*0.2,G34*0.01)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3">
        <f t="shared" si="2"/>
        <v>4.9000000000000004</v>
      </c>
      <c r="H35" s="3">
        <f t="shared" si="3"/>
        <v>4.9000000000000002E-2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3">
        <f t="shared" si="2"/>
        <v>2.9999999999999991</v>
      </c>
      <c r="H36" s="3">
        <f t="shared" si="3"/>
        <v>2.9999999999999992E-2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3">
        <f t="shared" si="2"/>
        <v>2.9999999999999991</v>
      </c>
      <c r="H37" s="3">
        <f t="shared" si="3"/>
        <v>2.9999999999999992E-2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3">
        <f t="shared" si="2"/>
        <v>35</v>
      </c>
      <c r="H38" s="3">
        <f t="shared" si="3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3">
        <f t="shared" si="2"/>
        <v>2.9999999999999991</v>
      </c>
      <c r="H39" s="3">
        <f t="shared" si="3"/>
        <v>2.9999999999999992E-2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3">
        <f t="shared" si="2"/>
        <v>4.9000000000000004</v>
      </c>
      <c r="H40" s="3">
        <f t="shared" si="3"/>
        <v>4.9000000000000002E-2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3">
        <f t="shared" si="2"/>
        <v>5</v>
      </c>
      <c r="H41" s="3">
        <f t="shared" si="3"/>
        <v>0.05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3">
        <f t="shared" si="2"/>
        <v>2.9999999999999991</v>
      </c>
      <c r="H42" s="3">
        <f t="shared" si="3"/>
        <v>2.9999999999999992E-2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3">
        <f t="shared" si="2"/>
        <v>158</v>
      </c>
      <c r="H43" s="3">
        <f t="shared" si="3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3">
        <f t="shared" si="2"/>
        <v>64</v>
      </c>
      <c r="H44" s="3">
        <f t="shared" si="3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3">
        <f t="shared" si="2"/>
        <v>4.9000000000000004</v>
      </c>
      <c r="H45" s="3">
        <f t="shared" si="3"/>
        <v>4.9000000000000002E-2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3">
        <f t="shared" si="2"/>
        <v>158</v>
      </c>
      <c r="H46" s="3">
        <f t="shared" si="3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3">
        <f t="shared" si="2"/>
        <v>5</v>
      </c>
      <c r="H47" s="3">
        <f t="shared" si="3"/>
        <v>0.05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3">
        <f t="shared" si="2"/>
        <v>35</v>
      </c>
      <c r="H48" s="3">
        <f t="shared" si="3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3">
        <f t="shared" si="2"/>
        <v>158</v>
      </c>
      <c r="H49" s="3">
        <f t="shared" si="3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3">
        <f t="shared" si="2"/>
        <v>2.9999999999999991</v>
      </c>
      <c r="H50" s="3">
        <f t="shared" si="3"/>
        <v>2.9999999999999992E-2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3">
        <f t="shared" si="2"/>
        <v>4.9000000000000004</v>
      </c>
      <c r="H51" s="3">
        <f t="shared" si="3"/>
        <v>4.9000000000000002E-2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3">
        <f t="shared" si="2"/>
        <v>5</v>
      </c>
      <c r="H52" s="3">
        <f t="shared" si="3"/>
        <v>0.05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3">
        <f t="shared" si="2"/>
        <v>35</v>
      </c>
      <c r="H53" s="3">
        <f t="shared" si="3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3">
        <f t="shared" si="2"/>
        <v>64</v>
      </c>
      <c r="H54" s="3">
        <f t="shared" si="3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3">
        <f t="shared" si="2"/>
        <v>42</v>
      </c>
      <c r="H55" s="3">
        <f t="shared" si="3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3">
        <f t="shared" si="2"/>
        <v>5</v>
      </c>
      <c r="H56" s="3">
        <f t="shared" si="3"/>
        <v>0.05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3">
        <f t="shared" si="2"/>
        <v>5</v>
      </c>
      <c r="H57" s="3">
        <f t="shared" si="3"/>
        <v>0.05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3">
        <f t="shared" si="2"/>
        <v>2.9999999999999991</v>
      </c>
      <c r="H58" s="3">
        <f t="shared" si="3"/>
        <v>2.9999999999999992E-2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3">
        <f t="shared" si="2"/>
        <v>5</v>
      </c>
      <c r="H59" s="3">
        <f t="shared" si="3"/>
        <v>0.05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3">
        <f t="shared" si="2"/>
        <v>64</v>
      </c>
      <c r="H60" s="3">
        <f t="shared" si="3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3">
        <f t="shared" si="2"/>
        <v>5</v>
      </c>
      <c r="H61" s="3">
        <f t="shared" si="3"/>
        <v>0.05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3">
        <f t="shared" si="2"/>
        <v>5</v>
      </c>
      <c r="H62" s="3">
        <f t="shared" si="3"/>
        <v>0.05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3">
        <f t="shared" si="2"/>
        <v>2.9999999999999991</v>
      </c>
      <c r="H63" s="3">
        <f t="shared" si="3"/>
        <v>2.9999999999999992E-2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3">
        <f t="shared" si="2"/>
        <v>5</v>
      </c>
      <c r="H64" s="3">
        <f t="shared" si="3"/>
        <v>0.05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3">
        <f t="shared" si="2"/>
        <v>2.9999999999999991</v>
      </c>
      <c r="H65" s="3">
        <f t="shared" si="3"/>
        <v>2.9999999999999992E-2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3">
        <f t="shared" ref="G66:G97" si="4">F66-E66</f>
        <v>2.9999999999999991</v>
      </c>
      <c r="H66" s="3">
        <f t="shared" ref="H66:H97" si="5">IF(F66&gt;50,G66*0.2,G66*0.01)</f>
        <v>2.9999999999999992E-2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3">
        <f t="shared" si="4"/>
        <v>4.9000000000000004</v>
      </c>
      <c r="H67" s="3">
        <f t="shared" si="5"/>
        <v>4.9000000000000002E-2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3">
        <f t="shared" si="4"/>
        <v>4.9000000000000004</v>
      </c>
      <c r="H68" s="3">
        <f t="shared" si="5"/>
        <v>4.9000000000000002E-2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3">
        <f t="shared" si="4"/>
        <v>5</v>
      </c>
      <c r="H69" s="3">
        <f t="shared" si="5"/>
        <v>0.05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3">
        <f t="shared" si="4"/>
        <v>5</v>
      </c>
      <c r="H70" s="3">
        <f t="shared" si="5"/>
        <v>0.05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3">
        <f t="shared" si="4"/>
        <v>2.9999999999999991</v>
      </c>
      <c r="H71" s="3">
        <f t="shared" si="5"/>
        <v>2.9999999999999992E-2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3">
        <f t="shared" si="4"/>
        <v>5</v>
      </c>
      <c r="H72" s="3">
        <f t="shared" si="5"/>
        <v>0.05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3">
        <f t="shared" si="4"/>
        <v>5</v>
      </c>
      <c r="H73" s="3">
        <f t="shared" si="5"/>
        <v>0.05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3">
        <f t="shared" si="4"/>
        <v>35</v>
      </c>
      <c r="H74" s="3">
        <f t="shared" si="5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3">
        <f t="shared" si="4"/>
        <v>4.9000000000000004</v>
      </c>
      <c r="H75" s="3">
        <f t="shared" si="5"/>
        <v>4.9000000000000002E-2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3">
        <f t="shared" si="4"/>
        <v>5</v>
      </c>
      <c r="H76" s="3">
        <f t="shared" si="5"/>
        <v>0.05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3">
        <f t="shared" si="4"/>
        <v>5</v>
      </c>
      <c r="H77" s="3">
        <f t="shared" si="5"/>
        <v>0.05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3">
        <f t="shared" si="4"/>
        <v>40.100000000000009</v>
      </c>
      <c r="H78" s="3">
        <f t="shared" si="5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3">
        <f t="shared" si="4"/>
        <v>4.9000000000000004</v>
      </c>
      <c r="H79" s="3">
        <f t="shared" si="5"/>
        <v>4.9000000000000002E-2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3">
        <f t="shared" si="4"/>
        <v>4.9000000000000004</v>
      </c>
      <c r="H80" s="3">
        <f t="shared" si="5"/>
        <v>4.9000000000000002E-2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3">
        <f t="shared" si="4"/>
        <v>42</v>
      </c>
      <c r="H81" s="3">
        <f t="shared" si="5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3">
        <f t="shared" si="4"/>
        <v>5</v>
      </c>
      <c r="H82" s="3">
        <f t="shared" si="5"/>
        <v>0.05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3">
        <f t="shared" si="4"/>
        <v>5</v>
      </c>
      <c r="H83" s="3">
        <f t="shared" si="5"/>
        <v>0.05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3">
        <f t="shared" si="4"/>
        <v>5</v>
      </c>
      <c r="H84" s="3">
        <f t="shared" si="5"/>
        <v>0.05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3">
        <f t="shared" si="4"/>
        <v>5</v>
      </c>
      <c r="H85" s="3">
        <f t="shared" si="5"/>
        <v>0.05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3">
        <f t="shared" si="4"/>
        <v>40.100000000000009</v>
      </c>
      <c r="H86" s="3">
        <f t="shared" si="5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3">
        <f t="shared" si="4"/>
        <v>5</v>
      </c>
      <c r="H87" s="3">
        <f t="shared" si="5"/>
        <v>0.05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3">
        <f t="shared" si="4"/>
        <v>2.9999999999999991</v>
      </c>
      <c r="H88" s="3">
        <f t="shared" si="5"/>
        <v>2.9999999999999992E-2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3">
        <f t="shared" si="4"/>
        <v>2.9999999999999991</v>
      </c>
      <c r="H89" s="3">
        <f t="shared" si="5"/>
        <v>2.9999999999999992E-2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3">
        <f t="shared" si="4"/>
        <v>5</v>
      </c>
      <c r="H90" s="3">
        <f t="shared" si="5"/>
        <v>0.05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3">
        <f t="shared" si="4"/>
        <v>4.9000000000000004</v>
      </c>
      <c r="H91" s="3">
        <f t="shared" si="5"/>
        <v>4.9000000000000002E-2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3">
        <f t="shared" si="4"/>
        <v>4.9000000000000004</v>
      </c>
      <c r="H92" s="3">
        <f t="shared" si="5"/>
        <v>4.9000000000000002E-2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3">
        <f t="shared" si="4"/>
        <v>4.9000000000000004</v>
      </c>
      <c r="H93" s="3">
        <f t="shared" si="5"/>
        <v>4.9000000000000002E-2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3">
        <f t="shared" si="4"/>
        <v>5</v>
      </c>
      <c r="H94" s="3">
        <f t="shared" si="5"/>
        <v>0.05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3">
        <f t="shared" si="4"/>
        <v>5</v>
      </c>
      <c r="H95" s="3">
        <f t="shared" si="5"/>
        <v>0.05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3">
        <f t="shared" si="4"/>
        <v>2.9999999999999991</v>
      </c>
      <c r="H96" s="3">
        <f t="shared" si="5"/>
        <v>2.9999999999999992E-2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3">
        <f t="shared" si="4"/>
        <v>5</v>
      </c>
      <c r="H97" s="3">
        <f t="shared" si="5"/>
        <v>0.05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3">
        <f t="shared" ref="G98:G129" si="6">F98-E98</f>
        <v>3</v>
      </c>
      <c r="H98" s="3">
        <f t="shared" ref="H98:H129" si="7">IF(F98&gt;50,G98*0.2,G98*0.01)</f>
        <v>0.03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3">
        <f t="shared" si="6"/>
        <v>4.9000000000000004</v>
      </c>
      <c r="H99" s="3">
        <f t="shared" si="7"/>
        <v>4.9000000000000002E-2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3">
        <f t="shared" si="6"/>
        <v>4.9000000000000004</v>
      </c>
      <c r="H100" s="3">
        <f t="shared" si="7"/>
        <v>4.9000000000000002E-2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3">
        <f t="shared" si="6"/>
        <v>5</v>
      </c>
      <c r="H101" s="3">
        <f t="shared" si="7"/>
        <v>0.05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3">
        <f t="shared" si="6"/>
        <v>2.9999999999999991</v>
      </c>
      <c r="H102" s="3">
        <f t="shared" si="7"/>
        <v>2.9999999999999992E-2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3">
        <f t="shared" si="6"/>
        <v>64</v>
      </c>
      <c r="H103" s="3">
        <f t="shared" si="7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3">
        <f t="shared" si="6"/>
        <v>4.9000000000000004</v>
      </c>
      <c r="H104" s="3">
        <f t="shared" si="7"/>
        <v>4.9000000000000002E-2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3">
        <f t="shared" si="6"/>
        <v>4.9000000000000004</v>
      </c>
      <c r="H105" s="3">
        <f t="shared" si="7"/>
        <v>4.9000000000000002E-2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3">
        <f t="shared" si="6"/>
        <v>2.9999999999999991</v>
      </c>
      <c r="H106" s="3">
        <f t="shared" si="7"/>
        <v>2.9999999999999992E-2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3">
        <f t="shared" si="6"/>
        <v>40.100000000000009</v>
      </c>
      <c r="H107" s="3">
        <f t="shared" si="7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3">
        <f t="shared" si="6"/>
        <v>5</v>
      </c>
      <c r="H108" s="3">
        <f t="shared" si="7"/>
        <v>0.05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3">
        <f t="shared" si="6"/>
        <v>40.100000000000009</v>
      </c>
      <c r="H109" s="3">
        <f t="shared" si="7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3">
        <f t="shared" si="6"/>
        <v>158</v>
      </c>
      <c r="H110" s="3">
        <f t="shared" si="7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3">
        <f t="shared" si="6"/>
        <v>158</v>
      </c>
      <c r="H111" s="3">
        <f t="shared" si="7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3">
        <f t="shared" si="6"/>
        <v>35</v>
      </c>
      <c r="H112" s="3">
        <f t="shared" si="7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3">
        <f t="shared" si="6"/>
        <v>35</v>
      </c>
      <c r="H113" s="3">
        <f t="shared" si="7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3">
        <f t="shared" si="6"/>
        <v>40.100000000000009</v>
      </c>
      <c r="H114" s="3">
        <f t="shared" si="7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3">
        <f t="shared" si="6"/>
        <v>64</v>
      </c>
      <c r="H115" s="3">
        <f t="shared" si="7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3">
        <f t="shared" si="6"/>
        <v>158</v>
      </c>
      <c r="H116" s="3">
        <f t="shared" si="7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3">
        <f t="shared" si="6"/>
        <v>35</v>
      </c>
      <c r="H117" s="3">
        <f t="shared" si="7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3">
        <f t="shared" si="6"/>
        <v>158</v>
      </c>
      <c r="H118" s="3">
        <f t="shared" si="7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3">
        <f t="shared" si="6"/>
        <v>40.100000000000009</v>
      </c>
      <c r="H119" s="3">
        <f t="shared" si="7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3">
        <f t="shared" si="6"/>
        <v>64</v>
      </c>
      <c r="H120" s="3">
        <f t="shared" si="7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3">
        <f t="shared" si="6"/>
        <v>64</v>
      </c>
      <c r="H121" s="3">
        <f t="shared" si="7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3">
        <f t="shared" si="6"/>
        <v>42</v>
      </c>
      <c r="H122" s="3">
        <f t="shared" si="7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3">
        <f t="shared" si="6"/>
        <v>158</v>
      </c>
      <c r="H123" s="3">
        <f t="shared" si="7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3">
        <f t="shared" si="6"/>
        <v>40.100000000000009</v>
      </c>
      <c r="H124" s="3">
        <f t="shared" si="7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3">
        <f t="shared" si="6"/>
        <v>42</v>
      </c>
      <c r="H125" s="3">
        <f t="shared" si="7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3">
        <f t="shared" si="6"/>
        <v>64</v>
      </c>
      <c r="H126" s="3">
        <f t="shared" si="7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3">
        <f t="shared" si="6"/>
        <v>3</v>
      </c>
      <c r="H127" s="3">
        <f t="shared" si="7"/>
        <v>0.03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3">
        <f t="shared" si="6"/>
        <v>158</v>
      </c>
      <c r="H128" s="3">
        <f t="shared" si="7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3">
        <f t="shared" si="6"/>
        <v>35</v>
      </c>
      <c r="H129" s="3">
        <f t="shared" si="7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3">
        <f t="shared" ref="G130:G161" si="8">F130-E130</f>
        <v>40.100000000000009</v>
      </c>
      <c r="H130" s="3">
        <f t="shared" ref="H130:H161" si="9">IF(F130&gt;50,G130*0.2,G130*0.01)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3">
        <f t="shared" si="8"/>
        <v>42</v>
      </c>
      <c r="H131" s="3">
        <f t="shared" si="9"/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3">
        <f t="shared" si="8"/>
        <v>3</v>
      </c>
      <c r="H132" s="3">
        <f t="shared" si="9"/>
        <v>0.03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3">
        <f t="shared" si="8"/>
        <v>3</v>
      </c>
      <c r="H133" s="3">
        <f t="shared" si="9"/>
        <v>0.03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3">
        <f t="shared" si="8"/>
        <v>40.100000000000009</v>
      </c>
      <c r="H134" s="3">
        <f t="shared" si="9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3">
        <f t="shared" si="8"/>
        <v>40.100000000000009</v>
      </c>
      <c r="H135" s="3">
        <f t="shared" si="9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3">
        <f t="shared" si="8"/>
        <v>158</v>
      </c>
      <c r="H136" s="3">
        <f t="shared" si="9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3">
        <f t="shared" si="8"/>
        <v>64</v>
      </c>
      <c r="H137" s="3">
        <f t="shared" si="9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3">
        <f t="shared" si="8"/>
        <v>40.100000000000009</v>
      </c>
      <c r="H138" s="3">
        <f t="shared" si="9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3">
        <f t="shared" si="8"/>
        <v>158</v>
      </c>
      <c r="H139" s="3">
        <f t="shared" si="9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3">
        <f t="shared" si="8"/>
        <v>42</v>
      </c>
      <c r="H140" s="3">
        <f t="shared" si="9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3">
        <f t="shared" si="8"/>
        <v>42</v>
      </c>
      <c r="H141" s="3">
        <f t="shared" si="9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3">
        <f t="shared" si="8"/>
        <v>3</v>
      </c>
      <c r="H142" s="3">
        <f t="shared" si="9"/>
        <v>0.03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3">
        <f t="shared" si="8"/>
        <v>64</v>
      </c>
      <c r="H143" s="3">
        <f t="shared" si="9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3">
        <f t="shared" si="8"/>
        <v>40.100000000000009</v>
      </c>
      <c r="H144" s="3">
        <f t="shared" si="9"/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3">
        <f t="shared" si="8"/>
        <v>64</v>
      </c>
      <c r="H145" s="3">
        <f t="shared" si="9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3">
        <f t="shared" si="8"/>
        <v>42</v>
      </c>
      <c r="H146" s="3">
        <f t="shared" si="9"/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3">
        <f t="shared" si="8"/>
        <v>158</v>
      </c>
      <c r="H147" s="3">
        <f t="shared" si="9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3">
        <f t="shared" si="8"/>
        <v>40.100000000000009</v>
      </c>
      <c r="H148" s="3">
        <f t="shared" si="9"/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3">
        <f t="shared" si="8"/>
        <v>3</v>
      </c>
      <c r="H149" s="3">
        <f t="shared" si="9"/>
        <v>0.03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3">
        <f t="shared" si="8"/>
        <v>158</v>
      </c>
      <c r="H150" s="3">
        <f t="shared" si="9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3">
        <f t="shared" si="8"/>
        <v>64</v>
      </c>
      <c r="H151" s="3">
        <f t="shared" si="9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3">
        <f t="shared" si="8"/>
        <v>64</v>
      </c>
      <c r="H152" s="3">
        <f t="shared" si="9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3">
        <f t="shared" si="8"/>
        <v>42</v>
      </c>
      <c r="H153" s="3">
        <f t="shared" si="9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3">
        <f t="shared" si="8"/>
        <v>158</v>
      </c>
      <c r="H154" s="3">
        <f t="shared" si="9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3">
        <f t="shared" si="8"/>
        <v>40.100000000000009</v>
      </c>
      <c r="H155" s="3">
        <f t="shared" si="9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3">
        <f t="shared" si="8"/>
        <v>42</v>
      </c>
      <c r="H156" s="3">
        <f t="shared" si="9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3">
        <f t="shared" si="8"/>
        <v>64</v>
      </c>
      <c r="H157" s="3">
        <f t="shared" si="9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3">
        <f t="shared" si="8"/>
        <v>3</v>
      </c>
      <c r="H158" s="3">
        <f t="shared" si="9"/>
        <v>0.03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3">
        <f t="shared" si="8"/>
        <v>158</v>
      </c>
      <c r="H159" s="3">
        <f t="shared" si="9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3">
        <f t="shared" si="8"/>
        <v>35</v>
      </c>
      <c r="H160" s="3">
        <f t="shared" si="9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3">
        <f t="shared" si="8"/>
        <v>40.100000000000009</v>
      </c>
      <c r="H161" s="3">
        <f t="shared" si="9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3">
        <f t="shared" ref="G162:G193" si="10">F162-E162</f>
        <v>42</v>
      </c>
      <c r="H162" s="3">
        <f t="shared" ref="H162:H193" si="11">IF(F162&gt;50,G162*0.2,G162*0.01)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3">
        <f t="shared" si="10"/>
        <v>3</v>
      </c>
      <c r="H163" s="3">
        <f t="shared" si="11"/>
        <v>0.03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3">
        <f t="shared" si="10"/>
        <v>3</v>
      </c>
      <c r="H164" s="3">
        <f t="shared" si="11"/>
        <v>0.03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3">
        <f t="shared" si="10"/>
        <v>40.100000000000009</v>
      </c>
      <c r="H165" s="3">
        <f t="shared" si="11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3">
        <f t="shared" si="10"/>
        <v>40.100000000000009</v>
      </c>
      <c r="H166" s="3">
        <f t="shared" si="11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3">
        <f t="shared" si="10"/>
        <v>158</v>
      </c>
      <c r="H167" s="3">
        <f t="shared" si="11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3">
        <f t="shared" si="10"/>
        <v>64</v>
      </c>
      <c r="H168" s="3">
        <f t="shared" si="11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3">
        <f t="shared" si="10"/>
        <v>40.100000000000009</v>
      </c>
      <c r="H169" s="3">
        <f t="shared" si="11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3">
        <f t="shared" si="10"/>
        <v>158</v>
      </c>
      <c r="H170" s="3">
        <f t="shared" si="11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3">
        <f t="shared" si="10"/>
        <v>42</v>
      </c>
      <c r="H171" s="3">
        <f t="shared" si="11"/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3">
        <f t="shared" si="10"/>
        <v>42</v>
      </c>
      <c r="H172" s="3">
        <f t="shared" si="11"/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3">
        <f>SUM(F3:F172)</f>
        <v>17012.199999999993</v>
      </c>
    </row>
    <row r="175" spans="1:11">
      <c r="A175" s="1" t="s">
        <v>48</v>
      </c>
      <c r="F175" s="3">
        <f>SUMIF(F3:F172,"&gt;50")</f>
        <v>15989.999999999993</v>
      </c>
    </row>
    <row r="176" spans="1:11">
      <c r="A176" s="1" t="s">
        <v>49</v>
      </c>
      <c r="F176" s="3">
        <f>SUMIF(F3:F172,"&lt;=50")</f>
        <v>1022.1999999999997</v>
      </c>
    </row>
  </sheetData>
  <autoFilter ref="A1:K172" xr:uid="{00000000-0001-0000-0000-000000000000}"/>
  <sortState xmlns:xlrd2="http://schemas.microsoft.com/office/spreadsheetml/2017/richdata2" ref="A2:M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Eric van Rees</cp:lastModifiedBy>
  <dcterms:created xsi:type="dcterms:W3CDTF">2014-06-11T22:14:31Z</dcterms:created>
  <dcterms:modified xsi:type="dcterms:W3CDTF">2025-04-02T10:38:50Z</dcterms:modified>
</cp:coreProperties>
</file>