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kellerbee\Documents\SAM Development\SAM Projects\SAM 2019 Projects\Excel\New Perspectives\8b\"/>
    </mc:Choice>
  </mc:AlternateContent>
  <xr:revisionPtr revIDLastSave="0" documentId="10_ncr:100000_{D123E6F6-0B45-4BEE-B20F-12D162AB4238}" xr6:coauthVersionLast="31" xr6:coauthVersionMax="31" xr10:uidLastSave="{00000000-0000-0000-0000-000000000000}"/>
  <bookViews>
    <workbookView xWindow="26352" yWindow="7128" windowWidth="23748" windowHeight="20472" xr2:uid="{00000000-000D-0000-FFFF-FFFF00000000}"/>
  </bookViews>
  <sheets>
    <sheet name="Documentation" sheetId="6" r:id="rId1"/>
    <sheet name="Personal Training" sheetId="34" r:id="rId2"/>
    <sheet name="Consulting" sheetId="37" r:id="rId3"/>
    <sheet name="Corporate Programs" sheetId="39" r:id="rId4"/>
    <sheet name="Training Providers" sheetId="36" r:id="rId5"/>
    <sheet name="All Services" sheetId="35" r:id="rId6"/>
  </sheets>
  <definedNames>
    <definedName name="Fixed_Costs_Consulting">'All Services'!$D$11</definedName>
    <definedName name="Fixed_Costs_Corporate">'All Services'!$E$11</definedName>
    <definedName name="Fixed_Costs_Training">'All Services'!$C$11</definedName>
    <definedName name="Hours_Contracted_Consulting">Consulting!$C$10</definedName>
    <definedName name="Hours_Contracted_Corporate">'Corporate Programs'!$C$10</definedName>
    <definedName name="Hours_Contracted_Training">'Personal Training'!$C$10</definedName>
    <definedName name="Hours_Sold_Consulting">Consulting!$C$4</definedName>
    <definedName name="Hours_Sold_Corporate">'Corporate Programs'!$C$4</definedName>
    <definedName name="Hours_Sold_Training">'Personal Training'!$C$4</definedName>
    <definedName name="Price_Per_Hour_Consulting">'All Services'!$D$6</definedName>
    <definedName name="Price_Per_Hour_Corporate">'All Services'!$E$6</definedName>
    <definedName name="Price_Per_Hour_Training">'All Services'!$C$6</definedName>
    <definedName name="Profit_Per_Hour_Consulting">'All Services'!$D$17</definedName>
    <definedName name="Profit_Per_Hour_Corporate">'All Services'!$E$17</definedName>
    <definedName name="Profit_Per_Hour_Training">'All Services'!$C$17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'Training Providers'!$C$4:$E$4</definedName>
    <definedName name="solver_lhs2" localSheetId="4" hidden="1">'Training Providers'!$C$4:$E$4</definedName>
    <definedName name="solver_lhs3" localSheetId="4" hidden="1">'Training Providers'!$F$10</definedName>
    <definedName name="solver_lhs4" localSheetId="4" hidden="1">'Training Providers'!$F$4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4</definedName>
    <definedName name="solver_rel3" localSheetId="4" hidden="1">1</definedName>
    <definedName name="solver_rel4" localSheetId="4" hidden="1">2</definedName>
    <definedName name="solver_rhs1" localSheetId="4" hidden="1">5000</definedName>
    <definedName name="solver_rhs2" localSheetId="4" hidden="1">integer</definedName>
    <definedName name="solver_rhs3" localSheetId="4" hidden="1">135000</definedName>
    <definedName name="solver_rhs4" localSheetId="4" hidden="1">5500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  <definedName name="Total_Fixed_Cost_Consulting">Consulting!$C$14</definedName>
    <definedName name="Total_Fixed_Cost_Corporate">'Corporate Programs'!$C$14</definedName>
    <definedName name="Total_Fixed_Cost_Training">'Personal Training'!$C$14</definedName>
    <definedName name="Total_Profit_Consulting">Consulting!$C$21</definedName>
    <definedName name="Total_Profit_Corporate">'Corporate Programs'!$C$21</definedName>
    <definedName name="Total_Profit_Training">'Personal Training'!$C$21</definedName>
    <definedName name="Total_Variable_Costs_Consulting">Consulting!$C$12</definedName>
    <definedName name="Total_Variable_Costs_Corporate">'Corporate Programs'!$C$12</definedName>
    <definedName name="Total_Variable_Costs_Training">'Personal Training'!$C$12</definedName>
    <definedName name="Var_Cost_Per_Hour_Consulting">'All Services'!$D$12</definedName>
    <definedName name="Var_Cost_Per_Hour_Corporate">'All Services'!$E$12</definedName>
    <definedName name="Var_Cost_Per_Hour_Training">'All Services'!$C$12</definedName>
    <definedName name="Variable_Cost_Per_Hour_Consulting">Consulting!$C$11</definedName>
    <definedName name="Variable_Cost_Per_Hour_Corporate">'Corporate Programs'!$C$11</definedName>
    <definedName name="Variable_Cost_Per_Hour_Training">'Personal Training'!$C$11</definedName>
    <definedName name="Variable_Costs_Consulting">'All Services'!$D$13</definedName>
    <definedName name="Variable_Costs_Corporate">'All Services'!$E$13</definedName>
    <definedName name="Variable_Costs_Training">'All Services'!$C$13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39" l="1"/>
  <c r="E5" i="37"/>
  <c r="C26" i="37"/>
  <c r="E14" i="35" l="1"/>
  <c r="D14" i="35"/>
  <c r="C14" i="35"/>
  <c r="C5" i="35"/>
  <c r="C7" i="35" s="1"/>
  <c r="C10" i="34"/>
  <c r="C26" i="34" s="1"/>
  <c r="C12" i="34"/>
  <c r="C15" i="34" s="1"/>
  <c r="C6" i="34"/>
  <c r="C19" i="34"/>
  <c r="E5" i="35"/>
  <c r="E7" i="35" s="1"/>
  <c r="E16" i="35" s="1"/>
  <c r="E17" i="35" s="1"/>
  <c r="D5" i="35"/>
  <c r="D7" i="35" s="1"/>
  <c r="D16" i="35" s="1"/>
  <c r="D17" i="35" s="1"/>
  <c r="F4" i="36"/>
  <c r="C8" i="36"/>
  <c r="C10" i="36" s="1"/>
  <c r="D8" i="36"/>
  <c r="D10" i="36" s="1"/>
  <c r="E8" i="36"/>
  <c r="E10" i="36" s="1"/>
  <c r="E7" i="36"/>
  <c r="D7" i="36"/>
  <c r="C7" i="36"/>
  <c r="C6" i="39"/>
  <c r="C19" i="39" s="1"/>
  <c r="C10" i="39"/>
  <c r="E10" i="35" s="1"/>
  <c r="C24" i="39"/>
  <c r="C25" i="39"/>
  <c r="C6" i="37"/>
  <c r="C19" i="37" s="1"/>
  <c r="C10" i="37"/>
  <c r="D10" i="35" s="1"/>
  <c r="C24" i="34"/>
  <c r="C24" i="37"/>
  <c r="C25" i="37"/>
  <c r="C16" i="35" l="1"/>
  <c r="C17" i="35" s="1"/>
  <c r="F10" i="36"/>
  <c r="C27" i="39"/>
  <c r="C12" i="39"/>
  <c r="C15" i="39" s="1"/>
  <c r="C20" i="39" s="1"/>
  <c r="C21" i="39" s="1"/>
  <c r="E5" i="39" s="1"/>
  <c r="C12" i="37"/>
  <c r="C15" i="37" s="1"/>
  <c r="C16" i="37" s="1"/>
  <c r="C27" i="37"/>
  <c r="C20" i="34"/>
  <c r="C21" i="34" s="1"/>
  <c r="E14" i="34" s="1"/>
  <c r="C16" i="34"/>
  <c r="C25" i="34" s="1"/>
  <c r="C27" i="34" s="1"/>
  <c r="F5" i="37"/>
  <c r="C20" i="37"/>
  <c r="G5" i="37" s="1"/>
  <c r="C10" i="35"/>
  <c r="C16" i="39" l="1"/>
  <c r="C21" i="37"/>
  <c r="H5" i="37" s="1"/>
</calcChain>
</file>

<file path=xl/sharedStrings.xml><?xml version="1.0" encoding="utf-8"?>
<sst xmlns="http://schemas.openxmlformats.org/spreadsheetml/2006/main" count="116" uniqueCount="54">
  <si>
    <t>Note: Do not edit this sheet. If your name does not appear in cell B6, please download a new copy of the file from the SAM website.</t>
  </si>
  <si>
    <t>Erik Mercado</t>
  </si>
  <si>
    <t>Author:</t>
  </si>
  <si>
    <t>Sales</t>
  </si>
  <si>
    <t>Total Sales</t>
  </si>
  <si>
    <t>Expenses</t>
  </si>
  <si>
    <t>Variable Expenses</t>
  </si>
  <si>
    <t>Total Variable Costs</t>
  </si>
  <si>
    <t>Fixed Expenses</t>
  </si>
  <si>
    <t>Total Fixed Cost</t>
  </si>
  <si>
    <t>Expenses - Total</t>
  </si>
  <si>
    <t>Profit</t>
  </si>
  <si>
    <t>Total Expenses</t>
  </si>
  <si>
    <t>Gross Profit</t>
  </si>
  <si>
    <t>Break-even Analysis</t>
  </si>
  <si>
    <t>Hours Contracted</t>
  </si>
  <si>
    <t>Fixed Costs</t>
  </si>
  <si>
    <t>Total</t>
  </si>
  <si>
    <t>Variable Costs</t>
  </si>
  <si>
    <t>Total Costs</t>
  </si>
  <si>
    <t>Minimum Total Cost Model</t>
  </si>
  <si>
    <t>Revenues</t>
  </si>
  <si>
    <t>Cost of Goods Sold</t>
  </si>
  <si>
    <t>Total Profit</t>
  </si>
  <si>
    <t>Hours Provided</t>
  </si>
  <si>
    <t>Hour Contracted</t>
  </si>
  <si>
    <t>Hours Sold</t>
  </si>
  <si>
    <t>Break-Even Analysis</t>
  </si>
  <si>
    <t>EXPLORE BUSINESS OPTIONS WITH WHAT-IF TOOLS</t>
  </si>
  <si>
    <t>Price Per Hour</t>
  </si>
  <si>
    <t>Variable Cost Per Hour</t>
  </si>
  <si>
    <t>Cost Per Hour</t>
  </si>
  <si>
    <t>Average Price Per Hour</t>
  </si>
  <si>
    <t>Fixed Cost Per Hour</t>
  </si>
  <si>
    <r>
      <rPr>
        <b/>
        <sz val="10"/>
        <color theme="0"/>
        <rFont val="Century Gothic"/>
        <family val="2"/>
      </rPr>
      <t>New Perspectives Excel 2019</t>
    </r>
    <r>
      <rPr>
        <sz val="10"/>
        <color theme="0"/>
        <rFont val="Century Gothic"/>
        <family val="2"/>
      </rPr>
      <t xml:space="preserve"> | Module 8: SAM Project 1b</t>
    </r>
  </si>
  <si>
    <t>Ferguson Fitness</t>
  </si>
  <si>
    <t>Ferguson Fitness - Personal Training</t>
  </si>
  <si>
    <t>Personal Training - Profit Analysis</t>
  </si>
  <si>
    <t>Personal Training - Gross Profit Analysis</t>
  </si>
  <si>
    <t>Ferguson Fitness - Consulting</t>
  </si>
  <si>
    <t>Ferguson Fitness - Corporate Programs</t>
  </si>
  <si>
    <t>Ferguson Fitness - Training Providers</t>
  </si>
  <si>
    <t>Universal</t>
  </si>
  <si>
    <t>FitPros</t>
  </si>
  <si>
    <t>Express</t>
  </si>
  <si>
    <t>Ferguson Fitness - Service Mix</t>
  </si>
  <si>
    <t>Personal Training</t>
  </si>
  <si>
    <t>Fitness Consulting</t>
  </si>
  <si>
    <t>Corporate Programs</t>
  </si>
  <si>
    <t>Profit Per Hour</t>
  </si>
  <si>
    <t>Consulting - Break-Even Analysis</t>
  </si>
  <si>
    <t>Hours</t>
  </si>
  <si>
    <t>Total Expense Per Hour</t>
  </si>
  <si>
    <t>Corporate Programs - Net Income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</si>
</sst>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.00_-;\-&quot;$&quot;* #,##0.00_-;_-&quot;$&quot;* &quot;-&quot;??_-;_-@_-"/>
    <numFmt numFmtId="166" formatCode="_-&quot;$&quot;* #,##0_-;\-&quot;$&quot;* #,##0_-;_-&quot;$&quot;* &quot;-&quot;??_-;_-@_-"/>
    <numFmt numFmtId="167" formatCode="_(* #,##0_);_(* \(#,##0\);_(* &quot;-&quot;??_);_(@_)"/>
    <numFmt numFmtId="168" formatCode="##,##0.00_);[Red]\(#,##0.00\)"/>
    <numFmt numFmtId="169" formatCode="##,##0_);[Red]\(#,##0\)"/>
    <numFmt numFmtId="170" formatCode="&quot;Hours Contracted&quot;"/>
  </numFmts>
  <fonts count="17" x14ac:knownFonts="1">
    <font>
      <sz val="11"/>
      <color theme="1"/>
      <name val="Franklin Gothic Book"/>
      <family val="2"/>
      <scheme val="minor"/>
    </font>
    <font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i/>
      <sz val="10"/>
      <color rgb="FFCC6600"/>
      <name val="Century Gothic"/>
      <family val="2"/>
    </font>
    <font>
      <sz val="11"/>
      <color rgb="FF000000"/>
      <name val="Century Gothic"/>
      <family val="2"/>
    </font>
    <font>
      <sz val="28"/>
      <color rgb="FF0070C0"/>
      <name val="Century Gothic"/>
      <family val="2"/>
    </font>
    <font>
      <sz val="10"/>
      <color rgb="FF0070C0"/>
      <name val="Century Gothic"/>
      <family val="2"/>
    </font>
    <font>
      <sz val="11"/>
      <color rgb="FF4B4C4C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8"/>
      <color theme="3"/>
      <name val="Franklin Gothic Book"/>
      <family val="2"/>
      <scheme val="major"/>
    </font>
    <font>
      <b/>
      <sz val="11"/>
      <color theme="3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b/>
      <sz val="11"/>
      <color theme="4" tint="-0.249977111117893"/>
      <name val="Franklin Gothic Book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E3460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/>
      <right style="thick">
        <color rgb="FF93A5B2"/>
      </right>
      <top/>
      <bottom style="thin">
        <color rgb="FFE34601"/>
      </bottom>
      <diagonal/>
    </border>
    <border>
      <left/>
      <right/>
      <top/>
      <bottom style="thin">
        <color rgb="FFE34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double">
        <color theme="4" tint="0.39997558519241921"/>
      </bottom>
      <diagonal/>
    </border>
    <border>
      <left/>
      <right/>
      <top style="thin">
        <color theme="4" tint="0.39997558519241921"/>
      </top>
      <bottom style="double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medium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medium">
        <color theme="4" tint="0.39997558519241921"/>
      </bottom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 style="thin">
        <color indexed="64"/>
      </bottom>
      <diagonal/>
    </border>
    <border>
      <left/>
      <right style="thin">
        <color theme="4" tint="0.39994506668294322"/>
      </right>
      <top/>
      <bottom style="thin">
        <color indexed="64"/>
      </bottom>
      <diagonal/>
    </border>
    <border>
      <left style="thin">
        <color theme="4" tint="0.39994506668294322"/>
      </left>
      <right/>
      <top/>
      <bottom style="medium">
        <color theme="4" tint="0.39997558519241921"/>
      </bottom>
      <diagonal/>
    </border>
    <border>
      <left/>
      <right style="thin">
        <color theme="4" tint="0.39994506668294322"/>
      </right>
      <top/>
      <bottom style="medium">
        <color theme="4" tint="0.39997558519241921"/>
      </bottom>
      <diagonal/>
    </border>
    <border>
      <left style="thin">
        <color theme="4" tint="0.39994506668294322"/>
      </left>
      <right/>
      <top style="thin">
        <color theme="4" tint="0.39997558519241921"/>
      </top>
      <bottom style="double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double">
        <color theme="4" tint="0.39997558519241921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medium">
        <color theme="4" tint="0.39997558519241921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medium">
        <color theme="4" tint="0.39997558519241921"/>
      </bottom>
      <diagonal/>
    </border>
    <border>
      <left style="thin">
        <color theme="4" tint="0.59996337778862885"/>
      </left>
      <right/>
      <top/>
      <bottom/>
      <diagonal/>
    </border>
    <border>
      <left/>
      <right style="thin">
        <color theme="4" tint="0.59996337778862885"/>
      </right>
      <top/>
      <bottom/>
      <diagonal/>
    </border>
    <border>
      <left style="thin">
        <color theme="4" tint="0.59996337778862885"/>
      </left>
      <right/>
      <top/>
      <bottom style="thin">
        <color indexed="64"/>
      </bottom>
      <diagonal/>
    </border>
    <border>
      <left/>
      <right style="thin">
        <color theme="4" tint="0.59996337778862885"/>
      </right>
      <top/>
      <bottom style="thin">
        <color indexed="64"/>
      </bottom>
      <diagonal/>
    </border>
    <border>
      <left style="thin">
        <color theme="4" tint="0.59996337778862885"/>
      </left>
      <right/>
      <top/>
      <bottom style="medium">
        <color theme="4" tint="0.39997558519241921"/>
      </bottom>
      <diagonal/>
    </border>
    <border>
      <left/>
      <right style="thin">
        <color theme="4" tint="0.59996337778862885"/>
      </right>
      <top/>
      <bottom style="medium">
        <color theme="4" tint="0.39997558519241921"/>
      </bottom>
      <diagonal/>
    </border>
    <border>
      <left style="thin">
        <color theme="4" tint="0.59996337778862885"/>
      </left>
      <right/>
      <top style="thin">
        <color theme="4" tint="0.39997558519241921"/>
      </top>
      <bottom style="double">
        <color theme="4" tint="0.39997558519241921"/>
      </bottom>
      <diagonal/>
    </border>
    <border>
      <left/>
      <right style="thin">
        <color theme="4" tint="0.59996337778862885"/>
      </right>
      <top style="thin">
        <color theme="4" tint="0.39997558519241921"/>
      </top>
      <bottom style="double">
        <color theme="4" tint="0.39997558519241921"/>
      </bottom>
      <diagonal/>
    </border>
    <border>
      <left style="thin">
        <color theme="4" tint="0.59996337778862885"/>
      </left>
      <right/>
      <top/>
      <bottom style="thin">
        <color theme="4" tint="0.59996337778862885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39994506668294322"/>
      </left>
      <right/>
      <top/>
      <bottom style="double">
        <color theme="4" tint="0.39997558519241921"/>
      </bottom>
      <diagonal/>
    </border>
    <border>
      <left/>
      <right style="thin">
        <color theme="4" tint="0.39994506668294322"/>
      </right>
      <top/>
      <bottom style="double">
        <color theme="4" tint="0.39997558519241921"/>
      </bottom>
      <diagonal/>
    </border>
    <border>
      <left style="thin">
        <color theme="4" tint="0.39994506668294322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</borders>
  <cellStyleXfs count="12">
    <xf numFmtId="0" fontId="0" fillId="0" borderId="0"/>
    <xf numFmtId="0" fontId="1" fillId="0" borderId="0"/>
    <xf numFmtId="0" fontId="5" fillId="2" borderId="0">
      <alignment vertical="top" wrapText="1"/>
    </xf>
    <xf numFmtId="0" fontId="6" fillId="2" borderId="0">
      <alignment vertical="top" wrapText="1"/>
    </xf>
    <xf numFmtId="0" fontId="5" fillId="2" borderId="0">
      <alignment vertical="top" wrapText="1"/>
    </xf>
    <xf numFmtId="0" fontId="1" fillId="0" borderId="0"/>
    <xf numFmtId="0" fontId="11" fillId="5" borderId="0" applyNumberFormat="0" applyBorder="0" applyAlignment="0" applyProtection="0"/>
    <xf numFmtId="165" fontId="1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2" fillId="6" borderId="0" applyNumberFormat="0" applyBorder="0" applyAlignment="0" applyProtection="0"/>
    <xf numFmtId="0" fontId="11" fillId="7" borderId="0" applyNumberFormat="0" applyBorder="0" applyAlignment="0" applyProtection="0"/>
  </cellStyleXfs>
  <cellXfs count="122">
    <xf numFmtId="0" fontId="0" fillId="0" borderId="0" xfId="0"/>
    <xf numFmtId="0" fontId="3" fillId="2" borderId="0" xfId="5" applyFont="1" applyFill="1" applyBorder="1" applyAlignment="1">
      <alignment horizontal="left"/>
    </xf>
    <xf numFmtId="0" fontId="3" fillId="2" borderId="1" xfId="5" applyFont="1" applyFill="1" applyBorder="1" applyAlignment="1">
      <alignment horizontal="left"/>
    </xf>
    <xf numFmtId="0" fontId="1" fillId="0" borderId="0" xfId="5" applyFill="1"/>
    <xf numFmtId="0" fontId="1" fillId="0" borderId="0" xfId="5" applyFill="1" applyAlignment="1">
      <alignment wrapText="1"/>
    </xf>
    <xf numFmtId="0" fontId="7" fillId="2" borderId="1" xfId="5" applyFont="1" applyFill="1" applyBorder="1" applyAlignment="1">
      <alignment horizontal="left" wrapText="1"/>
    </xf>
    <xf numFmtId="0" fontId="3" fillId="2" borderId="0" xfId="5" applyFont="1" applyFill="1" applyBorder="1" applyAlignment="1">
      <alignment horizontal="right"/>
    </xf>
    <xf numFmtId="0" fontId="4" fillId="3" borderId="2" xfId="5" applyFont="1" applyFill="1" applyBorder="1" applyAlignment="1">
      <alignment horizontal="left"/>
    </xf>
    <xf numFmtId="0" fontId="8" fillId="2" borderId="0" xfId="2" applyFont="1" applyBorder="1" applyAlignment="1">
      <alignment horizontal="left" vertical="top" wrapText="1"/>
    </xf>
    <xf numFmtId="0" fontId="6" fillId="2" borderId="0" xfId="3" applyBorder="1" applyAlignment="1">
      <alignment horizontal="left" vertical="top" wrapText="1"/>
    </xf>
    <xf numFmtId="0" fontId="3" fillId="0" borderId="0" xfId="5" applyFont="1" applyFill="1" applyBorder="1" applyAlignment="1">
      <alignment vertical="center"/>
    </xf>
    <xf numFmtId="0" fontId="3" fillId="4" borderId="5" xfId="5" applyFont="1" applyFill="1" applyBorder="1" applyAlignment="1">
      <alignment horizontal="left"/>
    </xf>
    <xf numFmtId="0" fontId="9" fillId="4" borderId="6" xfId="5" applyFont="1" applyFill="1" applyBorder="1" applyAlignment="1">
      <alignment vertical="center"/>
    </xf>
    <xf numFmtId="0" fontId="0" fillId="8" borderId="0" xfId="0" applyFill="1"/>
    <xf numFmtId="0" fontId="14" fillId="0" borderId="19" xfId="9" applyFill="1" applyBorder="1"/>
    <xf numFmtId="0" fontId="14" fillId="0" borderId="20" xfId="9" applyFill="1" applyBorder="1"/>
    <xf numFmtId="0" fontId="0" fillId="0" borderId="21" xfId="0" applyFill="1" applyBorder="1" applyAlignment="1">
      <alignment horizontal="left" indent="1"/>
    </xf>
    <xf numFmtId="167" fontId="0" fillId="0" borderId="22" xfId="0" applyNumberFormat="1" applyFill="1" applyBorder="1" applyAlignment="1">
      <alignment horizontal="right" indent="1"/>
    </xf>
    <xf numFmtId="0" fontId="0" fillId="0" borderId="23" xfId="0" applyFill="1" applyBorder="1" applyAlignment="1">
      <alignment horizontal="left" indent="1"/>
    </xf>
    <xf numFmtId="165" fontId="0" fillId="0" borderId="24" xfId="0" applyNumberFormat="1" applyFill="1" applyBorder="1"/>
    <xf numFmtId="165" fontId="0" fillId="0" borderId="22" xfId="0" applyNumberFormat="1" applyFill="1" applyBorder="1"/>
    <xf numFmtId="0" fontId="0" fillId="0" borderId="21" xfId="0" applyFill="1" applyBorder="1"/>
    <xf numFmtId="0" fontId="0" fillId="0" borderId="22" xfId="0" applyFill="1" applyBorder="1"/>
    <xf numFmtId="0" fontId="14" fillId="0" borderId="25" xfId="9" applyFill="1" applyBorder="1"/>
    <xf numFmtId="0" fontId="14" fillId="0" borderId="26" xfId="9" applyFill="1" applyBorder="1"/>
    <xf numFmtId="0" fontId="0" fillId="0" borderId="27" xfId="0" applyFill="1" applyBorder="1" applyAlignment="1">
      <alignment horizontal="left" indent="1"/>
    </xf>
    <xf numFmtId="165" fontId="0" fillId="0" borderId="28" xfId="0" applyNumberFormat="1" applyFill="1" applyBorder="1"/>
    <xf numFmtId="0" fontId="0" fillId="0" borderId="29" xfId="0" applyFill="1" applyBorder="1" applyAlignment="1">
      <alignment horizontal="left" indent="1"/>
    </xf>
    <xf numFmtId="165" fontId="0" fillId="0" borderId="30" xfId="0" applyNumberFormat="1" applyFill="1" applyBorder="1"/>
    <xf numFmtId="0" fontId="11" fillId="0" borderId="14" xfId="11" applyFill="1" applyBorder="1" applyAlignment="1">
      <alignment horizontal="center"/>
    </xf>
    <xf numFmtId="0" fontId="11" fillId="0" borderId="0" xfId="11" applyFill="1" applyBorder="1" applyAlignment="1">
      <alignment horizontal="center"/>
    </xf>
    <xf numFmtId="0" fontId="11" fillId="0" borderId="15" xfId="11" applyFill="1" applyBorder="1" applyAlignment="1">
      <alignment horizontal="center"/>
    </xf>
    <xf numFmtId="167" fontId="0" fillId="0" borderId="16" xfId="0" applyNumberFormat="1" applyFill="1" applyBorder="1"/>
    <xf numFmtId="166" fontId="0" fillId="0" borderId="8" xfId="0" applyNumberFormat="1" applyFill="1" applyBorder="1"/>
    <xf numFmtId="166" fontId="0" fillId="0" borderId="17" xfId="0" applyNumberFormat="1" applyFill="1" applyBorder="1"/>
    <xf numFmtId="167" fontId="0" fillId="0" borderId="12" xfId="0" applyNumberFormat="1" applyFill="1" applyBorder="1"/>
    <xf numFmtId="166" fontId="0" fillId="0" borderId="9" xfId="0" applyNumberFormat="1" applyFill="1" applyBorder="1"/>
    <xf numFmtId="166" fontId="0" fillId="0" borderId="13" xfId="0" applyNumberFormat="1" applyFill="1" applyBorder="1"/>
    <xf numFmtId="167" fontId="0" fillId="0" borderId="14" xfId="0" applyNumberFormat="1" applyFill="1" applyBorder="1"/>
    <xf numFmtId="166" fontId="0" fillId="0" borderId="0" xfId="0" applyNumberFormat="1" applyFill="1" applyBorder="1"/>
    <xf numFmtId="166" fontId="0" fillId="0" borderId="15" xfId="0" applyNumberFormat="1" applyFill="1" applyBorder="1"/>
    <xf numFmtId="166" fontId="0" fillId="0" borderId="16" xfId="7" applyNumberFormat="1" applyFont="1" applyFill="1" applyBorder="1"/>
    <xf numFmtId="165" fontId="0" fillId="0" borderId="8" xfId="0" applyNumberFormat="1" applyFill="1" applyBorder="1"/>
    <xf numFmtId="165" fontId="0" fillId="0" borderId="17" xfId="0" applyNumberFormat="1" applyFill="1" applyBorder="1"/>
    <xf numFmtId="40" fontId="0" fillId="0" borderId="9" xfId="0" applyNumberFormat="1" applyFill="1" applyBorder="1"/>
    <xf numFmtId="40" fontId="0" fillId="0" borderId="13" xfId="0" applyNumberFormat="1" applyFill="1" applyBorder="1"/>
    <xf numFmtId="168" fontId="0" fillId="0" borderId="0" xfId="0" applyNumberFormat="1" applyFill="1" applyBorder="1"/>
    <xf numFmtId="168" fontId="0" fillId="0" borderId="15" xfId="0" applyNumberFormat="1" applyFill="1" applyBorder="1"/>
    <xf numFmtId="168" fontId="0" fillId="0" borderId="8" xfId="0" applyNumberFormat="1" applyFill="1" applyBorder="1"/>
    <xf numFmtId="168" fontId="0" fillId="0" borderId="17" xfId="0" applyNumberFormat="1" applyFill="1" applyBorder="1"/>
    <xf numFmtId="0" fontId="0" fillId="0" borderId="0" xfId="0" applyFill="1"/>
    <xf numFmtId="0" fontId="11" fillId="0" borderId="9" xfId="11" applyFill="1" applyBorder="1" applyAlignment="1">
      <alignment horizontal="center"/>
    </xf>
    <xf numFmtId="0" fontId="11" fillId="0" borderId="13" xfId="11" applyFill="1" applyBorder="1" applyAlignment="1">
      <alignment horizontal="center"/>
    </xf>
    <xf numFmtId="169" fontId="0" fillId="0" borderId="8" xfId="0" applyNumberFormat="1" applyFill="1" applyBorder="1"/>
    <xf numFmtId="169" fontId="0" fillId="0" borderId="17" xfId="0" applyNumberFormat="1" applyFill="1" applyBorder="1"/>
    <xf numFmtId="169" fontId="0" fillId="0" borderId="9" xfId="0" applyNumberFormat="1" applyFill="1" applyBorder="1"/>
    <xf numFmtId="169" fontId="0" fillId="0" borderId="13" xfId="0" applyNumberFormat="1" applyFill="1" applyBorder="1"/>
    <xf numFmtId="169" fontId="0" fillId="0" borderId="0" xfId="0" applyNumberFormat="1" applyFill="1" applyBorder="1"/>
    <xf numFmtId="169" fontId="0" fillId="0" borderId="15" xfId="0" applyNumberFormat="1" applyFill="1" applyBorder="1"/>
    <xf numFmtId="0" fontId="14" fillId="0" borderId="31" xfId="9" applyFill="1" applyBorder="1"/>
    <xf numFmtId="0" fontId="14" fillId="0" borderId="32" xfId="9" applyFill="1" applyBorder="1"/>
    <xf numFmtId="0" fontId="0" fillId="0" borderId="33" xfId="0" applyFill="1" applyBorder="1" applyAlignment="1">
      <alignment horizontal="left" indent="1"/>
    </xf>
    <xf numFmtId="167" fontId="0" fillId="0" borderId="34" xfId="0" applyNumberFormat="1" applyFill="1" applyBorder="1" applyAlignment="1">
      <alignment horizontal="right" indent="1"/>
    </xf>
    <xf numFmtId="0" fontId="0" fillId="0" borderId="35" xfId="0" applyFill="1" applyBorder="1" applyAlignment="1">
      <alignment horizontal="left" indent="1"/>
    </xf>
    <xf numFmtId="165" fontId="0" fillId="0" borderId="36" xfId="0" applyNumberFormat="1" applyFill="1" applyBorder="1"/>
    <xf numFmtId="165" fontId="0" fillId="0" borderId="34" xfId="0" applyNumberFormat="1" applyFill="1" applyBorder="1"/>
    <xf numFmtId="0" fontId="0" fillId="0" borderId="33" xfId="0" applyFill="1" applyBorder="1"/>
    <xf numFmtId="0" fontId="0" fillId="0" borderId="34" xfId="0" applyFill="1" applyBorder="1"/>
    <xf numFmtId="0" fontId="14" fillId="0" borderId="37" xfId="9" applyFill="1" applyBorder="1"/>
    <xf numFmtId="0" fontId="14" fillId="0" borderId="38" xfId="9" applyFill="1" applyBorder="1"/>
    <xf numFmtId="0" fontId="0" fillId="0" borderId="39" xfId="0" applyFill="1" applyBorder="1" applyAlignment="1">
      <alignment horizontal="left" indent="1"/>
    </xf>
    <xf numFmtId="165" fontId="0" fillId="0" borderId="40" xfId="0" applyNumberFormat="1" applyFill="1" applyBorder="1"/>
    <xf numFmtId="0" fontId="0" fillId="0" borderId="41" xfId="0" applyFill="1" applyBorder="1" applyAlignment="1">
      <alignment horizontal="left" indent="1"/>
    </xf>
    <xf numFmtId="165" fontId="0" fillId="0" borderId="42" xfId="0" applyNumberFormat="1" applyFill="1" applyBorder="1"/>
    <xf numFmtId="44" fontId="0" fillId="8" borderId="0" xfId="0" applyNumberFormat="1" applyFill="1"/>
    <xf numFmtId="0" fontId="0" fillId="0" borderId="12" xfId="11" applyFont="1" applyFill="1" applyBorder="1" applyAlignment="1">
      <alignment horizontal="center"/>
    </xf>
    <xf numFmtId="170" fontId="0" fillId="0" borderId="16" xfId="0" applyNumberFormat="1" applyFill="1" applyBorder="1" applyAlignment="1">
      <alignment horizontal="center"/>
    </xf>
    <xf numFmtId="168" fontId="0" fillId="0" borderId="9" xfId="0" applyNumberFormat="1" applyFill="1" applyBorder="1"/>
    <xf numFmtId="168" fontId="0" fillId="0" borderId="13" xfId="0" applyNumberFormat="1" applyFill="1" applyBorder="1"/>
    <xf numFmtId="166" fontId="0" fillId="8" borderId="0" xfId="0" applyNumberFormat="1" applyFill="1"/>
    <xf numFmtId="0" fontId="12" fillId="6" borderId="0" xfId="10" applyAlignment="1">
      <alignment horizontal="center" vertical="center" wrapText="1"/>
    </xf>
    <xf numFmtId="169" fontId="0" fillId="0" borderId="10" xfId="0" applyNumberFormat="1" applyFill="1" applyBorder="1"/>
    <xf numFmtId="165" fontId="0" fillId="0" borderId="0" xfId="7" applyFont="1" applyFill="1"/>
    <xf numFmtId="43" fontId="0" fillId="0" borderId="0" xfId="0" applyNumberFormat="1" applyFill="1" applyBorder="1"/>
    <xf numFmtId="43" fontId="0" fillId="0" borderId="10" xfId="0" applyNumberFormat="1" applyFill="1" applyBorder="1"/>
    <xf numFmtId="166" fontId="15" fillId="0" borderId="10" xfId="7" applyNumberFormat="1" applyFont="1" applyFill="1" applyBorder="1"/>
    <xf numFmtId="0" fontId="12" fillId="6" borderId="21" xfId="10" applyBorder="1"/>
    <xf numFmtId="0" fontId="0" fillId="0" borderId="43" xfId="0" applyFill="1" applyBorder="1"/>
    <xf numFmtId="0" fontId="0" fillId="0" borderId="43" xfId="0" applyFill="1" applyBorder="1" applyAlignment="1">
      <alignment horizontal="left" indent="1"/>
    </xf>
    <xf numFmtId="0" fontId="15" fillId="0" borderId="43" xfId="0" applyFont="1" applyFill="1" applyBorder="1"/>
    <xf numFmtId="169" fontId="0" fillId="0" borderId="44" xfId="0" applyNumberFormat="1" applyFill="1" applyBorder="1"/>
    <xf numFmtId="165" fontId="0" fillId="0" borderId="22" xfId="7" applyFont="1" applyFill="1" applyBorder="1"/>
    <xf numFmtId="43" fontId="0" fillId="0" borderId="22" xfId="0" applyNumberFormat="1" applyFill="1" applyBorder="1"/>
    <xf numFmtId="43" fontId="0" fillId="0" borderId="44" xfId="0" applyNumberFormat="1" applyFill="1" applyBorder="1"/>
    <xf numFmtId="166" fontId="15" fillId="0" borderId="44" xfId="7" applyNumberFormat="1" applyFont="1" applyFill="1" applyBorder="1"/>
    <xf numFmtId="0" fontId="16" fillId="0" borderId="7" xfId="0" applyFont="1" applyFill="1" applyBorder="1"/>
    <xf numFmtId="0" fontId="0" fillId="0" borderId="7" xfId="0" applyFill="1" applyBorder="1"/>
    <xf numFmtId="166" fontId="0" fillId="0" borderId="18" xfId="7" applyNumberFormat="1" applyFont="1" applyFill="1" applyBorder="1"/>
    <xf numFmtId="164" fontId="15" fillId="0" borderId="11" xfId="6" applyNumberFormat="1" applyFont="1" applyFill="1" applyBorder="1"/>
    <xf numFmtId="0" fontId="16" fillId="0" borderId="25" xfId="0" applyFont="1" applyFill="1" applyBorder="1"/>
    <xf numFmtId="0" fontId="0" fillId="0" borderId="45" xfId="0" applyFill="1" applyBorder="1"/>
    <xf numFmtId="0" fontId="15" fillId="0" borderId="27" xfId="6" applyFont="1" applyFill="1" applyBorder="1"/>
    <xf numFmtId="0" fontId="16" fillId="0" borderId="26" xfId="0" applyFont="1" applyFill="1" applyBorder="1"/>
    <xf numFmtId="169" fontId="0" fillId="0" borderId="22" xfId="0" applyNumberFormat="1" applyFill="1" applyBorder="1"/>
    <xf numFmtId="0" fontId="0" fillId="0" borderId="26" xfId="0" applyFill="1" applyBorder="1"/>
    <xf numFmtId="166" fontId="0" fillId="0" borderId="46" xfId="7" applyNumberFormat="1" applyFont="1" applyFill="1" applyBorder="1"/>
    <xf numFmtId="164" fontId="15" fillId="0" borderId="28" xfId="6" applyNumberFormat="1" applyFont="1" applyFill="1" applyBorder="1"/>
    <xf numFmtId="166" fontId="0" fillId="0" borderId="0" xfId="7" applyNumberFormat="1" applyFont="1" applyFill="1"/>
    <xf numFmtId="166" fontId="0" fillId="0" borderId="22" xfId="7" applyNumberFormat="1" applyFont="1" applyFill="1" applyBorder="1"/>
    <xf numFmtId="0" fontId="12" fillId="6" borderId="0" xfId="10"/>
    <xf numFmtId="0" fontId="2" fillId="2" borderId="0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12" fillId="6" borderId="12" xfId="10" applyBorder="1" applyAlignment="1">
      <alignment horizontal="center"/>
    </xf>
    <xf numFmtId="0" fontId="12" fillId="6" borderId="9" xfId="10" applyBorder="1" applyAlignment="1">
      <alignment horizontal="center"/>
    </xf>
    <xf numFmtId="0" fontId="12" fillId="6" borderId="13" xfId="10" applyBorder="1" applyAlignment="1">
      <alignment horizontal="center"/>
    </xf>
    <xf numFmtId="0" fontId="13" fillId="8" borderId="0" xfId="8" applyFill="1" applyAlignment="1">
      <alignment horizontal="left"/>
    </xf>
    <xf numFmtId="0" fontId="0" fillId="0" borderId="12" xfId="11" applyFont="1" applyFill="1" applyBorder="1" applyAlignment="1">
      <alignment horizontal="center"/>
    </xf>
    <xf numFmtId="0" fontId="11" fillId="0" borderId="9" xfId="11" applyFill="1" applyBorder="1" applyAlignment="1">
      <alignment horizontal="center"/>
    </xf>
    <xf numFmtId="0" fontId="11" fillId="0" borderId="13" xfId="11" applyFill="1" applyBorder="1" applyAlignment="1">
      <alignment horizontal="center"/>
    </xf>
    <xf numFmtId="0" fontId="13" fillId="8" borderId="0" xfId="8" applyFill="1" applyBorder="1" applyAlignment="1">
      <alignment horizontal="left"/>
    </xf>
  </cellXfs>
  <cellStyles count="12">
    <cellStyle name="20% - Accent1" xfId="11" builtinId="30"/>
    <cellStyle name="20% - Accent5" xfId="6" builtinId="46"/>
    <cellStyle name="Accent1" xfId="10" builtinId="29"/>
    <cellStyle name="Currency" xfId="7" builtinId="4"/>
    <cellStyle name="Heading 3" xfId="9" builtinId="18"/>
    <cellStyle name="Normal" xfId="0" builtinId="0"/>
    <cellStyle name="Normal 2" xfId="1" xr:uid="{00000000-0005-0000-0000-000006000000}"/>
    <cellStyle name="Normal 2 2" xfId="5" xr:uid="{00000000-0005-0000-0000-000007000000}"/>
    <cellStyle name="Project Header" xfId="4" xr:uid="{00000000-0005-0000-0000-000008000000}"/>
    <cellStyle name="Student Name" xfId="3" xr:uid="{00000000-0005-0000-0000-000009000000}"/>
    <cellStyle name="Submission" xfId="2" xr:uid="{00000000-0005-0000-0000-00000A000000}"/>
    <cellStyle name="Title" xfId="8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styles" Target="styles.xml" />
  <Relationship Id="rId3" Type="http://schemas.openxmlformats.org/officeDocument/2006/relationships/worksheet" Target="worksheets/sheet3.xml" />
  <Relationship Id="rId7" Type="http://schemas.openxmlformats.org/officeDocument/2006/relationships/theme" Target="theme/theme1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5" Type="http://schemas.openxmlformats.org/officeDocument/2006/relationships/worksheet" Target="worksheets/sheet5.xml" />
  <Relationship Id="rId10" Type="http://schemas.openxmlformats.org/officeDocument/2006/relationships/calcChain" Target="calcChain.xml" />
  <Relationship Id="rId4" Type="http://schemas.openxmlformats.org/officeDocument/2006/relationships/worksheet" Target="worksheets/sheet4.xml" />
  <Relationship Id="rId9" Type="http://schemas.openxmlformats.org/officeDocument/2006/relationships/sharedStrings" Target="sharedStrings.xml" />
  <Relationship Id="rId11" Type="http://schemas.openxmlformats.org/officeDocument/2006/relationships/customXml" Target="../customXml/item1.xml" />
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5306897</xdr:colOff>
      <xdr:row>0</xdr:row>
      <xdr:rowOff>0</xdr:rowOff>
    </xdr:from>
    <xdr:to>
      <xdr:col>3</xdr:col>
      <xdr:colOff>0</xdr:colOff>
      <xdr:row>1</xdr:row>
      <xdr:rowOff>7640</xdr:rowOff>
    </xdr:to>
    <xdr:pic>
      <xdr:nvPicPr>
        <xdr:cNvPr id="2" name="Picture 1" descr="SAM logo" title="SAM logo">
          <a:extLst>
            <a:ext uri="{FF2B5EF4-FFF2-40B4-BE49-F238E27FC236}">
              <a16:creationId xmlns:a16="http://schemas.microsoft.com/office/drawing/2014/main" id="{C0C22176-135C-474F-AB8A-1448BB12E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6037" y="0"/>
          <a:ext cx="1787323" cy="41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rop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Crop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zoomScaleNormal="100" workbookViewId="0">
      <selection activeCell="E1" sqref="E1"/>
    </sheetView>
  </sheetViews>
  <sheetFormatPr defaultColWidth="8.90625" defaultRowHeight="13.2" x14ac:dyDescent="0.25"/>
  <cols>
    <col min="1" max="1" width="8.81640625" style="3" customWidth="1"/>
    <col min="2" max="2" width="80.81640625" style="3" customWidth="1"/>
    <col min="3" max="3" width="3.81640625" style="3" customWidth="1"/>
    <col min="4" max="16384" width="8.90625" style="3"/>
  </cols>
  <sheetData>
    <row r="1" spans="1:3" ht="32.25" customHeight="1" x14ac:dyDescent="0.25">
      <c r="A1" s="12"/>
      <c r="B1" s="12" t="s">
        <v>34</v>
      </c>
      <c r="C1" s="11"/>
    </row>
    <row r="2" spans="1:3" ht="5.0999999999999996" customHeight="1" x14ac:dyDescent="0.35">
      <c r="A2" s="10"/>
      <c r="B2"/>
      <c r="C2" s="2"/>
    </row>
    <row r="3" spans="1:3" s="4" customFormat="1" ht="36.6" x14ac:dyDescent="0.25">
      <c r="A3" s="1"/>
      <c r="B3" s="9" t="s">
        <v>35</v>
      </c>
      <c r="C3" s="5"/>
    </row>
    <row r="4" spans="1:3" ht="13.8" x14ac:dyDescent="0.25">
      <c r="A4" s="1"/>
      <c r="B4" s="8" t="s">
        <v>28</v>
      </c>
      <c r="C4" s="2"/>
    </row>
    <row r="5" spans="1:3" ht="15.75" customHeight="1" x14ac:dyDescent="0.25">
      <c r="A5" s="1"/>
      <c r="B5" s="1"/>
      <c r="C5" s="2"/>
    </row>
    <row r="6" spans="1:3" x14ac:dyDescent="0.25">
      <c r="A6" s="6" t="s">
        <v>2</v>
      </c>
      <c r="B6" s="7" t="s">
        <v>1</v>
      </c>
      <c r="C6" s="2"/>
    </row>
    <row r="7" spans="1:3" x14ac:dyDescent="0.25">
      <c r="A7" s="1"/>
      <c r="B7" s="1"/>
      <c r="C7" s="2"/>
    </row>
    <row r="8" spans="1:3" x14ac:dyDescent="0.25">
      <c r="A8" s="110" t="s">
        <v>0</v>
      </c>
      <c r="B8" s="110"/>
      <c r="C8" s="111"/>
    </row>
    <row r="9" spans="1:3" x14ac:dyDescent="0.25">
      <c r="A9" s="110"/>
      <c r="B9" s="110"/>
      <c r="C9" s="111"/>
    </row>
    <row r="10" spans="1:3" ht="13.8" thickBot="1" x14ac:dyDescent="0.3">
      <c r="A10" s="112"/>
      <c r="B10" s="112"/>
      <c r="C10" s="113"/>
    </row>
    <row r="11" spans="1:3" ht="13.8" thickTop="1" x14ac:dyDescent="0.25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3" xr:uid="{00000000-0002-0000-0000-000000000000}"/>
    <dataValidation error="pavI8MeUFtEyxX2I4tky88ab3757-37a6-4028-b26c-ba37acb54c30" showErrorMessage="0" showInputMessage="0" allowBlank="1" sqref="A1:C2 A3:C3 A4:C11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7"/>
  <sheetViews>
    <sheetView workbookViewId="0"/>
  </sheetViews>
  <sheetFormatPr defaultColWidth="8.90625" defaultRowHeight="15" x14ac:dyDescent="0.35"/>
  <cols>
    <col min="1" max="1" width="3.90625" style="13" customWidth="1"/>
    <col min="2" max="2" width="33.6328125" style="13" customWidth="1"/>
    <col min="3" max="3" width="15.1796875" style="13" customWidth="1"/>
    <col min="4" max="4" width="3.90625" style="13" customWidth="1"/>
    <col min="5" max="12" width="16.81640625" style="13" customWidth="1"/>
    <col min="13" max="16384" width="8.90625" style="13"/>
  </cols>
  <sheetData>
    <row r="1" spans="2:12" ht="24" x14ac:dyDescent="0.5">
      <c r="B1" s="117" t="s">
        <v>36</v>
      </c>
      <c r="C1" s="117"/>
      <c r="D1" s="117"/>
      <c r="E1" s="117"/>
      <c r="F1" s="117"/>
      <c r="G1" s="117"/>
      <c r="H1" s="117"/>
    </row>
    <row r="3" spans="2:12" ht="15.6" thickBot="1" x14ac:dyDescent="0.4">
      <c r="B3" s="14" t="s">
        <v>3</v>
      </c>
      <c r="C3" s="15"/>
      <c r="E3" s="114" t="s">
        <v>37</v>
      </c>
      <c r="F3" s="115"/>
      <c r="G3" s="115"/>
      <c r="H3" s="116"/>
    </row>
    <row r="4" spans="2:12" x14ac:dyDescent="0.35">
      <c r="B4" s="16" t="s">
        <v>26</v>
      </c>
      <c r="C4" s="17">
        <v>1400</v>
      </c>
      <c r="E4" s="29" t="s">
        <v>15</v>
      </c>
      <c r="F4" s="30" t="s">
        <v>4</v>
      </c>
      <c r="G4" s="30" t="s">
        <v>12</v>
      </c>
      <c r="H4" s="31" t="s">
        <v>13</v>
      </c>
    </row>
    <row r="5" spans="2:12" x14ac:dyDescent="0.35">
      <c r="B5" s="18" t="s">
        <v>29</v>
      </c>
      <c r="C5" s="19">
        <v>70</v>
      </c>
      <c r="E5" s="32"/>
      <c r="F5" s="33"/>
      <c r="G5" s="33"/>
      <c r="H5" s="34"/>
    </row>
    <row r="6" spans="2:12" x14ac:dyDescent="0.35">
      <c r="B6" s="16" t="s">
        <v>4</v>
      </c>
      <c r="C6" s="20">
        <f>C4*C5</f>
        <v>98000</v>
      </c>
      <c r="E6" s="35">
        <v>1600</v>
      </c>
      <c r="F6" s="36"/>
      <c r="G6" s="36"/>
      <c r="H6" s="37"/>
    </row>
    <row r="7" spans="2:12" x14ac:dyDescent="0.35">
      <c r="B7" s="21"/>
      <c r="C7" s="22"/>
      <c r="E7" s="38">
        <v>1500</v>
      </c>
      <c r="F7" s="39"/>
      <c r="G7" s="39"/>
      <c r="H7" s="40"/>
    </row>
    <row r="8" spans="2:12" ht="15.6" thickBot="1" x14ac:dyDescent="0.4">
      <c r="B8" s="23" t="s">
        <v>5</v>
      </c>
      <c r="C8" s="24"/>
      <c r="E8" s="38">
        <v>1400</v>
      </c>
      <c r="F8" s="39"/>
      <c r="G8" s="39"/>
      <c r="H8" s="40"/>
    </row>
    <row r="9" spans="2:12" x14ac:dyDescent="0.35">
      <c r="B9" s="21" t="s">
        <v>6</v>
      </c>
      <c r="C9" s="22"/>
      <c r="E9" s="38">
        <v>1300</v>
      </c>
      <c r="F9" s="39"/>
      <c r="G9" s="39"/>
      <c r="H9" s="40"/>
    </row>
    <row r="10" spans="2:12" x14ac:dyDescent="0.35">
      <c r="B10" s="16" t="s">
        <v>15</v>
      </c>
      <c r="C10" s="17">
        <f>C4</f>
        <v>1400</v>
      </c>
      <c r="E10" s="32">
        <v>1200</v>
      </c>
      <c r="F10" s="33"/>
      <c r="G10" s="33"/>
      <c r="H10" s="34"/>
    </row>
    <row r="11" spans="2:12" x14ac:dyDescent="0.35">
      <c r="B11" s="16" t="s">
        <v>30</v>
      </c>
      <c r="C11" s="20">
        <v>42</v>
      </c>
    </row>
    <row r="12" spans="2:12" x14ac:dyDescent="0.35">
      <c r="B12" s="16" t="s">
        <v>7</v>
      </c>
      <c r="C12" s="20">
        <f>C10*C11</f>
        <v>58800</v>
      </c>
    </row>
    <row r="13" spans="2:12" x14ac:dyDescent="0.35">
      <c r="B13" s="21" t="s">
        <v>8</v>
      </c>
      <c r="C13" s="22"/>
      <c r="E13" s="114" t="s">
        <v>38</v>
      </c>
      <c r="F13" s="115"/>
      <c r="G13" s="115"/>
      <c r="H13" s="115"/>
      <c r="I13" s="115"/>
      <c r="J13" s="115"/>
      <c r="K13" s="115"/>
      <c r="L13" s="116"/>
    </row>
    <row r="14" spans="2:12" x14ac:dyDescent="0.35">
      <c r="B14" s="18" t="s">
        <v>9</v>
      </c>
      <c r="C14" s="19">
        <v>30400</v>
      </c>
      <c r="E14" s="41">
        <f>C21</f>
        <v>8800</v>
      </c>
      <c r="F14" s="42">
        <v>55</v>
      </c>
      <c r="G14" s="42">
        <v>60</v>
      </c>
      <c r="H14" s="42">
        <v>65</v>
      </c>
      <c r="I14" s="42">
        <v>70</v>
      </c>
      <c r="J14" s="42">
        <v>75</v>
      </c>
      <c r="K14" s="42">
        <v>80</v>
      </c>
      <c r="L14" s="43">
        <v>85</v>
      </c>
    </row>
    <row r="15" spans="2:12" x14ac:dyDescent="0.35">
      <c r="B15" s="21" t="s">
        <v>10</v>
      </c>
      <c r="C15" s="20">
        <f>C12+C14</f>
        <v>89200</v>
      </c>
      <c r="E15" s="35">
        <v>1600</v>
      </c>
      <c r="F15" s="44"/>
      <c r="G15" s="44"/>
      <c r="H15" s="44"/>
      <c r="I15" s="44"/>
      <c r="J15" s="44"/>
      <c r="K15" s="44"/>
      <c r="L15" s="45"/>
    </row>
    <row r="16" spans="2:12" x14ac:dyDescent="0.35">
      <c r="B16" s="16" t="s">
        <v>52</v>
      </c>
      <c r="C16" s="20">
        <f>C15/C10</f>
        <v>63.714285714285715</v>
      </c>
      <c r="E16" s="38">
        <v>1500</v>
      </c>
      <c r="F16" s="46"/>
      <c r="G16" s="46"/>
      <c r="H16" s="46"/>
      <c r="I16" s="46"/>
      <c r="J16" s="46"/>
      <c r="K16" s="46"/>
      <c r="L16" s="47"/>
    </row>
    <row r="17" spans="2:12" x14ac:dyDescent="0.35">
      <c r="B17" s="21"/>
      <c r="C17" s="22"/>
      <c r="E17" s="38">
        <v>1400</v>
      </c>
      <c r="F17" s="46"/>
      <c r="G17" s="46"/>
      <c r="H17" s="46"/>
      <c r="I17" s="46"/>
      <c r="J17" s="46"/>
      <c r="K17" s="46"/>
      <c r="L17" s="47"/>
    </row>
    <row r="18" spans="2:12" ht="15.6" thickBot="1" x14ac:dyDescent="0.4">
      <c r="B18" s="23" t="s">
        <v>11</v>
      </c>
      <c r="C18" s="24"/>
      <c r="E18" s="38">
        <v>1300</v>
      </c>
      <c r="F18" s="46"/>
      <c r="G18" s="46"/>
      <c r="H18" s="46"/>
      <c r="I18" s="46"/>
      <c r="J18" s="46"/>
      <c r="K18" s="46"/>
      <c r="L18" s="47"/>
    </row>
    <row r="19" spans="2:12" x14ac:dyDescent="0.35">
      <c r="B19" s="16" t="s">
        <v>4</v>
      </c>
      <c r="C19" s="20">
        <f>C6</f>
        <v>98000</v>
      </c>
      <c r="E19" s="32">
        <v>1200</v>
      </c>
      <c r="F19" s="48"/>
      <c r="G19" s="48"/>
      <c r="H19" s="48"/>
      <c r="I19" s="48"/>
      <c r="J19" s="48"/>
      <c r="K19" s="48"/>
      <c r="L19" s="49"/>
    </row>
    <row r="20" spans="2:12" x14ac:dyDescent="0.35">
      <c r="B20" s="16" t="s">
        <v>12</v>
      </c>
      <c r="C20" s="20">
        <f>C15</f>
        <v>89200</v>
      </c>
    </row>
    <row r="21" spans="2:12" ht="15.6" thickBot="1" x14ac:dyDescent="0.4">
      <c r="B21" s="25" t="s">
        <v>13</v>
      </c>
      <c r="C21" s="26">
        <f>C19-C20</f>
        <v>8800</v>
      </c>
    </row>
    <row r="22" spans="2:12" ht="15.6" thickTop="1" x14ac:dyDescent="0.35">
      <c r="B22" s="21"/>
      <c r="C22" s="22"/>
    </row>
    <row r="23" spans="2:12" ht="15.6" thickBot="1" x14ac:dyDescent="0.4">
      <c r="B23" s="23" t="s">
        <v>27</v>
      </c>
      <c r="C23" s="24"/>
    </row>
    <row r="24" spans="2:12" x14ac:dyDescent="0.35">
      <c r="B24" s="16" t="s">
        <v>29</v>
      </c>
      <c r="C24" s="20">
        <f>C5</f>
        <v>70</v>
      </c>
    </row>
    <row r="25" spans="2:12" x14ac:dyDescent="0.35">
      <c r="B25" s="16" t="s">
        <v>31</v>
      </c>
      <c r="C25" s="20">
        <f>C16</f>
        <v>63.714285714285715</v>
      </c>
    </row>
    <row r="26" spans="2:12" x14ac:dyDescent="0.35">
      <c r="B26" s="16" t="s">
        <v>15</v>
      </c>
      <c r="C26" s="17">
        <f>Hours_Contracted_Training</f>
        <v>1400</v>
      </c>
    </row>
    <row r="27" spans="2:12" x14ac:dyDescent="0.35">
      <c r="B27" s="27" t="s">
        <v>13</v>
      </c>
      <c r="C27" s="28">
        <f>(C24*C26)-(C25*C26)</f>
        <v>8800</v>
      </c>
    </row>
  </sheetData>
  <mergeCells count="3">
    <mergeCell ref="E3:H3"/>
    <mergeCell ref="E13:L13"/>
    <mergeCell ref="B1:H1"/>
  </mergeCells>
  <dataValidations count="1">
    <dataValidation error="pavI8MeUFtEyxX2I4tky88ab3757-37a6-4028-b26c-ba37acb54c30" showErrorMessage="0" showInputMessage="0" allowBlank="1" sqref="A1:L27"/>
  </dataValidation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7"/>
  <sheetViews>
    <sheetView workbookViewId="0"/>
  </sheetViews>
  <sheetFormatPr defaultColWidth="8.90625" defaultRowHeight="15" x14ac:dyDescent="0.35"/>
  <cols>
    <col min="1" max="1" width="3.90625" style="13" customWidth="1"/>
    <col min="2" max="2" width="33.6328125" style="13" customWidth="1"/>
    <col min="3" max="3" width="15.1796875" style="13" customWidth="1"/>
    <col min="4" max="4" width="3.90625" style="13" customWidth="1"/>
    <col min="5" max="9" width="16.81640625" style="13" customWidth="1"/>
    <col min="10" max="12" width="13" style="13" customWidth="1"/>
    <col min="13" max="16384" width="8.90625" style="13"/>
  </cols>
  <sheetData>
    <row r="1" spans="2:9" ht="24" x14ac:dyDescent="0.5">
      <c r="B1" s="117" t="s">
        <v>39</v>
      </c>
      <c r="C1" s="117"/>
      <c r="D1" s="117"/>
      <c r="E1" s="117"/>
      <c r="F1" s="117"/>
      <c r="G1" s="117"/>
      <c r="H1" s="117"/>
    </row>
    <row r="3" spans="2:9" ht="15.6" thickBot="1" x14ac:dyDescent="0.4">
      <c r="B3" s="59" t="s">
        <v>3</v>
      </c>
      <c r="C3" s="60"/>
      <c r="E3" s="114" t="s">
        <v>50</v>
      </c>
      <c r="F3" s="115"/>
      <c r="G3" s="115"/>
      <c r="H3" s="116"/>
    </row>
    <row r="4" spans="2:9" x14ac:dyDescent="0.35">
      <c r="B4" s="61" t="s">
        <v>26</v>
      </c>
      <c r="C4" s="62">
        <v>1200</v>
      </c>
      <c r="E4" s="75" t="s">
        <v>51</v>
      </c>
      <c r="F4" s="51" t="s">
        <v>4</v>
      </c>
      <c r="G4" s="51" t="s">
        <v>12</v>
      </c>
      <c r="H4" s="52" t="s">
        <v>13</v>
      </c>
    </row>
    <row r="5" spans="2:9" x14ac:dyDescent="0.35">
      <c r="B5" s="63" t="s">
        <v>29</v>
      </c>
      <c r="C5" s="64">
        <v>80</v>
      </c>
      <c r="E5" s="32">
        <f>Hours_Sold_Consulting</f>
        <v>1200</v>
      </c>
      <c r="F5" s="53">
        <f>C19</f>
        <v>96000</v>
      </c>
      <c r="G5" s="53">
        <f>C20</f>
        <v>93700</v>
      </c>
      <c r="H5" s="54">
        <f>C21</f>
        <v>2300</v>
      </c>
      <c r="I5" s="74"/>
    </row>
    <row r="6" spans="2:9" x14ac:dyDescent="0.35">
      <c r="B6" s="61" t="s">
        <v>4</v>
      </c>
      <c r="C6" s="65">
        <f>C4*C5</f>
        <v>96000</v>
      </c>
      <c r="E6" s="35">
        <v>1500</v>
      </c>
      <c r="F6" s="55">
        <f t="dataTable" ref="F6:H14" dt2D="0" dtr="0" r1="C4"/>
        <v>120000</v>
      </c>
      <c r="G6" s="55">
        <v>109000</v>
      </c>
      <c r="H6" s="56">
        <v>11000</v>
      </c>
    </row>
    <row r="7" spans="2:9" x14ac:dyDescent="0.35">
      <c r="B7" s="66"/>
      <c r="C7" s="67"/>
      <c r="E7" s="38">
        <v>1400</v>
      </c>
      <c r="F7" s="57">
        <v>112000</v>
      </c>
      <c r="G7" s="57">
        <v>103900</v>
      </c>
      <c r="H7" s="58">
        <v>8100</v>
      </c>
    </row>
    <row r="8" spans="2:9" ht="15.6" thickBot="1" x14ac:dyDescent="0.4">
      <c r="B8" s="68" t="s">
        <v>5</v>
      </c>
      <c r="C8" s="69"/>
      <c r="E8" s="38">
        <v>1300</v>
      </c>
      <c r="F8" s="57">
        <v>104000</v>
      </c>
      <c r="G8" s="57">
        <v>98800</v>
      </c>
      <c r="H8" s="58">
        <v>5200</v>
      </c>
    </row>
    <row r="9" spans="2:9" x14ac:dyDescent="0.35">
      <c r="B9" s="66" t="s">
        <v>6</v>
      </c>
      <c r="C9" s="67"/>
      <c r="E9" s="38">
        <v>1200</v>
      </c>
      <c r="F9" s="57">
        <v>96000</v>
      </c>
      <c r="G9" s="57">
        <v>93700</v>
      </c>
      <c r="H9" s="58">
        <v>2300</v>
      </c>
    </row>
    <row r="10" spans="2:9" x14ac:dyDescent="0.35">
      <c r="B10" s="61" t="s">
        <v>15</v>
      </c>
      <c r="C10" s="62">
        <f>C4</f>
        <v>1200</v>
      </c>
      <c r="E10" s="38">
        <v>1100</v>
      </c>
      <c r="F10" s="57">
        <v>88000</v>
      </c>
      <c r="G10" s="57">
        <v>88600</v>
      </c>
      <c r="H10" s="58">
        <v>-600</v>
      </c>
    </row>
    <row r="11" spans="2:9" x14ac:dyDescent="0.35">
      <c r="B11" s="61" t="s">
        <v>30</v>
      </c>
      <c r="C11" s="65">
        <v>51</v>
      </c>
      <c r="E11" s="38">
        <v>1000</v>
      </c>
      <c r="F11" s="57">
        <v>80000</v>
      </c>
      <c r="G11" s="57">
        <v>83500</v>
      </c>
      <c r="H11" s="58">
        <v>-3500</v>
      </c>
    </row>
    <row r="12" spans="2:9" x14ac:dyDescent="0.35">
      <c r="B12" s="61" t="s">
        <v>7</v>
      </c>
      <c r="C12" s="65">
        <f>C10*C11</f>
        <v>61200</v>
      </c>
      <c r="E12" s="38">
        <v>900</v>
      </c>
      <c r="F12" s="57">
        <v>72000</v>
      </c>
      <c r="G12" s="57">
        <v>78400</v>
      </c>
      <c r="H12" s="58">
        <v>-6400</v>
      </c>
    </row>
    <row r="13" spans="2:9" x14ac:dyDescent="0.35">
      <c r="B13" s="66" t="s">
        <v>8</v>
      </c>
      <c r="C13" s="67"/>
      <c r="E13" s="38">
        <v>800</v>
      </c>
      <c r="F13" s="57">
        <v>64000</v>
      </c>
      <c r="G13" s="57">
        <v>73300</v>
      </c>
      <c r="H13" s="58">
        <v>-9300</v>
      </c>
    </row>
    <row r="14" spans="2:9" x14ac:dyDescent="0.35">
      <c r="B14" s="63" t="s">
        <v>9</v>
      </c>
      <c r="C14" s="64">
        <v>32500</v>
      </c>
      <c r="E14" s="32">
        <v>700</v>
      </c>
      <c r="F14" s="53">
        <v>56000</v>
      </c>
      <c r="G14" s="53">
        <v>68200</v>
      </c>
      <c r="H14" s="54">
        <v>-12200</v>
      </c>
    </row>
    <row r="15" spans="2:9" x14ac:dyDescent="0.35">
      <c r="B15" s="66" t="s">
        <v>10</v>
      </c>
      <c r="C15" s="65">
        <f>C12+C14</f>
        <v>93700</v>
      </c>
    </row>
    <row r="16" spans="2:9" x14ac:dyDescent="0.35">
      <c r="B16" s="61" t="s">
        <v>52</v>
      </c>
      <c r="C16" s="65">
        <f>C15/C10</f>
        <v>78.083333333333329</v>
      </c>
    </row>
    <row r="17" spans="2:3" x14ac:dyDescent="0.35">
      <c r="B17" s="66"/>
      <c r="C17" s="67"/>
    </row>
    <row r="18" spans="2:3" ht="15.6" thickBot="1" x14ac:dyDescent="0.4">
      <c r="B18" s="68" t="s">
        <v>11</v>
      </c>
      <c r="C18" s="69"/>
    </row>
    <row r="19" spans="2:3" x14ac:dyDescent="0.35">
      <c r="B19" s="61" t="s">
        <v>4</v>
      </c>
      <c r="C19" s="65">
        <f>C6</f>
        <v>96000</v>
      </c>
    </row>
    <row r="20" spans="2:3" x14ac:dyDescent="0.35">
      <c r="B20" s="61" t="s">
        <v>12</v>
      </c>
      <c r="C20" s="65">
        <f>C15</f>
        <v>93700</v>
      </c>
    </row>
    <row r="21" spans="2:3" ht="15.6" thickBot="1" x14ac:dyDescent="0.4">
      <c r="B21" s="70" t="s">
        <v>13</v>
      </c>
      <c r="C21" s="71">
        <f>C19-C20</f>
        <v>2300</v>
      </c>
    </row>
    <row r="22" spans="2:3" ht="15.6" thickTop="1" x14ac:dyDescent="0.35">
      <c r="B22" s="66"/>
      <c r="C22" s="67"/>
    </row>
    <row r="23" spans="2:3" ht="15.6" thickBot="1" x14ac:dyDescent="0.4">
      <c r="B23" s="68" t="s">
        <v>27</v>
      </c>
      <c r="C23" s="69"/>
    </row>
    <row r="24" spans="2:3" x14ac:dyDescent="0.35">
      <c r="B24" s="61" t="s">
        <v>29</v>
      </c>
      <c r="C24" s="65">
        <f>C5</f>
        <v>80</v>
      </c>
    </row>
    <row r="25" spans="2:3" x14ac:dyDescent="0.35">
      <c r="B25" s="61" t="s">
        <v>31</v>
      </c>
      <c r="C25" s="65">
        <f>(C14+(C26*C11))/C26</f>
        <v>78.083333333333329</v>
      </c>
    </row>
    <row r="26" spans="2:3" x14ac:dyDescent="0.35">
      <c r="B26" s="61" t="s">
        <v>15</v>
      </c>
      <c r="C26" s="62">
        <f>Hours_Sold_Consulting</f>
        <v>1200</v>
      </c>
    </row>
    <row r="27" spans="2:3" x14ac:dyDescent="0.35">
      <c r="B27" s="72" t="s">
        <v>13</v>
      </c>
      <c r="C27" s="73">
        <f>(C24*C26)-(C25*C26)</f>
        <v>2300</v>
      </c>
    </row>
  </sheetData>
  <mergeCells count="2">
    <mergeCell ref="B1:H1"/>
    <mergeCell ref="E3:H3"/>
  </mergeCells>
  <dataValidations count="1">
    <dataValidation error="pavI8MeUFtEyxX2I4tky88ab3757-37a6-4028-b26c-ba37acb54c30" showErrorMessage="0" showInputMessage="0" allowBlank="1" sqref="A1:I27"/>
  </dataValidation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7"/>
  <sheetViews>
    <sheetView workbookViewId="0"/>
  </sheetViews>
  <sheetFormatPr defaultColWidth="8.90625" defaultRowHeight="15" x14ac:dyDescent="0.35"/>
  <cols>
    <col min="1" max="1" width="3.90625" style="13" customWidth="1"/>
    <col min="2" max="2" width="33.6328125" style="13" customWidth="1"/>
    <col min="3" max="3" width="15.1796875" style="13" customWidth="1"/>
    <col min="4" max="4" width="3.90625" style="13" customWidth="1"/>
    <col min="5" max="11" width="16.81640625" style="13" customWidth="1"/>
    <col min="12" max="14" width="13" style="13" customWidth="1"/>
    <col min="15" max="16384" width="8.90625" style="13"/>
  </cols>
  <sheetData>
    <row r="1" spans="2:11" ht="24" x14ac:dyDescent="0.5">
      <c r="B1" s="117" t="s">
        <v>40</v>
      </c>
      <c r="C1" s="117"/>
      <c r="D1" s="117"/>
      <c r="E1" s="117"/>
      <c r="F1" s="117"/>
      <c r="G1" s="117"/>
      <c r="H1" s="117"/>
      <c r="I1" s="117"/>
      <c r="J1" s="117"/>
    </row>
    <row r="3" spans="2:11" ht="15.6" thickBot="1" x14ac:dyDescent="0.4">
      <c r="B3" s="59" t="s">
        <v>3</v>
      </c>
      <c r="C3" s="60"/>
      <c r="E3" s="114" t="s">
        <v>53</v>
      </c>
      <c r="F3" s="115"/>
      <c r="G3" s="115"/>
      <c r="H3" s="115"/>
      <c r="I3" s="115"/>
      <c r="J3" s="116"/>
    </row>
    <row r="4" spans="2:11" x14ac:dyDescent="0.35">
      <c r="B4" s="61" t="s">
        <v>26</v>
      </c>
      <c r="C4" s="62">
        <v>1300</v>
      </c>
      <c r="E4" s="118" t="s">
        <v>32</v>
      </c>
      <c r="F4" s="119"/>
      <c r="G4" s="119"/>
      <c r="H4" s="119"/>
      <c r="I4" s="119"/>
      <c r="J4" s="120"/>
    </row>
    <row r="5" spans="2:11" x14ac:dyDescent="0.35">
      <c r="B5" s="63" t="s">
        <v>29</v>
      </c>
      <c r="C5" s="64">
        <v>90</v>
      </c>
      <c r="E5" s="76">
        <f>C21</f>
        <v>4900</v>
      </c>
      <c r="F5" s="42">
        <v>80</v>
      </c>
      <c r="G5" s="42">
        <v>85</v>
      </c>
      <c r="H5" s="42">
        <v>90</v>
      </c>
      <c r="I5" s="42">
        <v>95</v>
      </c>
      <c r="J5" s="43">
        <v>100</v>
      </c>
    </row>
    <row r="6" spans="2:11" x14ac:dyDescent="0.35">
      <c r="B6" s="61" t="s">
        <v>4</v>
      </c>
      <c r="C6" s="65">
        <f>C4*C5</f>
        <v>117000</v>
      </c>
      <c r="E6" s="35">
        <v>1700</v>
      </c>
      <c r="F6" s="77">
        <f t="dataTable" ref="F6:J14" dt2D="1" dtr="1" r1="C5" r2="C4"/>
        <v>3100</v>
      </c>
      <c r="G6" s="77">
        <v>11600</v>
      </c>
      <c r="H6" s="77">
        <v>20100</v>
      </c>
      <c r="I6" s="77">
        <v>28600</v>
      </c>
      <c r="J6" s="78">
        <v>37100</v>
      </c>
      <c r="K6" s="74"/>
    </row>
    <row r="7" spans="2:11" x14ac:dyDescent="0.35">
      <c r="B7" s="66"/>
      <c r="C7" s="67"/>
      <c r="E7" s="38">
        <v>1600</v>
      </c>
      <c r="F7" s="46">
        <v>300</v>
      </c>
      <c r="G7" s="46">
        <v>8300</v>
      </c>
      <c r="H7" s="46">
        <v>16300</v>
      </c>
      <c r="I7" s="46">
        <v>24300</v>
      </c>
      <c r="J7" s="47">
        <v>32300</v>
      </c>
    </row>
    <row r="8" spans="2:11" ht="15.6" thickBot="1" x14ac:dyDescent="0.4">
      <c r="B8" s="68" t="s">
        <v>5</v>
      </c>
      <c r="C8" s="69"/>
      <c r="E8" s="38">
        <v>1500</v>
      </c>
      <c r="F8" s="46">
        <v>-2500</v>
      </c>
      <c r="G8" s="46">
        <v>5000</v>
      </c>
      <c r="H8" s="46">
        <v>12500</v>
      </c>
      <c r="I8" s="46">
        <v>20000</v>
      </c>
      <c r="J8" s="47">
        <v>27500</v>
      </c>
    </row>
    <row r="9" spans="2:11" x14ac:dyDescent="0.35">
      <c r="B9" s="66" t="s">
        <v>6</v>
      </c>
      <c r="C9" s="67"/>
      <c r="E9" s="38">
        <v>1400</v>
      </c>
      <c r="F9" s="46">
        <v>-5300</v>
      </c>
      <c r="G9" s="46">
        <v>1700</v>
      </c>
      <c r="H9" s="46">
        <v>8700</v>
      </c>
      <c r="I9" s="46">
        <v>15700</v>
      </c>
      <c r="J9" s="47">
        <v>22700</v>
      </c>
    </row>
    <row r="10" spans="2:11" x14ac:dyDescent="0.35">
      <c r="B10" s="61" t="s">
        <v>15</v>
      </c>
      <c r="C10" s="62">
        <f>C4</f>
        <v>1300</v>
      </c>
      <c r="E10" s="38">
        <v>1300</v>
      </c>
      <c r="F10" s="46">
        <v>-8100</v>
      </c>
      <c r="G10" s="46">
        <v>-1600</v>
      </c>
      <c r="H10" s="46">
        <v>4900</v>
      </c>
      <c r="I10" s="46">
        <v>11400</v>
      </c>
      <c r="J10" s="47">
        <v>17900</v>
      </c>
    </row>
    <row r="11" spans="2:11" x14ac:dyDescent="0.35">
      <c r="B11" s="61" t="s">
        <v>30</v>
      </c>
      <c r="C11" s="65">
        <v>52</v>
      </c>
      <c r="E11" s="38">
        <v>1200</v>
      </c>
      <c r="F11" s="46">
        <v>-10900</v>
      </c>
      <c r="G11" s="46">
        <v>-4900</v>
      </c>
      <c r="H11" s="46">
        <v>1100</v>
      </c>
      <c r="I11" s="46">
        <v>7100</v>
      </c>
      <c r="J11" s="47">
        <v>13100</v>
      </c>
    </row>
    <row r="12" spans="2:11" x14ac:dyDescent="0.35">
      <c r="B12" s="61" t="s">
        <v>7</v>
      </c>
      <c r="C12" s="65">
        <f>C10*C11</f>
        <v>67600</v>
      </c>
      <c r="E12" s="38">
        <v>1100</v>
      </c>
      <c r="F12" s="46">
        <v>-13700</v>
      </c>
      <c r="G12" s="46">
        <v>-8200</v>
      </c>
      <c r="H12" s="46">
        <v>-2700</v>
      </c>
      <c r="I12" s="46">
        <v>2800</v>
      </c>
      <c r="J12" s="47">
        <v>8300</v>
      </c>
    </row>
    <row r="13" spans="2:11" x14ac:dyDescent="0.35">
      <c r="B13" s="66" t="s">
        <v>8</v>
      </c>
      <c r="C13" s="67"/>
      <c r="E13" s="38">
        <v>1000</v>
      </c>
      <c r="F13" s="46">
        <v>-16500</v>
      </c>
      <c r="G13" s="46">
        <v>-11500</v>
      </c>
      <c r="H13" s="46">
        <v>-6500</v>
      </c>
      <c r="I13" s="46">
        <v>-1500</v>
      </c>
      <c r="J13" s="47">
        <v>3500</v>
      </c>
    </row>
    <row r="14" spans="2:11" x14ac:dyDescent="0.35">
      <c r="B14" s="63" t="s">
        <v>9</v>
      </c>
      <c r="C14" s="64">
        <v>44500</v>
      </c>
      <c r="E14" s="32">
        <v>900</v>
      </c>
      <c r="F14" s="48">
        <v>-19300</v>
      </c>
      <c r="G14" s="48">
        <v>-14800</v>
      </c>
      <c r="H14" s="48">
        <v>-10300</v>
      </c>
      <c r="I14" s="48">
        <v>-5800</v>
      </c>
      <c r="J14" s="49">
        <v>-1300</v>
      </c>
    </row>
    <row r="15" spans="2:11" x14ac:dyDescent="0.35">
      <c r="B15" s="66" t="s">
        <v>10</v>
      </c>
      <c r="C15" s="65">
        <f>C12+C14</f>
        <v>112100</v>
      </c>
    </row>
    <row r="16" spans="2:11" x14ac:dyDescent="0.35">
      <c r="B16" s="61" t="s">
        <v>52</v>
      </c>
      <c r="C16" s="65">
        <f>C15/C10</f>
        <v>86.230769230769226</v>
      </c>
    </row>
    <row r="17" spans="2:3" x14ac:dyDescent="0.35">
      <c r="B17" s="66"/>
      <c r="C17" s="67"/>
    </row>
    <row r="18" spans="2:3" ht="15.6" thickBot="1" x14ac:dyDescent="0.4">
      <c r="B18" s="68" t="s">
        <v>11</v>
      </c>
      <c r="C18" s="69"/>
    </row>
    <row r="19" spans="2:3" x14ac:dyDescent="0.35">
      <c r="B19" s="61" t="s">
        <v>4</v>
      </c>
      <c r="C19" s="65">
        <f>C6</f>
        <v>117000</v>
      </c>
    </row>
    <row r="20" spans="2:3" x14ac:dyDescent="0.35">
      <c r="B20" s="61" t="s">
        <v>12</v>
      </c>
      <c r="C20" s="65">
        <f>C15</f>
        <v>112100</v>
      </c>
    </row>
    <row r="21" spans="2:3" ht="15.6" thickBot="1" x14ac:dyDescent="0.4">
      <c r="B21" s="70" t="s">
        <v>13</v>
      </c>
      <c r="C21" s="71">
        <f>C19-C20</f>
        <v>4900</v>
      </c>
    </row>
    <row r="22" spans="2:3" ht="15.6" thickTop="1" x14ac:dyDescent="0.35">
      <c r="B22" s="66"/>
      <c r="C22" s="67"/>
    </row>
    <row r="23" spans="2:3" ht="15.6" thickBot="1" x14ac:dyDescent="0.4">
      <c r="B23" s="68" t="s">
        <v>14</v>
      </c>
      <c r="C23" s="69"/>
    </row>
    <row r="24" spans="2:3" x14ac:dyDescent="0.35">
      <c r="B24" s="61" t="s">
        <v>29</v>
      </c>
      <c r="C24" s="65">
        <f>C5</f>
        <v>90</v>
      </c>
    </row>
    <row r="25" spans="2:3" x14ac:dyDescent="0.35">
      <c r="B25" s="61" t="s">
        <v>31</v>
      </c>
      <c r="C25" s="65">
        <f>(C14+(C26*C11))/C26</f>
        <v>86.230769230769226</v>
      </c>
    </row>
    <row r="26" spans="2:3" x14ac:dyDescent="0.35">
      <c r="B26" s="61" t="s">
        <v>15</v>
      </c>
      <c r="C26" s="62">
        <f>Hours_Sold_Corporate</f>
        <v>1300</v>
      </c>
    </row>
    <row r="27" spans="2:3" x14ac:dyDescent="0.35">
      <c r="B27" s="72" t="s">
        <v>13</v>
      </c>
      <c r="C27" s="73">
        <f>(C24*C26)-(C25*C26)</f>
        <v>4900</v>
      </c>
    </row>
  </sheetData>
  <mergeCells count="3">
    <mergeCell ref="B1:J1"/>
    <mergeCell ref="E3:J3"/>
    <mergeCell ref="E4:J4"/>
  </mergeCells>
  <dataValidations count="1">
    <dataValidation error="pavI8MeUFtEyxX2I4tky88ab3757-37a6-4028-b26c-ba37acb54c30" showErrorMessage="0" showInputMessage="0" allowBlank="1" sqref="A1:K27"/>
  </dataValidations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4"/>
  <sheetViews>
    <sheetView workbookViewId="0"/>
  </sheetViews>
  <sheetFormatPr defaultColWidth="8.90625" defaultRowHeight="15" x14ac:dyDescent="0.35"/>
  <cols>
    <col min="1" max="1" width="3.90625" style="13" customWidth="1"/>
    <col min="2" max="2" width="25.36328125" style="13" customWidth="1"/>
    <col min="3" max="6" width="15.81640625" style="13" customWidth="1"/>
    <col min="7" max="16384" width="8.90625" style="13"/>
  </cols>
  <sheetData>
    <row r="1" spans="2:6" ht="24" x14ac:dyDescent="0.5">
      <c r="B1" s="121" t="s">
        <v>41</v>
      </c>
      <c r="C1" s="121"/>
      <c r="D1" s="121"/>
      <c r="E1" s="121"/>
      <c r="F1" s="121"/>
    </row>
    <row r="3" spans="2:6" x14ac:dyDescent="0.35">
      <c r="B3" s="86"/>
      <c r="C3" s="80" t="s">
        <v>44</v>
      </c>
      <c r="D3" s="80" t="s">
        <v>43</v>
      </c>
      <c r="E3" s="80" t="s">
        <v>42</v>
      </c>
      <c r="F3" s="80" t="s">
        <v>17</v>
      </c>
    </row>
    <row r="4" spans="2:6" ht="15.6" thickBot="1" x14ac:dyDescent="0.4">
      <c r="B4" s="87" t="s">
        <v>24</v>
      </c>
      <c r="C4" s="81">
        <v>156</v>
      </c>
      <c r="D4" s="81">
        <v>200</v>
      </c>
      <c r="E4" s="81">
        <v>244</v>
      </c>
      <c r="F4" s="90">
        <f>SUM(C4:E4)</f>
        <v>600</v>
      </c>
    </row>
    <row r="5" spans="2:6" ht="15.6" thickTop="1" x14ac:dyDescent="0.35">
      <c r="B5" s="21"/>
      <c r="C5" s="50"/>
      <c r="D5" s="50"/>
      <c r="E5" s="50"/>
      <c r="F5" s="22"/>
    </row>
    <row r="6" spans="2:6" x14ac:dyDescent="0.35">
      <c r="B6" s="21" t="s">
        <v>16</v>
      </c>
      <c r="C6" s="82">
        <v>19000</v>
      </c>
      <c r="D6" s="82">
        <v>24000</v>
      </c>
      <c r="E6" s="82">
        <v>28500</v>
      </c>
      <c r="F6" s="91"/>
    </row>
    <row r="7" spans="2:6" x14ac:dyDescent="0.35">
      <c r="B7" s="16" t="s">
        <v>33</v>
      </c>
      <c r="C7" s="83">
        <f>IF(C4=0,0,C6/C4)</f>
        <v>121.7948717948718</v>
      </c>
      <c r="D7" s="83">
        <f>IF(D4=0,0,D6/D4)</f>
        <v>120</v>
      </c>
      <c r="E7" s="83">
        <f>IF(E4=0,0,E6/E4)</f>
        <v>116.80327868852459</v>
      </c>
      <c r="F7" s="92"/>
    </row>
    <row r="8" spans="2:6" x14ac:dyDescent="0.35">
      <c r="B8" s="21" t="s">
        <v>18</v>
      </c>
      <c r="C8" s="83">
        <f>C9*C4</f>
        <v>14040</v>
      </c>
      <c r="D8" s="83">
        <f t="shared" ref="D8:E8" si="0">D9*D4</f>
        <v>19000</v>
      </c>
      <c r="E8" s="83">
        <f t="shared" si="0"/>
        <v>20740</v>
      </c>
      <c r="F8" s="92"/>
    </row>
    <row r="9" spans="2:6" ht="15.6" thickBot="1" x14ac:dyDescent="0.4">
      <c r="B9" s="88" t="s">
        <v>30</v>
      </c>
      <c r="C9" s="84">
        <v>90</v>
      </c>
      <c r="D9" s="84">
        <v>95</v>
      </c>
      <c r="E9" s="84">
        <v>85</v>
      </c>
      <c r="F9" s="93"/>
    </row>
    <row r="10" spans="2:6" ht="16.2" thickTop="1" thickBot="1" x14ac:dyDescent="0.4">
      <c r="B10" s="89" t="s">
        <v>19</v>
      </c>
      <c r="C10" s="85">
        <f>IF(C4=0,0,C6+C8)</f>
        <v>33040</v>
      </c>
      <c r="D10" s="85">
        <f>IF(D4=0,0,D6+D8)</f>
        <v>43000</v>
      </c>
      <c r="E10" s="85">
        <f t="shared" ref="E10" si="1">IF(E4=0,0,E6+E8)</f>
        <v>49240</v>
      </c>
      <c r="F10" s="94">
        <f>SUM(C10:E10)</f>
        <v>125280</v>
      </c>
    </row>
    <row r="11" spans="2:6" ht="15.6" thickTop="1" x14ac:dyDescent="0.35"/>
    <row r="13" spans="2:6" x14ac:dyDescent="0.35">
      <c r="B13" s="109" t="s">
        <v>20</v>
      </c>
    </row>
    <row r="14" spans="2:6" x14ac:dyDescent="0.35">
      <c r="B14" s="79"/>
    </row>
  </sheetData>
  <mergeCells count="1">
    <mergeCell ref="B1:F1"/>
  </mergeCells>
  <dataValidations count="1">
    <dataValidation error="pavI8MeUFtEyxX2I4tky88ab3757-37a6-4028-b26c-ba37acb54c30" showErrorMessage="0" showInputMessage="0" allowBlank="1" sqref="A1:F14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8"/>
  <sheetViews>
    <sheetView workbookViewId="0"/>
  </sheetViews>
  <sheetFormatPr defaultColWidth="8.90625" defaultRowHeight="15" x14ac:dyDescent="0.35"/>
  <cols>
    <col min="1" max="1" width="3.90625" style="13" customWidth="1"/>
    <col min="2" max="2" width="24.81640625" style="13" customWidth="1"/>
    <col min="3" max="5" width="16.81640625" style="13" customWidth="1"/>
    <col min="6" max="16384" width="8.90625" style="13"/>
  </cols>
  <sheetData>
    <row r="1" spans="2:5" ht="24" x14ac:dyDescent="0.5">
      <c r="B1" s="121" t="s">
        <v>45</v>
      </c>
      <c r="C1" s="121"/>
      <c r="D1" s="121"/>
      <c r="E1" s="121"/>
    </row>
    <row r="3" spans="2:5" x14ac:dyDescent="0.35">
      <c r="B3" s="86"/>
      <c r="C3" s="80" t="s">
        <v>46</v>
      </c>
      <c r="D3" s="80" t="s">
        <v>47</v>
      </c>
      <c r="E3" s="80" t="s">
        <v>48</v>
      </c>
    </row>
    <row r="4" spans="2:5" ht="15.6" thickBot="1" x14ac:dyDescent="0.4">
      <c r="B4" s="99" t="s">
        <v>21</v>
      </c>
      <c r="C4" s="95"/>
      <c r="D4" s="95"/>
      <c r="E4" s="102"/>
    </row>
    <row r="5" spans="2:5" x14ac:dyDescent="0.35">
      <c r="B5" s="21" t="s">
        <v>26</v>
      </c>
      <c r="C5" s="57">
        <f>Hours_Sold_Training</f>
        <v>1400</v>
      </c>
      <c r="D5" s="57">
        <f>Hours_Sold_Consulting</f>
        <v>1200</v>
      </c>
      <c r="E5" s="103">
        <f>Hours_Sold_Corporate</f>
        <v>1300</v>
      </c>
    </row>
    <row r="6" spans="2:5" x14ac:dyDescent="0.35">
      <c r="B6" s="21" t="s">
        <v>29</v>
      </c>
      <c r="C6" s="82">
        <v>70</v>
      </c>
      <c r="D6" s="82">
        <v>80</v>
      </c>
      <c r="E6" s="91">
        <v>90</v>
      </c>
    </row>
    <row r="7" spans="2:5" x14ac:dyDescent="0.35">
      <c r="B7" s="21" t="s">
        <v>4</v>
      </c>
      <c r="C7" s="107">
        <f>C5*C6</f>
        <v>98000</v>
      </c>
      <c r="D7" s="107">
        <f t="shared" ref="D7:E7" si="0">D5*D6</f>
        <v>96000</v>
      </c>
      <c r="E7" s="108">
        <f t="shared" si="0"/>
        <v>117000</v>
      </c>
    </row>
    <row r="8" spans="2:5" x14ac:dyDescent="0.35">
      <c r="B8" s="21"/>
      <c r="C8" s="50"/>
      <c r="D8" s="50"/>
      <c r="E8" s="22"/>
    </row>
    <row r="9" spans="2:5" ht="15.6" thickBot="1" x14ac:dyDescent="0.4">
      <c r="B9" s="99" t="s">
        <v>22</v>
      </c>
      <c r="C9" s="96"/>
      <c r="D9" s="96"/>
      <c r="E9" s="104"/>
    </row>
    <row r="10" spans="2:5" x14ac:dyDescent="0.35">
      <c r="B10" s="21" t="s">
        <v>25</v>
      </c>
      <c r="C10" s="57">
        <f>Hours_Contracted_Training</f>
        <v>1400</v>
      </c>
      <c r="D10" s="57">
        <f>Hours_Contracted_Consulting</f>
        <v>1200</v>
      </c>
      <c r="E10" s="103">
        <f>Hours_Contracted_Corporate</f>
        <v>1300</v>
      </c>
    </row>
    <row r="11" spans="2:5" x14ac:dyDescent="0.35">
      <c r="B11" s="21" t="s">
        <v>16</v>
      </c>
      <c r="C11" s="82">
        <v>30400</v>
      </c>
      <c r="D11" s="82">
        <v>32500</v>
      </c>
      <c r="E11" s="91">
        <v>44500</v>
      </c>
    </row>
    <row r="12" spans="2:5" x14ac:dyDescent="0.35">
      <c r="B12" s="21" t="s">
        <v>30</v>
      </c>
      <c r="C12" s="82">
        <v>42</v>
      </c>
      <c r="D12" s="82">
        <v>51</v>
      </c>
      <c r="E12" s="91">
        <v>52</v>
      </c>
    </row>
    <row r="13" spans="2:5" x14ac:dyDescent="0.35">
      <c r="B13" s="21" t="s">
        <v>18</v>
      </c>
      <c r="C13" s="82">
        <v>58800</v>
      </c>
      <c r="D13" s="82">
        <v>61200</v>
      </c>
      <c r="E13" s="20">
        <v>67600</v>
      </c>
    </row>
    <row r="14" spans="2:5" x14ac:dyDescent="0.35">
      <c r="B14" s="21" t="s">
        <v>19</v>
      </c>
      <c r="C14" s="82">
        <f>Fixed_Costs_Training+Variable_Costs_Training</f>
        <v>89200</v>
      </c>
      <c r="D14" s="82">
        <f>Fixed_Costs_Consulting+Variable_Costs_Consulting</f>
        <v>93700</v>
      </c>
      <c r="E14" s="91">
        <f>Fixed_Costs_Corporate+Variable_Costs_Corporate</f>
        <v>112100</v>
      </c>
    </row>
    <row r="15" spans="2:5" x14ac:dyDescent="0.35">
      <c r="B15" s="21"/>
      <c r="C15" s="50"/>
      <c r="D15" s="50"/>
      <c r="E15" s="22"/>
    </row>
    <row r="16" spans="2:5" x14ac:dyDescent="0.35">
      <c r="B16" s="100" t="s">
        <v>23</v>
      </c>
      <c r="C16" s="97">
        <f>C7-C14</f>
        <v>8800</v>
      </c>
      <c r="D16" s="97">
        <f t="shared" ref="D16:E16" si="1">D7-D14</f>
        <v>2300</v>
      </c>
      <c r="E16" s="105">
        <f t="shared" si="1"/>
        <v>4900</v>
      </c>
    </row>
    <row r="17" spans="2:5" ht="15.6" thickBot="1" x14ac:dyDescent="0.4">
      <c r="B17" s="101" t="s">
        <v>49</v>
      </c>
      <c r="C17" s="98">
        <f>C16/C5</f>
        <v>6.2857142857142856</v>
      </c>
      <c r="D17" s="98">
        <f>D16/D5</f>
        <v>1.9166666666666667</v>
      </c>
      <c r="E17" s="106">
        <f>E16/E5</f>
        <v>3.7692307692307692</v>
      </c>
    </row>
    <row r="18" spans="2:5" ht="15.6" thickTop="1" x14ac:dyDescent="0.35"/>
  </sheetData>
  <scenarios current="2" show="0" sqref="B17:D17">
    <scenario name="Current" locked="1" count="9" user="Your Name" comment="Created by Your Name on 12/12/2018">
      <inputCells r="C6" val="70" numFmtId="165"/>
      <inputCells r="D6" val="80" numFmtId="165"/>
      <inputCells r="E6" val="90" numFmtId="165"/>
      <inputCells r="C11" val="30400" numFmtId="165"/>
      <inputCells r="D11" val="32500" numFmtId="165"/>
      <inputCells r="E11" val="44500" numFmtId="165"/>
      <inputCells r="C13" val="58800"/>
      <inputCells r="D13" val="61200"/>
      <inputCells r="E13" val="67600"/>
    </scenario>
    <scenario name="Increase Hourly" locked="1" count="9" user="Your Name" comment="Created by Your Name on 12/12/2018">
      <inputCells r="C6" val="75" numFmtId="165"/>
      <inputCells r="D6" val="85" numFmtId="165"/>
      <inputCells r="E6" val="95" numFmtId="165"/>
      <inputCells r="C11" val="30400" numFmtId="165"/>
      <inputCells r="D11" val="32500" numFmtId="165"/>
      <inputCells r="E11" val="44500" numFmtId="165"/>
      <inputCells r="C13" val="58800"/>
      <inputCells r="D13" val="61200"/>
      <inputCells r="E13" val="67600"/>
    </scenario>
    <scenario name="Contractors" locked="1" count="9" user="Your Name" comment="Created by Your Name on 12/12/2018">
      <inputCells r="C6" val="70" numFmtId="165"/>
      <inputCells r="D6" val="80" numFmtId="165"/>
      <inputCells r="E6" val="90" numFmtId="165"/>
      <inputCells r="C11" val="23400" numFmtId="165"/>
      <inputCells r="D11" val="28500" numFmtId="165"/>
      <inputCells r="E11" val="30500" numFmtId="165"/>
      <inputCells r="C13" val="50800"/>
      <inputCells r="D13" val="53200"/>
      <inputCells r="E13" val="59600"/>
    </scenario>
  </scenarios>
  <mergeCells count="1">
    <mergeCell ref="B1:E1"/>
  </mergeCells>
  <dataValidations count="1">
    <dataValidation error="pavI8MeUFtEyxX2I4tky88ab3757-37a6-4028-b26c-ba37acb54c30" showErrorMessage="0" showInputMessage="0" allowBlank="1" sqref="A1:E18"/>
  </dataValidations>
  <pageMargins left="0.7" right="0.7" top="0.75" bottom="0.75" header="0.3" footer="0.3"/>
</worksheet>
</file>

<file path=customXml/_rels/item1.xml.rels>&#65279;<?xml version="1.0" encoding="utf-8" standalone="yes"?>
<Relationships xmlns="http://schemas.openxmlformats.org/package/2006/relationships">
  <Relationship Id="rId1" Type="http://schemas.openxmlformats.org/officeDocument/2006/relationships/customXmlProps" Target="itemProps1.xml" />
</Relationships>
</file>

<file path=customXml/item1.xml><?xml version="1.0" encoding="utf-8"?>
<GradingEngineProps xmlns="http://tempuri.org/temp">
  <UserID>{88ab3757-37a6-4028-b26c-ba37acb54c30}</UserID>
  <AssignmentID>{88ab3757-37a6-4028-b26c-ba37acb54c30}</AssignmentID>
</GradingEngineProps>
</file>

<file path=customXml/itemProps1.xml><?xml version="1.0" encoding="utf-8"?>
<ds:datastoreItem xmlns:ds="http://schemas.openxmlformats.org/officeDocument/2006/customXml" ds:itemID="{6e66aa24-c264-4144-9e49-b0b399dd9abc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Documentation</vt:lpstr>
      <vt:lpstr>Personal Training</vt:lpstr>
      <vt:lpstr>Consulting</vt:lpstr>
      <vt:lpstr>Corporate Programs</vt:lpstr>
      <vt:lpstr>Training Providers</vt:lpstr>
      <vt:lpstr>All Services</vt:lpstr>
      <vt:lpstr>Fixed_Costs_Consulting</vt:lpstr>
      <vt:lpstr>Fixed_Costs_Corporate</vt:lpstr>
      <vt:lpstr>Fixed_Costs_Training</vt:lpstr>
      <vt:lpstr>Hours_Contracted_Consulting</vt:lpstr>
      <vt:lpstr>Hours_Contracted_Corporate</vt:lpstr>
      <vt:lpstr>Hours_Contracted_Training</vt:lpstr>
      <vt:lpstr>Hours_Sold_Consulting</vt:lpstr>
      <vt:lpstr>Hours_Sold_Corporate</vt:lpstr>
      <vt:lpstr>Hours_Sold_Training</vt:lpstr>
      <vt:lpstr>Price_Per_Hour_Consulting</vt:lpstr>
      <vt:lpstr>Price_Per_Hour_Corporate</vt:lpstr>
      <vt:lpstr>Price_Per_Hour_Training</vt:lpstr>
      <vt:lpstr>Profit_Per_Hour_Consulting</vt:lpstr>
      <vt:lpstr>Profit_Per_Hour_Corporate</vt:lpstr>
      <vt:lpstr>Profit_Per_Hour_Training</vt:lpstr>
      <vt:lpstr>Total_Fixed_Cost_Consulting</vt:lpstr>
      <vt:lpstr>Total_Fixed_Cost_Corporate</vt:lpstr>
      <vt:lpstr>Total_Fixed_Cost_Training</vt:lpstr>
      <vt:lpstr>Total_Profit_Consulting</vt:lpstr>
      <vt:lpstr>Total_Profit_Corporate</vt:lpstr>
      <vt:lpstr>Total_Profit_Training</vt:lpstr>
      <vt:lpstr>Total_Variable_Costs_Consulting</vt:lpstr>
      <vt:lpstr>Total_Variable_Costs_Corporate</vt:lpstr>
      <vt:lpstr>Total_Variable_Costs_Training</vt:lpstr>
      <vt:lpstr>Var_Cost_Per_Hour_Consulting</vt:lpstr>
      <vt:lpstr>Var_Cost_Per_Hour_Corporate</vt:lpstr>
      <vt:lpstr>Var_Cost_Per_Hour_Training</vt:lpstr>
      <vt:lpstr>Variable_Cost_Per_Hour_Consulting</vt:lpstr>
      <vt:lpstr>Variable_Cost_Per_Hour_Corporate</vt:lpstr>
      <vt:lpstr>Variable_Cost_Per_Hour_Training</vt:lpstr>
      <vt:lpstr>Variable_Costs_Consulting</vt:lpstr>
      <vt:lpstr>Variable_Costs_Corporate</vt:lpstr>
      <vt:lpstr>Variable_Costs_Training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Your Name</dc:creator>
  <cp:keywords>© 2020 Cengage Learning.</cp:keywords>
  <dc:description/>
  <dcterms:created xsi:type="dcterms:W3CDTF">2015-06-05T18:17:20Z</dcterms:created>
  <dcterms:modified xsi:type="dcterms:W3CDTF">2019-01-08T15:55:56Z</dcterms:modified>
  <cp:category/>
</cp:coreProperties>
</file>