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ockholm 2024" sheetId="1" r:id="rId4"/>
    <sheet state="visible" name="Göteborg 2024" sheetId="2" r:id="rId5"/>
    <sheet state="visible" name="Malmö 2024" sheetId="3" r:id="rId6"/>
    <sheet state="visible" name="Linköping 2024" sheetId="4" r:id="rId7"/>
    <sheet state="visible" name="Dalarna 2024" sheetId="5" r:id="rId8"/>
    <sheet state="visible" name="Hart 2024" sheetId="6" r:id="rId9"/>
    <sheet state="visible" name="Stockholm 2025" sheetId="7" r:id="rId10"/>
    <sheet state="visible" name="Göteborg 2025" sheetId="8" r:id="rId11"/>
    <sheet state="visible" name="Malmö 2025" sheetId="9" r:id="rId12"/>
    <sheet state="visible" name="Linköping 2025" sheetId="10" r:id="rId13"/>
    <sheet state="visible" name="Dalarna 2025" sheetId="11" r:id="rId14"/>
    <sheet state="visible" name="Åre 2025" sheetId="12" r:id="rId15"/>
  </sheets>
  <definedNames/>
  <calcPr/>
</workbook>
</file>

<file path=xl/sharedStrings.xml><?xml version="1.0" encoding="utf-8"?>
<sst xmlns="http://schemas.openxmlformats.org/spreadsheetml/2006/main" count="434" uniqueCount="65">
  <si>
    <t>Membership</t>
  </si>
  <si>
    <t>Januari 2024</t>
  </si>
  <si>
    <t xml:space="preserve">Februari 2024 </t>
  </si>
  <si>
    <t>Mars 2024</t>
  </si>
  <si>
    <t>April 2024</t>
  </si>
  <si>
    <t>Maj 2024</t>
  </si>
  <si>
    <t>Juni 2024</t>
  </si>
  <si>
    <t>Juli 2024</t>
  </si>
  <si>
    <t>Augusti 2024</t>
  </si>
  <si>
    <t>September 2024</t>
  </si>
  <si>
    <t>Oktober 2024</t>
  </si>
  <si>
    <t>November 2024</t>
  </si>
  <si>
    <t>December 2024</t>
  </si>
  <si>
    <t xml:space="preserve">Totalt per medlemskap 2024: </t>
  </si>
  <si>
    <t>Procent (%) av memberships:</t>
  </si>
  <si>
    <t>Löpande Membership Standard</t>
  </si>
  <si>
    <t>Löpande Membership Standard TRI/OCR/MULTI</t>
  </si>
  <si>
    <t>Löpande Membership Premium</t>
  </si>
  <si>
    <t>Löpande Membership Premium TRI/OCR/MULTI</t>
  </si>
  <si>
    <t xml:space="preserve">Löpande Membership Premium Senior </t>
  </si>
  <si>
    <t>Löpande Membership Premium Senior TRI/OCR/MULTI</t>
  </si>
  <si>
    <t>Löpande Membership Supreme</t>
  </si>
  <si>
    <t>Löpande Membership Supreme TRI/OCR/MULTI</t>
  </si>
  <si>
    <t>Löpande Membership Supreme Senior</t>
  </si>
  <si>
    <t>Löpande Membership Supreme Senior TRI/OCR/MULTI</t>
  </si>
  <si>
    <t>Löpande Membership Hälsa</t>
  </si>
  <si>
    <t>Löpande Membership Hälsa Duo</t>
  </si>
  <si>
    <t>Membership Life</t>
  </si>
  <si>
    <t>Membership Aktivitus Iform 4 mån</t>
  </si>
  <si>
    <t>Membership Aktivitus Iform 4 mån Tillägg till membership</t>
  </si>
  <si>
    <t>Membership Iform Extra månad</t>
  </si>
  <si>
    <t>Membership Aktivitus Iform Fortsättning</t>
  </si>
  <si>
    <t>Membership BAS (FB, TP och möten)</t>
  </si>
  <si>
    <t>Membership Avslut NOTERA SLUTDATUM</t>
  </si>
  <si>
    <t xml:space="preserve">Summa per Månad: </t>
  </si>
  <si>
    <t xml:space="preserve">Summa per År: </t>
  </si>
  <si>
    <t>Januari 2025</t>
  </si>
  <si>
    <t>Februari 2025</t>
  </si>
  <si>
    <t>Mars 2025</t>
  </si>
  <si>
    <t>April 2025</t>
  </si>
  <si>
    <t>Maj 2025</t>
  </si>
  <si>
    <t>Juni 2025</t>
  </si>
  <si>
    <t>Juli 2025</t>
  </si>
  <si>
    <t>Augusti 2025</t>
  </si>
  <si>
    <t>September 2025</t>
  </si>
  <si>
    <t>Oktober 2025</t>
  </si>
  <si>
    <t>November 2025</t>
  </si>
  <si>
    <t>December 2025</t>
  </si>
  <si>
    <t>Totalt per medlemskap 2025:</t>
  </si>
  <si>
    <t>Membership Standard</t>
  </si>
  <si>
    <t>Membership Standard TRI/OCR/MULTI</t>
  </si>
  <si>
    <t>Programskrivning Membership Standard</t>
  </si>
  <si>
    <t>Membership Premium</t>
  </si>
  <si>
    <t>Membership Premium TRI/OCR/MULTI</t>
  </si>
  <si>
    <t>Membership Supreme</t>
  </si>
  <si>
    <t>Membership Supreme TRI/OCR/MULTI</t>
  </si>
  <si>
    <t>Membership Aktivitus Iform Tillägg till MS 4 mån</t>
  </si>
  <si>
    <t>Membership BAS</t>
  </si>
  <si>
    <t>Save - Samtal - Standard</t>
  </si>
  <si>
    <t>Membership Utan tester</t>
  </si>
  <si>
    <t>Membership Uppstart Coaching -  Test redan gjort och betalt</t>
  </si>
  <si>
    <t>Konvertering från test till membership - Till kollega</t>
  </si>
  <si>
    <t>Iform innan prisjusteringen - Sista testmomenten 2,5 h</t>
  </si>
  <si>
    <t>Iform uppstart/återtest/coachtimme MS utförd av någon annan - Minus 1 h tid</t>
  </si>
  <si>
    <t>Iform uppstart/återtest/coachtimme MS utförd till någon annan - Plus 1 h 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</si>
</sst>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\ [$kr-41D]"/>
    <numFmt numFmtId="165" formatCode="0.0"/>
    <numFmt numFmtId="166" formatCode="mmmm yyyy"/>
    <numFmt numFmtId="167" formatCode="mmm 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000000"/>
      <name val="Google Sans Mono"/>
    </font>
    <font>
      <color rgb="FF000000"/>
      <name val="Arial"/>
    </font>
    <font>
      <sz val="9.0"/>
      <color rgb="FF000000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vertical="bottom"/>
    </xf>
    <xf borderId="0" fillId="2" fontId="3" numFmtId="1" xfId="0" applyAlignment="1" applyFill="1" applyFont="1" applyNumberFormat="1">
      <alignment horizontal="right" vertical="bottom"/>
    </xf>
    <xf borderId="0" fillId="0" fontId="1" numFmtId="1" xfId="0" applyFont="1" applyNumberFormat="1"/>
    <xf borderId="0" fillId="0" fontId="1" numFmtId="165" xfId="0" applyFont="1" applyNumberFormat="1"/>
    <xf borderId="0" fillId="0" fontId="2" numFmtId="0" xfId="0" applyAlignment="1" applyFon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2" fontId="4" numFmtId="164" xfId="0" applyAlignment="1" applyFont="1" applyNumberFormat="1">
      <alignment vertical="bottom"/>
    </xf>
    <xf borderId="0" fillId="3" fontId="2" numFmtId="164" xfId="0" applyAlignment="1" applyFill="1" applyFont="1" applyNumberFormat="1">
      <alignment readingOrder="0" vertical="bottom"/>
    </xf>
    <xf borderId="0" fillId="3" fontId="1" numFmtId="1" xfId="0" applyFont="1" applyNumberFormat="1"/>
    <xf borderId="0" fillId="0" fontId="1" numFmtId="164" xfId="0" applyFont="1" applyNumberFormat="1"/>
    <xf borderId="0" fillId="2" fontId="1" numFmtId="0" xfId="0" applyFont="1"/>
    <xf borderId="0" fillId="2" fontId="1" numFmtId="1" xfId="0" applyFont="1" applyNumberFormat="1"/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5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6" numFmtId="164" xfId="0" applyAlignment="1" applyFont="1" applyNumberFormat="1">
      <alignment vertical="bottom"/>
    </xf>
    <xf borderId="0" fillId="3" fontId="1" numFmtId="164" xfId="0" applyAlignment="1" applyFont="1" applyNumberFormat="1">
      <alignment readingOrder="0"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/>
    </xf>
    <xf borderId="0" fillId="2" fontId="2" numFmtId="1" xfId="0" applyAlignment="1" applyFont="1" applyNumberFormat="1">
      <alignment vertical="bottom"/>
    </xf>
    <xf borderId="0" fillId="0" fontId="2" numFmtId="1" xfId="0" applyAlignment="1" applyFont="1" applyNumberFormat="1">
      <alignment shrinkToFit="0" vertical="bottom" wrapText="1"/>
    </xf>
    <xf borderId="0" fillId="0" fontId="2" numFmtId="1" xfId="0" applyAlignment="1" applyFont="1" applyNumberFormat="1">
      <alignment shrinkToFit="0" vertical="bottom" wrapText="1"/>
    </xf>
    <xf borderId="0" fillId="3" fontId="2" numFmtId="1" xfId="0" applyAlignment="1" applyFont="1" applyNumberFormat="1">
      <alignment readingOrder="0" vertical="bottom"/>
    </xf>
    <xf borderId="0" fillId="3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readingOrder="0" vertical="bottom"/>
    </xf>
    <xf borderId="0" fillId="0" fontId="2" numFmtId="1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4">
        <v>15.0</v>
      </c>
      <c r="C2" s="5">
        <v>25.0</v>
      </c>
      <c r="D2" s="5">
        <v>7.0</v>
      </c>
      <c r="E2" s="5">
        <v>16.0</v>
      </c>
      <c r="F2" s="5">
        <v>21.0</v>
      </c>
      <c r="G2" s="5">
        <v>13.0</v>
      </c>
      <c r="H2" s="5">
        <v>8.0</v>
      </c>
      <c r="I2" s="5">
        <v>11.0</v>
      </c>
      <c r="J2" s="5">
        <v>19.0</v>
      </c>
      <c r="K2" s="5">
        <v>9.0</v>
      </c>
      <c r="L2" s="5">
        <v>8.0</v>
      </c>
      <c r="M2" s="5">
        <v>10.0</v>
      </c>
      <c r="N2" s="5">
        <f t="shared" ref="N2:N20" si="1">SUM(B2:M2)</f>
        <v>162</v>
      </c>
      <c r="O2" s="6">
        <f>N2/N23*100</f>
        <v>33.60995851</v>
      </c>
    </row>
    <row r="3">
      <c r="A3" s="3" t="s">
        <v>16</v>
      </c>
      <c r="B3" s="4">
        <v>2.0</v>
      </c>
      <c r="C3" s="5">
        <v>5.0</v>
      </c>
      <c r="D3" s="5">
        <v>2.0</v>
      </c>
      <c r="E3" s="5">
        <v>1.0</v>
      </c>
      <c r="F3" s="5">
        <v>3.0</v>
      </c>
      <c r="G3" s="5">
        <v>1.0</v>
      </c>
      <c r="H3" s="5">
        <v>1.0</v>
      </c>
      <c r="I3" s="5">
        <v>0.0</v>
      </c>
      <c r="J3" s="5">
        <v>1.0</v>
      </c>
      <c r="K3" s="5">
        <v>4.0</v>
      </c>
      <c r="L3" s="5">
        <v>0.0</v>
      </c>
      <c r="M3" s="5">
        <v>2.0</v>
      </c>
      <c r="N3" s="5">
        <f t="shared" si="1"/>
        <v>22</v>
      </c>
      <c r="O3" s="6">
        <f>N3/N23*100</f>
        <v>4.564315353</v>
      </c>
    </row>
    <row r="4">
      <c r="A4" s="3" t="s">
        <v>17</v>
      </c>
      <c r="B4" s="4">
        <v>11.0</v>
      </c>
      <c r="C4" s="5">
        <v>5.0</v>
      </c>
      <c r="D4" s="5">
        <v>10.0</v>
      </c>
      <c r="E4" s="5">
        <v>6.0</v>
      </c>
      <c r="F4" s="5">
        <v>9.0</v>
      </c>
      <c r="G4" s="5">
        <v>9.0</v>
      </c>
      <c r="H4" s="5">
        <v>4.0</v>
      </c>
      <c r="I4" s="5">
        <v>2.0</v>
      </c>
      <c r="J4" s="5">
        <v>11.0</v>
      </c>
      <c r="K4" s="5">
        <v>10.0</v>
      </c>
      <c r="L4" s="5">
        <v>8.0</v>
      </c>
      <c r="M4" s="5">
        <v>2.0</v>
      </c>
      <c r="N4" s="5">
        <f t="shared" si="1"/>
        <v>87</v>
      </c>
      <c r="O4" s="6">
        <f>N4/N23*100</f>
        <v>18.04979253</v>
      </c>
    </row>
    <row r="5">
      <c r="A5" s="3" t="s">
        <v>18</v>
      </c>
      <c r="B5" s="4">
        <v>8.0</v>
      </c>
      <c r="C5" s="5">
        <v>1.0</v>
      </c>
      <c r="D5" s="5">
        <v>1.0</v>
      </c>
      <c r="E5" s="5">
        <v>3.0</v>
      </c>
      <c r="F5" s="5">
        <v>6.0</v>
      </c>
      <c r="G5" s="5">
        <v>2.0</v>
      </c>
      <c r="H5" s="5">
        <v>1.0</v>
      </c>
      <c r="I5" s="5">
        <v>2.0</v>
      </c>
      <c r="J5" s="5">
        <v>0.0</v>
      </c>
      <c r="K5" s="5">
        <v>2.0</v>
      </c>
      <c r="L5" s="5">
        <v>1.0</v>
      </c>
      <c r="M5" s="5">
        <v>1.0</v>
      </c>
      <c r="N5" s="5">
        <f t="shared" si="1"/>
        <v>28</v>
      </c>
      <c r="O5" s="6">
        <f>N5/N23*100</f>
        <v>5.809128631</v>
      </c>
    </row>
    <row r="6">
      <c r="A6" s="7" t="s">
        <v>19</v>
      </c>
      <c r="B6" s="4">
        <v>7.0</v>
      </c>
      <c r="C6" s="5">
        <v>5.0</v>
      </c>
      <c r="D6" s="5">
        <v>5.0</v>
      </c>
      <c r="E6" s="5">
        <v>6.0</v>
      </c>
      <c r="F6" s="5">
        <v>6.0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>
        <f t="shared" si="1"/>
        <v>29</v>
      </c>
      <c r="O6" s="6">
        <f>N6/N23*100</f>
        <v>6.01659751</v>
      </c>
    </row>
    <row r="7">
      <c r="A7" s="7" t="s">
        <v>20</v>
      </c>
      <c r="B7" s="4">
        <v>1.0</v>
      </c>
      <c r="C7" s="5">
        <v>0.0</v>
      </c>
      <c r="D7" s="5">
        <v>0.0</v>
      </c>
      <c r="E7" s="5">
        <v>0.0</v>
      </c>
      <c r="F7" s="5">
        <v>2.0</v>
      </c>
      <c r="G7" s="5">
        <v>2.0</v>
      </c>
      <c r="H7" s="5">
        <v>1.0</v>
      </c>
      <c r="I7" s="5">
        <v>2.0</v>
      </c>
      <c r="J7" s="5">
        <v>2.0</v>
      </c>
      <c r="K7" s="5">
        <v>1.0</v>
      </c>
      <c r="L7" s="5">
        <v>1.0</v>
      </c>
      <c r="M7" s="5">
        <v>0.0</v>
      </c>
      <c r="N7" s="5">
        <f t="shared" si="1"/>
        <v>12</v>
      </c>
      <c r="O7" s="6">
        <f>N7/N23*100</f>
        <v>2.489626556</v>
      </c>
    </row>
    <row r="8">
      <c r="A8" s="3" t="s">
        <v>21</v>
      </c>
      <c r="B8" s="4">
        <v>1.0</v>
      </c>
      <c r="C8" s="5">
        <v>0.0</v>
      </c>
      <c r="D8" s="5">
        <v>0.0</v>
      </c>
      <c r="E8" s="5">
        <v>0.0</v>
      </c>
      <c r="F8" s="5">
        <v>2.0</v>
      </c>
      <c r="G8" s="5">
        <v>0.0</v>
      </c>
      <c r="H8" s="5">
        <v>1.0</v>
      </c>
      <c r="I8" s="5">
        <v>1.0</v>
      </c>
      <c r="J8" s="5">
        <v>1.0</v>
      </c>
      <c r="K8" s="5">
        <v>2.0</v>
      </c>
      <c r="L8" s="5">
        <v>2.0</v>
      </c>
      <c r="M8" s="5">
        <v>1.0</v>
      </c>
      <c r="N8" s="5">
        <f t="shared" si="1"/>
        <v>11</v>
      </c>
      <c r="O8" s="6">
        <f>N8/N23*100</f>
        <v>2.282157676</v>
      </c>
    </row>
    <row r="9">
      <c r="A9" s="3" t="s">
        <v>22</v>
      </c>
      <c r="B9" s="4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>
        <f t="shared" si="1"/>
        <v>0</v>
      </c>
      <c r="O9" s="6">
        <f>N9/N23*100</f>
        <v>0</v>
      </c>
    </row>
    <row r="10">
      <c r="A10" s="3" t="s">
        <v>23</v>
      </c>
      <c r="B10" s="8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5">
        <v>0.0</v>
      </c>
      <c r="N10" s="5">
        <f t="shared" si="1"/>
        <v>0</v>
      </c>
      <c r="O10" s="6">
        <f>N10/N23*100</f>
        <v>0</v>
      </c>
    </row>
    <row r="11">
      <c r="A11" s="3" t="s">
        <v>24</v>
      </c>
      <c r="B11" s="8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1.0</v>
      </c>
      <c r="L11" s="5">
        <v>0.0</v>
      </c>
      <c r="M11" s="5">
        <v>0.0</v>
      </c>
      <c r="N11" s="5">
        <f t="shared" si="1"/>
        <v>1</v>
      </c>
      <c r="O11" s="6">
        <f>N11/N23*100</f>
        <v>0.2074688797</v>
      </c>
    </row>
    <row r="12">
      <c r="A12" s="3" t="s">
        <v>25</v>
      </c>
      <c r="B12" s="4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5">
        <v>0.0</v>
      </c>
      <c r="N12" s="5">
        <f t="shared" si="1"/>
        <v>0</v>
      </c>
      <c r="O12" s="6">
        <f>N12/N23*100</f>
        <v>0</v>
      </c>
    </row>
    <row r="13">
      <c r="A13" s="9" t="s">
        <v>26</v>
      </c>
      <c r="B13" s="4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>
        <f t="shared" si="1"/>
        <v>0</v>
      </c>
      <c r="O13" s="6">
        <f>N13/N23*100</f>
        <v>0</v>
      </c>
    </row>
    <row r="14">
      <c r="A14" s="9" t="s">
        <v>27</v>
      </c>
      <c r="B14" s="4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>
        <f t="shared" si="1"/>
        <v>0</v>
      </c>
      <c r="O14" s="6">
        <f>N14/N23*100</f>
        <v>0</v>
      </c>
    </row>
    <row r="15">
      <c r="A15" s="9" t="s">
        <v>28</v>
      </c>
      <c r="B15" s="4">
        <v>17.0</v>
      </c>
      <c r="C15" s="5">
        <v>6.0</v>
      </c>
      <c r="D15" s="5">
        <v>8.0</v>
      </c>
      <c r="E15" s="5">
        <v>4.0</v>
      </c>
      <c r="F15" s="5">
        <v>2.0</v>
      </c>
      <c r="G15" s="5">
        <v>2.0</v>
      </c>
      <c r="H15" s="5">
        <v>0.0</v>
      </c>
      <c r="I15" s="5">
        <v>3.0</v>
      </c>
      <c r="J15" s="5">
        <v>5.0</v>
      </c>
      <c r="K15" s="5">
        <v>1.0</v>
      </c>
      <c r="L15" s="5">
        <v>3.0</v>
      </c>
      <c r="M15" s="5">
        <v>0.0</v>
      </c>
      <c r="N15" s="5">
        <f t="shared" si="1"/>
        <v>51</v>
      </c>
      <c r="O15" s="6">
        <f>N15/N23*100</f>
        <v>10.58091286</v>
      </c>
    </row>
    <row r="16">
      <c r="A16" s="9" t="s">
        <v>29</v>
      </c>
      <c r="B16" s="4">
        <v>1.0</v>
      </c>
      <c r="C16" s="5">
        <v>1.0</v>
      </c>
      <c r="D16" s="5">
        <v>0.0</v>
      </c>
      <c r="E16" s="5">
        <v>0.0</v>
      </c>
      <c r="F16" s="5">
        <v>0.0</v>
      </c>
      <c r="G16" s="5">
        <v>0.0</v>
      </c>
      <c r="H16" s="5">
        <v>3.0</v>
      </c>
      <c r="I16" s="5">
        <v>0.0</v>
      </c>
      <c r="J16" s="5">
        <v>0.0</v>
      </c>
      <c r="K16" s="5">
        <v>0.0</v>
      </c>
      <c r="L16" s="5">
        <v>0.0</v>
      </c>
      <c r="M16" s="5">
        <v>0.0</v>
      </c>
      <c r="N16" s="5">
        <f t="shared" si="1"/>
        <v>5</v>
      </c>
      <c r="O16" s="6">
        <f>N16/N23*100</f>
        <v>1.037344398</v>
      </c>
    </row>
    <row r="17">
      <c r="A17" s="10" t="s">
        <v>30</v>
      </c>
      <c r="B17" s="4">
        <v>0.0</v>
      </c>
      <c r="C17" s="5">
        <v>0.0</v>
      </c>
      <c r="D17" s="5">
        <v>1.0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>
        <f t="shared" si="1"/>
        <v>1</v>
      </c>
      <c r="O17" s="6">
        <f>N17/N23*100</f>
        <v>0.2074688797</v>
      </c>
    </row>
    <row r="18">
      <c r="A18" s="10" t="s">
        <v>31</v>
      </c>
      <c r="B18" s="4">
        <v>1.0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1.0</v>
      </c>
      <c r="J18" s="5">
        <v>0.0</v>
      </c>
      <c r="K18" s="5">
        <v>0.0</v>
      </c>
      <c r="L18" s="5">
        <v>0.0</v>
      </c>
      <c r="M18" s="5">
        <v>0.0</v>
      </c>
      <c r="N18" s="5">
        <f t="shared" si="1"/>
        <v>2</v>
      </c>
      <c r="O18" s="6">
        <f>N18/N23*100</f>
        <v>0.4149377593</v>
      </c>
    </row>
    <row r="19">
      <c r="A19" s="11" t="s">
        <v>32</v>
      </c>
      <c r="B19" s="4">
        <v>0.0</v>
      </c>
      <c r="C19" s="5">
        <v>1.0</v>
      </c>
      <c r="D19" s="5">
        <v>1.0</v>
      </c>
      <c r="E19" s="5">
        <v>1.0</v>
      </c>
      <c r="F19" s="5">
        <v>1.0</v>
      </c>
      <c r="G19" s="5">
        <v>1.0</v>
      </c>
      <c r="H19" s="5">
        <v>1.0</v>
      </c>
      <c r="I19" s="5">
        <v>4.0</v>
      </c>
      <c r="J19" s="5">
        <v>1.0</v>
      </c>
      <c r="K19" s="5">
        <v>1.0</v>
      </c>
      <c r="L19" s="5">
        <v>0.0</v>
      </c>
      <c r="M19" s="5">
        <v>1.0</v>
      </c>
      <c r="N19" s="5">
        <f t="shared" si="1"/>
        <v>13</v>
      </c>
      <c r="O19" s="6">
        <f>N19/N23*100</f>
        <v>2.697095436</v>
      </c>
    </row>
    <row r="20">
      <c r="A20" s="11" t="s">
        <v>33</v>
      </c>
      <c r="B20" s="4">
        <v>0.0</v>
      </c>
      <c r="C20" s="5">
        <v>4.0</v>
      </c>
      <c r="D20" s="5">
        <v>3.0</v>
      </c>
      <c r="E20" s="5">
        <v>8.0</v>
      </c>
      <c r="F20" s="5">
        <v>6.0</v>
      </c>
      <c r="G20" s="5">
        <v>9.0</v>
      </c>
      <c r="H20" s="5">
        <v>1.0</v>
      </c>
      <c r="I20" s="5">
        <v>8.0</v>
      </c>
      <c r="J20" s="5">
        <v>5.0</v>
      </c>
      <c r="K20" s="5">
        <v>7.0</v>
      </c>
      <c r="L20" s="5">
        <v>3.0</v>
      </c>
      <c r="M20" s="5">
        <v>4.0</v>
      </c>
      <c r="N20" s="5">
        <f t="shared" si="1"/>
        <v>58</v>
      </c>
      <c r="O20" s="6">
        <f>N20/N23*100</f>
        <v>12.03319502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A22" s="12" t="s">
        <v>34</v>
      </c>
      <c r="B22" s="13">
        <f t="shared" ref="B22:M22" si="2">SUM(B2:B19)</f>
        <v>64</v>
      </c>
      <c r="C22" s="13">
        <f t="shared" si="2"/>
        <v>49</v>
      </c>
      <c r="D22" s="13">
        <f t="shared" si="2"/>
        <v>35</v>
      </c>
      <c r="E22" s="13">
        <f t="shared" si="2"/>
        <v>37</v>
      </c>
      <c r="F22" s="13">
        <f t="shared" si="2"/>
        <v>52</v>
      </c>
      <c r="G22" s="13">
        <f t="shared" si="2"/>
        <v>30</v>
      </c>
      <c r="H22" s="13">
        <f t="shared" si="2"/>
        <v>20</v>
      </c>
      <c r="I22" s="13">
        <f t="shared" si="2"/>
        <v>26</v>
      </c>
      <c r="J22" s="13">
        <f t="shared" si="2"/>
        <v>40</v>
      </c>
      <c r="K22" s="13">
        <f t="shared" si="2"/>
        <v>31</v>
      </c>
      <c r="L22" s="13">
        <f t="shared" si="2"/>
        <v>23</v>
      </c>
      <c r="M22" s="13">
        <f t="shared" si="2"/>
        <v>17</v>
      </c>
      <c r="N22" s="13"/>
    </row>
    <row r="2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482</v>
      </c>
    </row>
    <row r="25">
      <c r="A25" s="14"/>
      <c r="B25" s="14"/>
      <c r="C25" s="14"/>
    </row>
    <row r="26">
      <c r="A26" s="14"/>
      <c r="B26" s="14"/>
      <c r="C26" s="14"/>
      <c r="K26" s="15"/>
      <c r="L26" s="15"/>
      <c r="M26" s="15"/>
      <c r="N26" s="15"/>
      <c r="O26" s="15"/>
    </row>
    <row r="27">
      <c r="B27" s="14"/>
      <c r="C27" s="14"/>
      <c r="K27" s="15"/>
      <c r="L27" s="15"/>
      <c r="M27" s="15"/>
      <c r="N27" s="15"/>
      <c r="O27" s="15"/>
    </row>
    <row r="28">
      <c r="A28" s="14"/>
      <c r="B28" s="14"/>
      <c r="C28" s="14"/>
      <c r="K28" s="15"/>
      <c r="L28" s="16"/>
      <c r="M28" s="16"/>
      <c r="N28" s="15"/>
      <c r="O28" s="15"/>
    </row>
    <row r="29">
      <c r="A29" s="14"/>
      <c r="B29" s="14"/>
      <c r="C29" s="14"/>
      <c r="K29" s="15"/>
      <c r="L29" s="15"/>
      <c r="M29" s="15"/>
      <c r="N29" s="15"/>
      <c r="O29" s="15"/>
    </row>
    <row r="30">
      <c r="A30" s="14"/>
      <c r="B30" s="14"/>
      <c r="C30" s="14"/>
      <c r="K30" s="15"/>
      <c r="L30" s="15"/>
      <c r="M30" s="15"/>
      <c r="N30" s="15"/>
      <c r="O30" s="15"/>
    </row>
    <row r="31">
      <c r="A31" s="14"/>
      <c r="B31" s="14"/>
      <c r="C31" s="14"/>
    </row>
    <row r="32">
      <c r="A32" s="14"/>
      <c r="B32" s="14"/>
      <c r="C32" s="14"/>
    </row>
    <row r="33">
      <c r="A33" s="14"/>
      <c r="B33" s="14"/>
      <c r="C33" s="14"/>
    </row>
    <row r="34">
      <c r="A34" s="14"/>
      <c r="B34" s="14"/>
      <c r="C34" s="14"/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  <c r="D42" s="14"/>
    </row>
    <row r="43">
      <c r="A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25">
        <v>8.0</v>
      </c>
      <c r="C2" s="26">
        <v>1.0</v>
      </c>
      <c r="D2" s="5">
        <v>2.0</v>
      </c>
      <c r="E2" s="5">
        <v>1.0</v>
      </c>
      <c r="F2" s="5">
        <v>2.0</v>
      </c>
      <c r="G2" s="5">
        <v>3.0</v>
      </c>
      <c r="H2" s="5">
        <v>0.0</v>
      </c>
      <c r="I2" s="5">
        <v>0.0</v>
      </c>
      <c r="J2" s="5"/>
      <c r="K2" s="5"/>
      <c r="L2" s="5"/>
      <c r="M2" s="5"/>
      <c r="N2" s="5">
        <f t="shared" ref="N2:N22" si="1">SUM(B2:M2)</f>
        <v>17</v>
      </c>
      <c r="O2" s="6">
        <f>N2/N25*100</f>
        <v>22.66666667</v>
      </c>
    </row>
    <row r="3">
      <c r="A3" s="25" t="s">
        <v>50</v>
      </c>
      <c r="B3" s="25">
        <v>2.0</v>
      </c>
      <c r="C3" s="26">
        <v>2.0</v>
      </c>
      <c r="D3" s="5">
        <v>2.0</v>
      </c>
      <c r="E3" s="5">
        <v>1.0</v>
      </c>
      <c r="F3" s="5">
        <v>1.0</v>
      </c>
      <c r="G3" s="5">
        <v>0.0</v>
      </c>
      <c r="H3" s="5">
        <v>0.0</v>
      </c>
      <c r="I3" s="5">
        <v>0.0</v>
      </c>
      <c r="J3" s="5"/>
      <c r="K3" s="5"/>
      <c r="L3" s="5"/>
      <c r="M3" s="5"/>
      <c r="N3" s="5">
        <f t="shared" si="1"/>
        <v>8</v>
      </c>
      <c r="O3" s="6">
        <f>N3/N25*100</f>
        <v>10.66666667</v>
      </c>
    </row>
    <row r="4">
      <c r="A4" s="25" t="s">
        <v>51</v>
      </c>
      <c r="B4" s="25">
        <v>10.0</v>
      </c>
      <c r="C4" s="26">
        <v>2.0</v>
      </c>
      <c r="D4" s="5">
        <v>4.0</v>
      </c>
      <c r="E4" s="5">
        <v>2.0</v>
      </c>
      <c r="F4" s="5">
        <v>3.0</v>
      </c>
      <c r="G4" s="5">
        <v>3.0</v>
      </c>
      <c r="H4" s="5">
        <v>0.0</v>
      </c>
      <c r="I4" s="5">
        <v>0.0</v>
      </c>
      <c r="J4" s="27"/>
      <c r="K4" s="5"/>
      <c r="L4" s="5"/>
      <c r="M4" s="5"/>
      <c r="N4" s="5">
        <f t="shared" si="1"/>
        <v>24</v>
      </c>
      <c r="O4" s="6">
        <f>N4/N25*100</f>
        <v>32</v>
      </c>
    </row>
    <row r="5">
      <c r="A5" s="25" t="s">
        <v>52</v>
      </c>
      <c r="B5" s="25">
        <v>2.0</v>
      </c>
      <c r="C5" s="26">
        <v>1.0</v>
      </c>
      <c r="D5" s="5">
        <v>0.0</v>
      </c>
      <c r="E5" s="5">
        <v>0.0</v>
      </c>
      <c r="F5" s="5">
        <v>0.0</v>
      </c>
      <c r="G5" s="5">
        <v>1.0</v>
      </c>
      <c r="H5" s="5">
        <v>1.0</v>
      </c>
      <c r="I5" s="5">
        <v>0.0</v>
      </c>
      <c r="J5" s="5"/>
      <c r="K5" s="5"/>
      <c r="L5" s="5"/>
      <c r="M5" s="5"/>
      <c r="N5" s="5">
        <f t="shared" si="1"/>
        <v>5</v>
      </c>
      <c r="O5" s="6">
        <f>N5/N25*100</f>
        <v>6.666666667</v>
      </c>
    </row>
    <row r="6">
      <c r="A6" s="25" t="s">
        <v>53</v>
      </c>
      <c r="B6" s="25">
        <v>0.0</v>
      </c>
      <c r="C6" s="26">
        <v>0.0</v>
      </c>
      <c r="D6" s="5">
        <v>1.0</v>
      </c>
      <c r="E6" s="5">
        <v>1.0</v>
      </c>
      <c r="F6" s="5">
        <v>1.0</v>
      </c>
      <c r="G6" s="5">
        <v>0.0</v>
      </c>
      <c r="H6" s="5">
        <v>0.0</v>
      </c>
      <c r="I6" s="5">
        <v>2.0</v>
      </c>
      <c r="J6" s="5"/>
      <c r="K6" s="5"/>
      <c r="L6" s="5"/>
      <c r="M6" s="5"/>
      <c r="N6" s="5">
        <f t="shared" si="1"/>
        <v>5</v>
      </c>
      <c r="O6" s="6">
        <f>N6/N25*100</f>
        <v>6.666666667</v>
      </c>
    </row>
    <row r="7">
      <c r="A7" s="25" t="s">
        <v>54</v>
      </c>
      <c r="B7" s="25">
        <v>0.0</v>
      </c>
      <c r="C7" s="26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/>
      <c r="K7" s="5"/>
      <c r="L7" s="5"/>
      <c r="M7" s="5"/>
      <c r="N7" s="5">
        <f t="shared" si="1"/>
        <v>0</v>
      </c>
      <c r="O7" s="6">
        <f>N7/N25*100</f>
        <v>0</v>
      </c>
    </row>
    <row r="8">
      <c r="A8" s="25" t="s">
        <v>55</v>
      </c>
      <c r="B8" s="25">
        <v>0.0</v>
      </c>
      <c r="C8" s="26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/>
      <c r="K8" s="5"/>
      <c r="L8" s="5"/>
      <c r="M8" s="5"/>
      <c r="N8" s="5">
        <f t="shared" si="1"/>
        <v>0</v>
      </c>
      <c r="O8" s="6">
        <f>N8/N25*100</f>
        <v>0</v>
      </c>
    </row>
    <row r="9">
      <c r="A9" s="25" t="s">
        <v>27</v>
      </c>
      <c r="B9" s="25">
        <v>0.0</v>
      </c>
      <c r="C9" s="26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/>
      <c r="K9" s="5"/>
      <c r="L9" s="5"/>
      <c r="M9" s="5"/>
      <c r="N9" s="5">
        <f t="shared" si="1"/>
        <v>0</v>
      </c>
      <c r="O9" s="6">
        <f>N9/N25*100</f>
        <v>0</v>
      </c>
    </row>
    <row r="10">
      <c r="A10" s="25" t="s">
        <v>28</v>
      </c>
      <c r="B10" s="25">
        <v>0.0</v>
      </c>
      <c r="C10" s="26">
        <v>1.0</v>
      </c>
      <c r="D10" s="5">
        <v>1.0</v>
      </c>
      <c r="E10" s="5">
        <v>1.0</v>
      </c>
      <c r="F10" s="5">
        <v>0.0</v>
      </c>
      <c r="G10" s="5">
        <v>1.0</v>
      </c>
      <c r="H10" s="5">
        <v>0.0</v>
      </c>
      <c r="I10" s="5">
        <v>1.0</v>
      </c>
      <c r="J10" s="5"/>
      <c r="K10" s="5"/>
      <c r="L10" s="5"/>
      <c r="M10" s="5"/>
      <c r="N10" s="5">
        <f t="shared" si="1"/>
        <v>5</v>
      </c>
      <c r="O10" s="6">
        <f>N10/N25*100</f>
        <v>6.666666667</v>
      </c>
    </row>
    <row r="11">
      <c r="A11" s="25" t="s">
        <v>56</v>
      </c>
      <c r="B11" s="25">
        <v>0.0</v>
      </c>
      <c r="C11" s="26">
        <v>1.0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/>
      <c r="K11" s="5"/>
      <c r="L11" s="5"/>
      <c r="M11" s="5"/>
      <c r="N11" s="5">
        <f t="shared" si="1"/>
        <v>1</v>
      </c>
      <c r="O11" s="6">
        <f>N11/N25*100</f>
        <v>1.333333333</v>
      </c>
    </row>
    <row r="12">
      <c r="A12" s="25" t="s">
        <v>30</v>
      </c>
      <c r="B12" s="25">
        <v>0.0</v>
      </c>
      <c r="C12" s="26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1.0</v>
      </c>
      <c r="I12" s="5">
        <v>0.0</v>
      </c>
      <c r="J12" s="5"/>
      <c r="K12" s="5"/>
      <c r="L12" s="5"/>
      <c r="M12" s="5"/>
      <c r="N12" s="5">
        <f t="shared" si="1"/>
        <v>1</v>
      </c>
      <c r="O12" s="6">
        <f>N12/N25*100</f>
        <v>1.333333333</v>
      </c>
    </row>
    <row r="13">
      <c r="A13" s="25" t="s">
        <v>31</v>
      </c>
      <c r="B13" s="25">
        <v>0.0</v>
      </c>
      <c r="C13" s="26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/>
      <c r="K13" s="5"/>
      <c r="L13" s="5"/>
      <c r="M13" s="5"/>
      <c r="N13" s="5">
        <f t="shared" si="1"/>
        <v>0</v>
      </c>
      <c r="O13" s="6">
        <f>N13/N25*100</f>
        <v>0</v>
      </c>
    </row>
    <row r="14">
      <c r="A14" s="28" t="s">
        <v>57</v>
      </c>
      <c r="B14" s="28">
        <v>0.0</v>
      </c>
      <c r="C14" s="26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/>
      <c r="K14" s="5"/>
      <c r="L14" s="5"/>
      <c r="M14" s="5"/>
      <c r="N14" s="5">
        <f t="shared" si="1"/>
        <v>0</v>
      </c>
      <c r="O14" s="6">
        <f>N14/N25*100</f>
        <v>0</v>
      </c>
    </row>
    <row r="15">
      <c r="A15" s="28" t="s">
        <v>33</v>
      </c>
      <c r="B15" s="28">
        <v>0.0</v>
      </c>
      <c r="C15" s="26">
        <v>0.0</v>
      </c>
      <c r="D15" s="5">
        <v>1.0</v>
      </c>
      <c r="E15" s="5">
        <v>0.0</v>
      </c>
      <c r="F15" s="5">
        <v>0.0</v>
      </c>
      <c r="G15" s="5">
        <v>2.0</v>
      </c>
      <c r="H15" s="5">
        <v>1.0</v>
      </c>
      <c r="I15" s="5">
        <v>3.0</v>
      </c>
      <c r="J15" s="5"/>
      <c r="K15" s="5"/>
      <c r="L15" s="5"/>
      <c r="M15" s="5"/>
      <c r="N15" s="5">
        <f t="shared" si="1"/>
        <v>7</v>
      </c>
      <c r="O15" s="6">
        <f>N15/N25*100</f>
        <v>9.333333333</v>
      </c>
    </row>
    <row r="16">
      <c r="A16" s="28" t="s">
        <v>58</v>
      </c>
      <c r="B16" s="28">
        <v>0.0</v>
      </c>
      <c r="C16" s="26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/>
      <c r="K16" s="5"/>
      <c r="L16" s="5"/>
      <c r="M16" s="5"/>
      <c r="N16" s="5">
        <f t="shared" si="1"/>
        <v>0</v>
      </c>
      <c r="O16" s="6">
        <f>N16/N25*100</f>
        <v>0</v>
      </c>
    </row>
    <row r="17">
      <c r="A17" s="25" t="s">
        <v>59</v>
      </c>
      <c r="B17" s="25">
        <v>0.0</v>
      </c>
      <c r="C17" s="26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/>
      <c r="K17" s="5"/>
      <c r="L17" s="5"/>
      <c r="M17" s="5"/>
      <c r="N17" s="5">
        <f t="shared" si="1"/>
        <v>0</v>
      </c>
      <c r="O17" s="6">
        <f>N17/N25*100</f>
        <v>0</v>
      </c>
    </row>
    <row r="18">
      <c r="A18" s="29" t="s">
        <v>60</v>
      </c>
      <c r="B18" s="25">
        <v>0.0</v>
      </c>
      <c r="C18" s="26">
        <v>0.0</v>
      </c>
      <c r="D18" s="5">
        <v>0.0</v>
      </c>
      <c r="E18" s="5">
        <v>1.0</v>
      </c>
      <c r="F18" s="5">
        <v>0.0</v>
      </c>
      <c r="G18" s="5">
        <v>0.0</v>
      </c>
      <c r="H18" s="5">
        <v>0.0</v>
      </c>
      <c r="I18" s="5">
        <v>0.0</v>
      </c>
      <c r="J18" s="5"/>
      <c r="K18" s="5"/>
      <c r="L18" s="5"/>
      <c r="M18" s="5"/>
      <c r="N18" s="5">
        <f t="shared" si="1"/>
        <v>1</v>
      </c>
      <c r="O18" s="6">
        <f>N18/N25*100</f>
        <v>1.333333333</v>
      </c>
    </row>
    <row r="19">
      <c r="A19" s="25" t="s">
        <v>61</v>
      </c>
      <c r="B19" s="25">
        <v>0.0</v>
      </c>
      <c r="C19" s="26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/>
      <c r="K19" s="5"/>
      <c r="L19" s="5"/>
      <c r="M19" s="5"/>
      <c r="N19" s="5">
        <f t="shared" si="1"/>
        <v>0</v>
      </c>
      <c r="O19" s="6">
        <f>N19/N25*100</f>
        <v>0</v>
      </c>
    </row>
    <row r="20">
      <c r="A20" s="25" t="s">
        <v>62</v>
      </c>
      <c r="B20" s="25">
        <v>0.0</v>
      </c>
      <c r="C20" s="26">
        <v>1.0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/>
      <c r="K20" s="5"/>
      <c r="L20" s="5"/>
      <c r="M20" s="5"/>
      <c r="N20" s="5">
        <f t="shared" si="1"/>
        <v>1</v>
      </c>
      <c r="O20" s="6">
        <f>N20/N25*100</f>
        <v>1.333333333</v>
      </c>
    </row>
    <row r="21">
      <c r="A21" s="30" t="s">
        <v>63</v>
      </c>
      <c r="B21" s="25">
        <v>0.0</v>
      </c>
      <c r="C21" s="26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/>
      <c r="K21" s="5"/>
      <c r="L21" s="5"/>
      <c r="M21" s="5"/>
      <c r="N21" s="5">
        <f t="shared" si="1"/>
        <v>0</v>
      </c>
      <c r="O21" s="5">
        <f>N21/N25*100</f>
        <v>0</v>
      </c>
    </row>
    <row r="22">
      <c r="A22" s="30" t="s">
        <v>64</v>
      </c>
      <c r="B22" s="33">
        <v>0.0</v>
      </c>
      <c r="C22" s="26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/>
      <c r="K22" s="5"/>
      <c r="L22" s="5"/>
      <c r="M22" s="5"/>
      <c r="N22" s="5">
        <f t="shared" si="1"/>
        <v>0</v>
      </c>
      <c r="O22" s="16">
        <f>N22/N25*100</f>
        <v>0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N24" si="2">SUM(B2:B22)</f>
        <v>22</v>
      </c>
      <c r="C24" s="32">
        <f t="shared" si="2"/>
        <v>9</v>
      </c>
      <c r="D24" s="32">
        <f t="shared" si="2"/>
        <v>11</v>
      </c>
      <c r="E24" s="32">
        <f t="shared" si="2"/>
        <v>7</v>
      </c>
      <c r="F24" s="32">
        <f t="shared" si="2"/>
        <v>7</v>
      </c>
      <c r="G24" s="32">
        <f t="shared" si="2"/>
        <v>10</v>
      </c>
      <c r="H24" s="32">
        <f t="shared" si="2"/>
        <v>3</v>
      </c>
      <c r="I24" s="32">
        <f t="shared" si="2"/>
        <v>6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75</v>
      </c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75</v>
      </c>
      <c r="O25" s="1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25">
        <v>1.0</v>
      </c>
      <c r="C2" s="26">
        <v>0.0</v>
      </c>
      <c r="D2" s="5">
        <v>3.0</v>
      </c>
      <c r="E2" s="5">
        <v>2.0</v>
      </c>
      <c r="F2" s="5">
        <v>0.0</v>
      </c>
      <c r="G2" s="5">
        <v>0.0</v>
      </c>
      <c r="H2" s="5">
        <v>0.0</v>
      </c>
      <c r="I2" s="5">
        <v>0.0</v>
      </c>
      <c r="J2" s="5"/>
      <c r="K2" s="5"/>
      <c r="L2" s="5"/>
      <c r="M2" s="5"/>
      <c r="N2" s="5">
        <f t="shared" ref="N2:N22" si="1">SUM(B2:M2)</f>
        <v>6</v>
      </c>
      <c r="O2" s="6">
        <f>N2/N25*100</f>
        <v>13.63636364</v>
      </c>
    </row>
    <row r="3">
      <c r="A3" s="25" t="s">
        <v>50</v>
      </c>
      <c r="B3" s="25">
        <v>0.0</v>
      </c>
      <c r="C3" s="26">
        <v>0.0</v>
      </c>
      <c r="D3" s="5">
        <v>0.0</v>
      </c>
      <c r="E3" s="5">
        <v>3.0</v>
      </c>
      <c r="F3" s="5">
        <v>3.0</v>
      </c>
      <c r="G3" s="5">
        <v>0.0</v>
      </c>
      <c r="H3" s="5">
        <v>0.0</v>
      </c>
      <c r="I3" s="5">
        <v>0.0</v>
      </c>
      <c r="J3" s="5"/>
      <c r="K3" s="5"/>
      <c r="L3" s="5"/>
      <c r="M3" s="5"/>
      <c r="N3" s="5">
        <f t="shared" si="1"/>
        <v>6</v>
      </c>
      <c r="O3" s="6">
        <f>N3/N25*100</f>
        <v>13.63636364</v>
      </c>
    </row>
    <row r="4">
      <c r="A4" s="25" t="s">
        <v>51</v>
      </c>
      <c r="B4" s="25">
        <v>2.0</v>
      </c>
      <c r="C4" s="26">
        <v>1.0</v>
      </c>
      <c r="D4" s="5">
        <v>0.0</v>
      </c>
      <c r="E4" s="5">
        <v>6.0</v>
      </c>
      <c r="F4" s="5">
        <v>2.0</v>
      </c>
      <c r="G4" s="5">
        <v>4.0</v>
      </c>
      <c r="H4" s="5">
        <v>0.0</v>
      </c>
      <c r="I4" s="5">
        <v>0.0</v>
      </c>
      <c r="J4" s="27"/>
      <c r="K4" s="5"/>
      <c r="L4" s="5"/>
      <c r="M4" s="5"/>
      <c r="N4" s="5">
        <f t="shared" si="1"/>
        <v>15</v>
      </c>
      <c r="O4" s="6">
        <f>N4/N25*100</f>
        <v>34.09090909</v>
      </c>
    </row>
    <row r="5">
      <c r="A5" s="25" t="s">
        <v>52</v>
      </c>
      <c r="B5" s="25">
        <v>3.0</v>
      </c>
      <c r="C5" s="26">
        <v>0.0</v>
      </c>
      <c r="D5" s="5">
        <v>0.0</v>
      </c>
      <c r="E5" s="5">
        <v>1.0</v>
      </c>
      <c r="F5" s="5">
        <v>0.0</v>
      </c>
      <c r="G5" s="5">
        <v>1.0</v>
      </c>
      <c r="H5" s="5">
        <v>0.0</v>
      </c>
      <c r="I5" s="5">
        <v>0.0</v>
      </c>
      <c r="J5" s="5"/>
      <c r="K5" s="5"/>
      <c r="L5" s="5"/>
      <c r="M5" s="5"/>
      <c r="N5" s="5">
        <f t="shared" si="1"/>
        <v>5</v>
      </c>
      <c r="O5" s="6">
        <f>N5/N25*100</f>
        <v>11.36363636</v>
      </c>
    </row>
    <row r="6">
      <c r="A6" s="25" t="s">
        <v>53</v>
      </c>
      <c r="B6" s="25">
        <v>1.0</v>
      </c>
      <c r="C6" s="26">
        <v>1.0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/>
      <c r="K6" s="5"/>
      <c r="L6" s="5"/>
      <c r="M6" s="5"/>
      <c r="N6" s="5">
        <f t="shared" si="1"/>
        <v>2</v>
      </c>
      <c r="O6" s="6">
        <f>N6/N25*100</f>
        <v>4.545454545</v>
      </c>
    </row>
    <row r="7">
      <c r="A7" s="25" t="s">
        <v>54</v>
      </c>
      <c r="B7" s="25">
        <v>0.0</v>
      </c>
      <c r="C7" s="26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/>
      <c r="K7" s="5"/>
      <c r="L7" s="5"/>
      <c r="M7" s="5"/>
      <c r="N7" s="5">
        <f t="shared" si="1"/>
        <v>0</v>
      </c>
      <c r="O7" s="6">
        <f>N7/N25*100</f>
        <v>0</v>
      </c>
    </row>
    <row r="8">
      <c r="A8" s="25" t="s">
        <v>55</v>
      </c>
      <c r="B8" s="25">
        <v>0.0</v>
      </c>
      <c r="C8" s="26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/>
      <c r="K8" s="5"/>
      <c r="L8" s="5"/>
      <c r="M8" s="5"/>
      <c r="N8" s="5">
        <f t="shared" si="1"/>
        <v>0</v>
      </c>
      <c r="O8" s="6">
        <f>N8/N25*100</f>
        <v>0</v>
      </c>
    </row>
    <row r="9">
      <c r="A9" s="25" t="s">
        <v>27</v>
      </c>
      <c r="B9" s="25">
        <v>0.0</v>
      </c>
      <c r="C9" s="26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/>
      <c r="K9" s="5"/>
      <c r="L9" s="5"/>
      <c r="M9" s="5"/>
      <c r="N9" s="5">
        <f t="shared" si="1"/>
        <v>0</v>
      </c>
      <c r="O9" s="6">
        <f>N9/N25*100</f>
        <v>0</v>
      </c>
    </row>
    <row r="10">
      <c r="A10" s="25" t="s">
        <v>28</v>
      </c>
      <c r="B10" s="25">
        <v>0.0</v>
      </c>
      <c r="C10" s="26">
        <v>0.0</v>
      </c>
      <c r="D10" s="5">
        <v>0.0</v>
      </c>
      <c r="E10" s="5">
        <v>0.0</v>
      </c>
      <c r="F10" s="5">
        <v>1.0</v>
      </c>
      <c r="G10" s="5">
        <v>0.0</v>
      </c>
      <c r="H10" s="5">
        <v>0.0</v>
      </c>
      <c r="I10" s="5">
        <v>0.0</v>
      </c>
      <c r="J10" s="5"/>
      <c r="K10" s="5"/>
      <c r="L10" s="5"/>
      <c r="M10" s="5"/>
      <c r="N10" s="5">
        <f t="shared" si="1"/>
        <v>1</v>
      </c>
      <c r="O10" s="6">
        <f>N10/N25*100</f>
        <v>2.272727273</v>
      </c>
    </row>
    <row r="11">
      <c r="A11" s="25" t="s">
        <v>56</v>
      </c>
      <c r="B11" s="25">
        <v>2.0</v>
      </c>
      <c r="C11" s="26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/>
      <c r="K11" s="5"/>
      <c r="L11" s="5"/>
      <c r="M11" s="5"/>
      <c r="N11" s="5">
        <f t="shared" si="1"/>
        <v>2</v>
      </c>
      <c r="O11" s="6">
        <f>N11/N25*100</f>
        <v>4.545454545</v>
      </c>
    </row>
    <row r="12">
      <c r="A12" s="25" t="s">
        <v>30</v>
      </c>
      <c r="B12" s="25">
        <v>0.0</v>
      </c>
      <c r="C12" s="26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/>
      <c r="K12" s="5"/>
      <c r="L12" s="5"/>
      <c r="M12" s="5"/>
      <c r="N12" s="5">
        <f t="shared" si="1"/>
        <v>0</v>
      </c>
      <c r="O12" s="6">
        <f>N12/N25*100</f>
        <v>0</v>
      </c>
    </row>
    <row r="13">
      <c r="A13" s="25" t="s">
        <v>31</v>
      </c>
      <c r="B13" s="25">
        <v>0.0</v>
      </c>
      <c r="C13" s="26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/>
      <c r="K13" s="5"/>
      <c r="L13" s="5"/>
      <c r="M13" s="5"/>
      <c r="N13" s="5">
        <f t="shared" si="1"/>
        <v>0</v>
      </c>
      <c r="O13" s="6">
        <f>N13/N25*100</f>
        <v>0</v>
      </c>
    </row>
    <row r="14">
      <c r="A14" s="28" t="s">
        <v>57</v>
      </c>
      <c r="B14" s="28">
        <v>0.0</v>
      </c>
      <c r="C14" s="26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/>
      <c r="K14" s="5"/>
      <c r="L14" s="5"/>
      <c r="M14" s="5"/>
      <c r="N14" s="5">
        <f t="shared" si="1"/>
        <v>0</v>
      </c>
      <c r="O14" s="6">
        <f>N14/N25*100</f>
        <v>0</v>
      </c>
    </row>
    <row r="15">
      <c r="A15" s="28" t="s">
        <v>33</v>
      </c>
      <c r="B15" s="28">
        <v>0.0</v>
      </c>
      <c r="C15" s="26">
        <v>1.0</v>
      </c>
      <c r="D15" s="5">
        <v>1.0</v>
      </c>
      <c r="E15" s="5">
        <v>0.0</v>
      </c>
      <c r="F15" s="5">
        <v>1.0</v>
      </c>
      <c r="G15" s="5">
        <v>1.0</v>
      </c>
      <c r="H15" s="5">
        <v>0.0</v>
      </c>
      <c r="I15" s="5">
        <v>0.0</v>
      </c>
      <c r="J15" s="5"/>
      <c r="K15" s="5"/>
      <c r="L15" s="5"/>
      <c r="M15" s="5"/>
      <c r="N15" s="5">
        <f t="shared" si="1"/>
        <v>4</v>
      </c>
      <c r="O15" s="6">
        <f>N15/N25*100</f>
        <v>9.090909091</v>
      </c>
    </row>
    <row r="16">
      <c r="A16" s="28" t="s">
        <v>58</v>
      </c>
      <c r="B16" s="28">
        <v>0.0</v>
      </c>
      <c r="C16" s="26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/>
      <c r="K16" s="5"/>
      <c r="L16" s="5"/>
      <c r="M16" s="5"/>
      <c r="N16" s="5">
        <f t="shared" si="1"/>
        <v>0</v>
      </c>
      <c r="O16" s="6">
        <f>N16/N25*100</f>
        <v>0</v>
      </c>
    </row>
    <row r="17">
      <c r="A17" s="25" t="s">
        <v>59</v>
      </c>
      <c r="B17" s="25">
        <v>0.0</v>
      </c>
      <c r="C17" s="26">
        <v>0.0</v>
      </c>
      <c r="D17" s="5">
        <v>0.0</v>
      </c>
      <c r="E17" s="5">
        <v>0.0</v>
      </c>
      <c r="F17" s="5">
        <v>0.0</v>
      </c>
      <c r="G17" s="5">
        <v>1.0</v>
      </c>
      <c r="H17" s="5">
        <v>0.0</v>
      </c>
      <c r="I17" s="5">
        <v>0.0</v>
      </c>
      <c r="J17" s="5"/>
      <c r="K17" s="5"/>
      <c r="L17" s="5"/>
      <c r="M17" s="5"/>
      <c r="N17" s="5">
        <f t="shared" si="1"/>
        <v>1</v>
      </c>
      <c r="O17" s="6">
        <f>N17/N25*100</f>
        <v>2.272727273</v>
      </c>
    </row>
    <row r="18">
      <c r="A18" s="29" t="s">
        <v>60</v>
      </c>
      <c r="B18" s="25">
        <v>0.0</v>
      </c>
      <c r="C18" s="26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/>
      <c r="K18" s="5"/>
      <c r="L18" s="5"/>
      <c r="M18" s="5"/>
      <c r="N18" s="5">
        <f t="shared" si="1"/>
        <v>0</v>
      </c>
      <c r="O18" s="6">
        <f>N18/N25*100</f>
        <v>0</v>
      </c>
    </row>
    <row r="19">
      <c r="A19" s="25" t="s">
        <v>61</v>
      </c>
      <c r="B19" s="25">
        <v>0.0</v>
      </c>
      <c r="C19" s="26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/>
      <c r="K19" s="5"/>
      <c r="L19" s="5"/>
      <c r="M19" s="5"/>
      <c r="N19" s="5">
        <f t="shared" si="1"/>
        <v>0</v>
      </c>
      <c r="O19" s="6">
        <f>N19/N25*100</f>
        <v>0</v>
      </c>
    </row>
    <row r="20">
      <c r="A20" s="25" t="s">
        <v>62</v>
      </c>
      <c r="B20" s="34">
        <v>0.0</v>
      </c>
      <c r="C20" s="26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/>
      <c r="K20" s="5"/>
      <c r="L20" s="5"/>
      <c r="M20" s="5"/>
      <c r="N20" s="5">
        <f t="shared" si="1"/>
        <v>0</v>
      </c>
      <c r="O20" s="6">
        <f>N20/N25*100</f>
        <v>0</v>
      </c>
    </row>
    <row r="21">
      <c r="A21" s="30" t="s">
        <v>63</v>
      </c>
      <c r="B21" s="25">
        <v>1.0</v>
      </c>
      <c r="C21" s="26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/>
      <c r="K21" s="5"/>
      <c r="L21" s="5"/>
      <c r="M21" s="5"/>
      <c r="N21" s="5">
        <f t="shared" si="1"/>
        <v>1</v>
      </c>
      <c r="O21" s="5">
        <f>N21/N25*100</f>
        <v>2.272727273</v>
      </c>
    </row>
    <row r="22">
      <c r="A22" s="30" t="s">
        <v>64</v>
      </c>
      <c r="B22" s="33">
        <v>1.0</v>
      </c>
      <c r="C22" s="26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/>
      <c r="K22" s="5"/>
      <c r="L22" s="5"/>
      <c r="M22" s="5"/>
      <c r="N22" s="5">
        <f t="shared" si="1"/>
        <v>1</v>
      </c>
      <c r="O22" s="16">
        <f>N22/N25*100</f>
        <v>2.272727273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N24" si="2">SUM(B2:B22)</f>
        <v>11</v>
      </c>
      <c r="C24" s="32">
        <f t="shared" si="2"/>
        <v>3</v>
      </c>
      <c r="D24" s="32">
        <f t="shared" si="2"/>
        <v>4</v>
      </c>
      <c r="E24" s="32">
        <f t="shared" si="2"/>
        <v>12</v>
      </c>
      <c r="F24" s="32">
        <f t="shared" si="2"/>
        <v>7</v>
      </c>
      <c r="G24" s="32">
        <f t="shared" si="2"/>
        <v>7</v>
      </c>
      <c r="H24" s="32">
        <f t="shared" si="2"/>
        <v>0</v>
      </c>
      <c r="I24" s="32">
        <f t="shared" si="2"/>
        <v>0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44</v>
      </c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44</v>
      </c>
      <c r="O25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33">
        <v>0.0</v>
      </c>
      <c r="C2" s="26">
        <f t="shared" ref="C2:I2" si="1">COUNTIFS(#REF!, "Membership Standard")</f>
        <v>0</v>
      </c>
      <c r="D2" s="26">
        <f t="shared" si="1"/>
        <v>0</v>
      </c>
      <c r="E2" s="26">
        <f t="shared" si="1"/>
        <v>0</v>
      </c>
      <c r="F2" s="26">
        <f t="shared" si="1"/>
        <v>0</v>
      </c>
      <c r="G2" s="26">
        <f t="shared" si="1"/>
        <v>0</v>
      </c>
      <c r="H2" s="26">
        <f t="shared" si="1"/>
        <v>0</v>
      </c>
      <c r="I2" s="26">
        <f t="shared" si="1"/>
        <v>0</v>
      </c>
      <c r="J2" s="5"/>
      <c r="K2" s="5"/>
      <c r="L2" s="5"/>
      <c r="M2" s="5"/>
      <c r="N2" s="5">
        <f t="shared" ref="N2:N22" si="3">SUM(B2:M2)</f>
        <v>0</v>
      </c>
      <c r="O2" s="6" t="str">
        <f>N2/N25*100</f>
        <v>#DIV/0!</v>
      </c>
    </row>
    <row r="3">
      <c r="A3" s="25" t="s">
        <v>50</v>
      </c>
      <c r="B3" s="33">
        <v>0.0</v>
      </c>
      <c r="C3" s="26">
        <f t="shared" ref="C3:I3" si="2">COUNTIFS(#REF!, "Membership Standard TRI/OCR/MULTI")</f>
        <v>0</v>
      </c>
      <c r="D3" s="26">
        <f t="shared" si="2"/>
        <v>0</v>
      </c>
      <c r="E3" s="26">
        <f t="shared" si="2"/>
        <v>0</v>
      </c>
      <c r="F3" s="26">
        <f t="shared" si="2"/>
        <v>0</v>
      </c>
      <c r="G3" s="26">
        <f t="shared" si="2"/>
        <v>0</v>
      </c>
      <c r="H3" s="26">
        <f t="shared" si="2"/>
        <v>0</v>
      </c>
      <c r="I3" s="26">
        <f t="shared" si="2"/>
        <v>0</v>
      </c>
      <c r="J3" s="5"/>
      <c r="K3" s="5"/>
      <c r="L3" s="5"/>
      <c r="M3" s="5"/>
      <c r="N3" s="5">
        <f t="shared" si="3"/>
        <v>0</v>
      </c>
      <c r="O3" s="6" t="str">
        <f>N3/N25*100</f>
        <v>#DIV/0!</v>
      </c>
    </row>
    <row r="4">
      <c r="A4" s="25" t="s">
        <v>51</v>
      </c>
      <c r="B4" s="33">
        <v>0.0</v>
      </c>
      <c r="C4" s="26">
        <f t="shared" ref="C4:I4" si="4">COUNTIFS(#REF!, "Programskrivning Membership Standard")</f>
        <v>0</v>
      </c>
      <c r="D4" s="26">
        <f t="shared" si="4"/>
        <v>0</v>
      </c>
      <c r="E4" s="26">
        <f t="shared" si="4"/>
        <v>0</v>
      </c>
      <c r="F4" s="26">
        <f t="shared" si="4"/>
        <v>0</v>
      </c>
      <c r="G4" s="26">
        <f t="shared" si="4"/>
        <v>0</v>
      </c>
      <c r="H4" s="26">
        <f t="shared" si="4"/>
        <v>0</v>
      </c>
      <c r="I4" s="26">
        <f t="shared" si="4"/>
        <v>0</v>
      </c>
      <c r="J4" s="27"/>
      <c r="K4" s="5"/>
      <c r="L4" s="5"/>
      <c r="M4" s="5"/>
      <c r="N4" s="5">
        <f t="shared" si="3"/>
        <v>0</v>
      </c>
      <c r="O4" s="6" t="str">
        <f>N4/N25*100</f>
        <v>#DIV/0!</v>
      </c>
    </row>
    <row r="5">
      <c r="A5" s="25" t="s">
        <v>52</v>
      </c>
      <c r="B5" s="33">
        <v>0.0</v>
      </c>
      <c r="C5" s="26">
        <f t="shared" ref="C5:I5" si="5">COUNTIFS(#REF!, "Membership Premium")</f>
        <v>0</v>
      </c>
      <c r="D5" s="26">
        <f t="shared" si="5"/>
        <v>0</v>
      </c>
      <c r="E5" s="26">
        <f t="shared" si="5"/>
        <v>0</v>
      </c>
      <c r="F5" s="26">
        <f t="shared" si="5"/>
        <v>0</v>
      </c>
      <c r="G5" s="26">
        <f t="shared" si="5"/>
        <v>0</v>
      </c>
      <c r="H5" s="26">
        <f t="shared" si="5"/>
        <v>0</v>
      </c>
      <c r="I5" s="26">
        <f t="shared" si="5"/>
        <v>0</v>
      </c>
      <c r="J5" s="5"/>
      <c r="K5" s="5"/>
      <c r="L5" s="5"/>
      <c r="M5" s="5"/>
      <c r="N5" s="5">
        <f t="shared" si="3"/>
        <v>0</v>
      </c>
      <c r="O5" s="6" t="str">
        <f>N5/N25*100</f>
        <v>#DIV/0!</v>
      </c>
    </row>
    <row r="6">
      <c r="A6" s="25" t="s">
        <v>53</v>
      </c>
      <c r="B6" s="33">
        <v>0.0</v>
      </c>
      <c r="C6" s="26">
        <f t="shared" ref="C6:I6" si="6">COUNTIFS(#REF!, "Membership Premium TRI/OCR/MULTI")</f>
        <v>0</v>
      </c>
      <c r="D6" s="26">
        <f t="shared" si="6"/>
        <v>0</v>
      </c>
      <c r="E6" s="26">
        <f t="shared" si="6"/>
        <v>0</v>
      </c>
      <c r="F6" s="26">
        <f t="shared" si="6"/>
        <v>0</v>
      </c>
      <c r="G6" s="26">
        <f t="shared" si="6"/>
        <v>0</v>
      </c>
      <c r="H6" s="26">
        <f t="shared" si="6"/>
        <v>0</v>
      </c>
      <c r="I6" s="26">
        <f t="shared" si="6"/>
        <v>0</v>
      </c>
      <c r="J6" s="5"/>
      <c r="K6" s="5"/>
      <c r="L6" s="5"/>
      <c r="M6" s="5"/>
      <c r="N6" s="5">
        <f t="shared" si="3"/>
        <v>0</v>
      </c>
      <c r="O6" s="6" t="str">
        <f>N6/N25*100</f>
        <v>#DIV/0!</v>
      </c>
    </row>
    <row r="7">
      <c r="A7" s="25" t="s">
        <v>54</v>
      </c>
      <c r="B7" s="33">
        <v>0.0</v>
      </c>
      <c r="C7" s="26">
        <f t="shared" ref="C7:I7" si="7">COUNTIFS(#REF!, "Membership Supreme")</f>
        <v>0</v>
      </c>
      <c r="D7" s="26">
        <f t="shared" si="7"/>
        <v>0</v>
      </c>
      <c r="E7" s="26">
        <f t="shared" si="7"/>
        <v>0</v>
      </c>
      <c r="F7" s="26">
        <f t="shared" si="7"/>
        <v>0</v>
      </c>
      <c r="G7" s="26">
        <f t="shared" si="7"/>
        <v>0</v>
      </c>
      <c r="H7" s="26">
        <f t="shared" si="7"/>
        <v>0</v>
      </c>
      <c r="I7" s="26">
        <f t="shared" si="7"/>
        <v>0</v>
      </c>
      <c r="J7" s="5"/>
      <c r="K7" s="5"/>
      <c r="L7" s="5"/>
      <c r="M7" s="5"/>
      <c r="N7" s="5">
        <f t="shared" si="3"/>
        <v>0</v>
      </c>
      <c r="O7" s="6" t="str">
        <f>N7/N25*100</f>
        <v>#DIV/0!</v>
      </c>
    </row>
    <row r="8">
      <c r="A8" s="25" t="s">
        <v>55</v>
      </c>
      <c r="B8" s="33">
        <v>0.0</v>
      </c>
      <c r="C8" s="26">
        <f t="shared" ref="C8:I8" si="8">COUNTIFS(#REF!, "Membership Supreme TRI/OCR/MULTI")</f>
        <v>0</v>
      </c>
      <c r="D8" s="26">
        <f t="shared" si="8"/>
        <v>0</v>
      </c>
      <c r="E8" s="26">
        <f t="shared" si="8"/>
        <v>0</v>
      </c>
      <c r="F8" s="26">
        <f t="shared" si="8"/>
        <v>0</v>
      </c>
      <c r="G8" s="26">
        <f t="shared" si="8"/>
        <v>0</v>
      </c>
      <c r="H8" s="26">
        <f t="shared" si="8"/>
        <v>0</v>
      </c>
      <c r="I8" s="26">
        <f t="shared" si="8"/>
        <v>0</v>
      </c>
      <c r="J8" s="5"/>
      <c r="K8" s="5"/>
      <c r="L8" s="5"/>
      <c r="M8" s="5"/>
      <c r="N8" s="5">
        <f t="shared" si="3"/>
        <v>0</v>
      </c>
      <c r="O8" s="6" t="str">
        <f>N8/N25*100</f>
        <v>#DIV/0!</v>
      </c>
    </row>
    <row r="9">
      <c r="A9" s="25" t="s">
        <v>27</v>
      </c>
      <c r="B9" s="33">
        <v>0.0</v>
      </c>
      <c r="C9" s="26">
        <f t="shared" ref="C9:I9" si="9">COUNTIFS(#REF!, "Membership Life")</f>
        <v>0</v>
      </c>
      <c r="D9" s="26">
        <f t="shared" si="9"/>
        <v>0</v>
      </c>
      <c r="E9" s="26">
        <f t="shared" si="9"/>
        <v>0</v>
      </c>
      <c r="F9" s="26">
        <f t="shared" si="9"/>
        <v>0</v>
      </c>
      <c r="G9" s="26">
        <f t="shared" si="9"/>
        <v>0</v>
      </c>
      <c r="H9" s="26">
        <f t="shared" si="9"/>
        <v>0</v>
      </c>
      <c r="I9" s="26">
        <f t="shared" si="9"/>
        <v>0</v>
      </c>
      <c r="J9" s="5"/>
      <c r="K9" s="5"/>
      <c r="L9" s="5"/>
      <c r="M9" s="5"/>
      <c r="N9" s="5">
        <f t="shared" si="3"/>
        <v>0</v>
      </c>
      <c r="O9" s="6" t="str">
        <f>N9/N25*100</f>
        <v>#DIV/0!</v>
      </c>
    </row>
    <row r="10">
      <c r="A10" s="25" t="s">
        <v>28</v>
      </c>
      <c r="B10" s="33">
        <v>0.0</v>
      </c>
      <c r="C10" s="26">
        <f t="shared" ref="C10:I10" si="10">COUNTIFS(#REF!, "Membership Aktivitus Iform 4 mån")</f>
        <v>0</v>
      </c>
      <c r="D10" s="26">
        <f t="shared" si="10"/>
        <v>0</v>
      </c>
      <c r="E10" s="26">
        <f t="shared" si="10"/>
        <v>0</v>
      </c>
      <c r="F10" s="26">
        <f t="shared" si="10"/>
        <v>0</v>
      </c>
      <c r="G10" s="26">
        <f t="shared" si="10"/>
        <v>0</v>
      </c>
      <c r="H10" s="26">
        <f t="shared" si="10"/>
        <v>0</v>
      </c>
      <c r="I10" s="26">
        <f t="shared" si="10"/>
        <v>0</v>
      </c>
      <c r="J10" s="5"/>
      <c r="K10" s="5"/>
      <c r="L10" s="5"/>
      <c r="M10" s="5"/>
      <c r="N10" s="5">
        <f t="shared" si="3"/>
        <v>0</v>
      </c>
      <c r="O10" s="6" t="str">
        <f>N10/N25*100</f>
        <v>#DIV/0!</v>
      </c>
    </row>
    <row r="11">
      <c r="A11" s="25" t="s">
        <v>56</v>
      </c>
      <c r="B11" s="33">
        <v>0.0</v>
      </c>
      <c r="C11" s="26">
        <f t="shared" ref="C11:I11" si="11">COUNTIFS(#REF!, "Membership Aktivitus Iform Tillägg till MS 4 mån")</f>
        <v>0</v>
      </c>
      <c r="D11" s="26">
        <f t="shared" si="11"/>
        <v>0</v>
      </c>
      <c r="E11" s="26">
        <f t="shared" si="11"/>
        <v>0</v>
      </c>
      <c r="F11" s="26">
        <f t="shared" si="11"/>
        <v>0</v>
      </c>
      <c r="G11" s="26">
        <f t="shared" si="11"/>
        <v>0</v>
      </c>
      <c r="H11" s="26">
        <f t="shared" si="11"/>
        <v>0</v>
      </c>
      <c r="I11" s="26">
        <f t="shared" si="11"/>
        <v>0</v>
      </c>
      <c r="J11" s="5"/>
      <c r="K11" s="5"/>
      <c r="L11" s="5"/>
      <c r="M11" s="5"/>
      <c r="N11" s="5">
        <f t="shared" si="3"/>
        <v>0</v>
      </c>
      <c r="O11" s="6" t="str">
        <f>N11/N25*100</f>
        <v>#DIV/0!</v>
      </c>
    </row>
    <row r="12">
      <c r="A12" s="25" t="s">
        <v>30</v>
      </c>
      <c r="B12" s="33">
        <v>0.0</v>
      </c>
      <c r="C12" s="26">
        <f t="shared" ref="C12:I12" si="12">COUNTIFS(#REF!, "Membership Iform Extra månad")</f>
        <v>0</v>
      </c>
      <c r="D12" s="26">
        <f t="shared" si="12"/>
        <v>0</v>
      </c>
      <c r="E12" s="26">
        <f t="shared" si="12"/>
        <v>0</v>
      </c>
      <c r="F12" s="26">
        <f t="shared" si="12"/>
        <v>0</v>
      </c>
      <c r="G12" s="26">
        <f t="shared" si="12"/>
        <v>0</v>
      </c>
      <c r="H12" s="26">
        <f t="shared" si="12"/>
        <v>0</v>
      </c>
      <c r="I12" s="26">
        <f t="shared" si="12"/>
        <v>0</v>
      </c>
      <c r="J12" s="5"/>
      <c r="K12" s="5"/>
      <c r="L12" s="5"/>
      <c r="M12" s="5"/>
      <c r="N12" s="5">
        <f t="shared" si="3"/>
        <v>0</v>
      </c>
      <c r="O12" s="6" t="str">
        <f>N12/N25*100</f>
        <v>#DIV/0!</v>
      </c>
    </row>
    <row r="13">
      <c r="A13" s="25" t="s">
        <v>31</v>
      </c>
      <c r="B13" s="33">
        <v>0.0</v>
      </c>
      <c r="C13" s="26">
        <f t="shared" ref="C13:I13" si="13">COUNTIFS(#REF!, "Membership Aktivitus Iform Fortsättning")</f>
        <v>0</v>
      </c>
      <c r="D13" s="26">
        <f t="shared" si="13"/>
        <v>0</v>
      </c>
      <c r="E13" s="26">
        <f t="shared" si="13"/>
        <v>0</v>
      </c>
      <c r="F13" s="26">
        <f t="shared" si="13"/>
        <v>0</v>
      </c>
      <c r="G13" s="26">
        <f t="shared" si="13"/>
        <v>0</v>
      </c>
      <c r="H13" s="26">
        <f t="shared" si="13"/>
        <v>0</v>
      </c>
      <c r="I13" s="26">
        <f t="shared" si="13"/>
        <v>0</v>
      </c>
      <c r="J13" s="5"/>
      <c r="K13" s="5"/>
      <c r="L13" s="5"/>
      <c r="M13" s="5"/>
      <c r="N13" s="5">
        <f t="shared" si="3"/>
        <v>0</v>
      </c>
      <c r="O13" s="6" t="str">
        <f>N13/N25*100</f>
        <v>#DIV/0!</v>
      </c>
    </row>
    <row r="14">
      <c r="A14" s="28" t="s">
        <v>57</v>
      </c>
      <c r="B14" s="33">
        <v>0.0</v>
      </c>
      <c r="C14" s="26">
        <f t="shared" ref="C14:I14" si="14">COUNTIFS(#REF!, "Membership BAS")</f>
        <v>0</v>
      </c>
      <c r="D14" s="26">
        <f t="shared" si="14"/>
        <v>0</v>
      </c>
      <c r="E14" s="26">
        <f t="shared" si="14"/>
        <v>0</v>
      </c>
      <c r="F14" s="26">
        <f t="shared" si="14"/>
        <v>0</v>
      </c>
      <c r="G14" s="26">
        <f t="shared" si="14"/>
        <v>0</v>
      </c>
      <c r="H14" s="26">
        <f t="shared" si="14"/>
        <v>0</v>
      </c>
      <c r="I14" s="26">
        <f t="shared" si="14"/>
        <v>0</v>
      </c>
      <c r="J14" s="5"/>
      <c r="K14" s="5"/>
      <c r="L14" s="5"/>
      <c r="M14" s="5"/>
      <c r="N14" s="5">
        <f t="shared" si="3"/>
        <v>0</v>
      </c>
      <c r="O14" s="6" t="str">
        <f>N14/N25*100</f>
        <v>#DIV/0!</v>
      </c>
    </row>
    <row r="15">
      <c r="A15" s="28" t="s">
        <v>33</v>
      </c>
      <c r="B15" s="33">
        <v>0.0</v>
      </c>
      <c r="C15" s="26">
        <f t="shared" ref="C15:I15" si="15">COUNTIFS(#REF!, "Membership Avslut NOTERA SLUTDATUM")</f>
        <v>0</v>
      </c>
      <c r="D15" s="26">
        <f t="shared" si="15"/>
        <v>0</v>
      </c>
      <c r="E15" s="26">
        <f t="shared" si="15"/>
        <v>0</v>
      </c>
      <c r="F15" s="26">
        <f t="shared" si="15"/>
        <v>0</v>
      </c>
      <c r="G15" s="26">
        <f t="shared" si="15"/>
        <v>0</v>
      </c>
      <c r="H15" s="26">
        <f t="shared" si="15"/>
        <v>0</v>
      </c>
      <c r="I15" s="26">
        <f t="shared" si="15"/>
        <v>0</v>
      </c>
      <c r="J15" s="5"/>
      <c r="K15" s="5"/>
      <c r="L15" s="5"/>
      <c r="M15" s="5"/>
      <c r="N15" s="5">
        <f t="shared" si="3"/>
        <v>0</v>
      </c>
      <c r="O15" s="6" t="str">
        <f>N15/N25*100</f>
        <v>#DIV/0!</v>
      </c>
    </row>
    <row r="16">
      <c r="A16" s="28" t="s">
        <v>58</v>
      </c>
      <c r="B16" s="33">
        <v>0.0</v>
      </c>
      <c r="C16" s="26">
        <f t="shared" ref="C16:I16" si="16">COUNTIFS(#REF!, "Save - Samtal - Standard")</f>
        <v>0</v>
      </c>
      <c r="D16" s="26">
        <f t="shared" si="16"/>
        <v>0</v>
      </c>
      <c r="E16" s="26">
        <f t="shared" si="16"/>
        <v>0</v>
      </c>
      <c r="F16" s="26">
        <f t="shared" si="16"/>
        <v>0</v>
      </c>
      <c r="G16" s="26">
        <f t="shared" si="16"/>
        <v>0</v>
      </c>
      <c r="H16" s="26">
        <f t="shared" si="16"/>
        <v>0</v>
      </c>
      <c r="I16" s="26">
        <f t="shared" si="16"/>
        <v>0</v>
      </c>
      <c r="J16" s="5"/>
      <c r="K16" s="5"/>
      <c r="L16" s="5"/>
      <c r="M16" s="5"/>
      <c r="N16" s="5">
        <f t="shared" si="3"/>
        <v>0</v>
      </c>
      <c r="O16" s="6" t="str">
        <f>N16/N25*100</f>
        <v>#DIV/0!</v>
      </c>
    </row>
    <row r="17">
      <c r="A17" s="25" t="s">
        <v>59</v>
      </c>
      <c r="B17" s="33">
        <v>0.0</v>
      </c>
      <c r="C17" s="26">
        <f t="shared" ref="C17:I17" si="17">COUNTIFS(#REF!, "Membership Utan tester")</f>
        <v>0</v>
      </c>
      <c r="D17" s="26">
        <f t="shared" si="17"/>
        <v>0</v>
      </c>
      <c r="E17" s="26">
        <f t="shared" si="17"/>
        <v>0</v>
      </c>
      <c r="F17" s="26">
        <f t="shared" si="17"/>
        <v>0</v>
      </c>
      <c r="G17" s="26">
        <f t="shared" si="17"/>
        <v>0</v>
      </c>
      <c r="H17" s="26">
        <f t="shared" si="17"/>
        <v>0</v>
      </c>
      <c r="I17" s="26">
        <f t="shared" si="17"/>
        <v>0</v>
      </c>
      <c r="J17" s="5"/>
      <c r="K17" s="5"/>
      <c r="L17" s="5"/>
      <c r="M17" s="5"/>
      <c r="N17" s="5">
        <f t="shared" si="3"/>
        <v>0</v>
      </c>
      <c r="O17" s="6" t="str">
        <f>N17/N25*100</f>
        <v>#DIV/0!</v>
      </c>
    </row>
    <row r="18">
      <c r="A18" s="29" t="s">
        <v>60</v>
      </c>
      <c r="B18" s="25"/>
      <c r="C18" s="26">
        <f t="shared" ref="C18:I18" si="18">COUNTIFS(#REF!, "Membership Uppstart Coaching -  Test redan gjort och betalt")</f>
        <v>0</v>
      </c>
      <c r="D18" s="26">
        <f t="shared" si="18"/>
        <v>0</v>
      </c>
      <c r="E18" s="26">
        <f t="shared" si="18"/>
        <v>0</v>
      </c>
      <c r="F18" s="26">
        <f t="shared" si="18"/>
        <v>0</v>
      </c>
      <c r="G18" s="26">
        <f t="shared" si="18"/>
        <v>0</v>
      </c>
      <c r="H18" s="26">
        <f t="shared" si="18"/>
        <v>0</v>
      </c>
      <c r="I18" s="26">
        <f t="shared" si="18"/>
        <v>0</v>
      </c>
      <c r="J18" s="5"/>
      <c r="K18" s="5"/>
      <c r="L18" s="5"/>
      <c r="M18" s="5"/>
      <c r="N18" s="5">
        <f t="shared" si="3"/>
        <v>0</v>
      </c>
      <c r="O18" s="6" t="str">
        <f>N18/N25*100</f>
        <v>#DIV/0!</v>
      </c>
    </row>
    <row r="19">
      <c r="A19" s="25" t="s">
        <v>61</v>
      </c>
      <c r="B19" s="25"/>
      <c r="C19" s="26">
        <f t="shared" ref="C19:I19" si="19">COUNTIFS(#REF!, "Konvertering från test till membership - Till kollega")</f>
        <v>0</v>
      </c>
      <c r="D19" s="26">
        <f t="shared" si="19"/>
        <v>0</v>
      </c>
      <c r="E19" s="26">
        <f t="shared" si="19"/>
        <v>0</v>
      </c>
      <c r="F19" s="26">
        <f t="shared" si="19"/>
        <v>0</v>
      </c>
      <c r="G19" s="26">
        <f t="shared" si="19"/>
        <v>0</v>
      </c>
      <c r="H19" s="26">
        <f t="shared" si="19"/>
        <v>0</v>
      </c>
      <c r="I19" s="26">
        <f t="shared" si="19"/>
        <v>0</v>
      </c>
      <c r="J19" s="5"/>
      <c r="K19" s="5"/>
      <c r="L19" s="5"/>
      <c r="M19" s="5"/>
      <c r="N19" s="5">
        <f t="shared" si="3"/>
        <v>0</v>
      </c>
      <c r="O19" s="6" t="str">
        <f>N19/N25*100</f>
        <v>#DIV/0!</v>
      </c>
    </row>
    <row r="20">
      <c r="A20" s="25" t="s">
        <v>62</v>
      </c>
      <c r="B20" s="25"/>
      <c r="C20" s="26">
        <f t="shared" ref="C20:I20" si="20">COUNTIFS(#REF!, "Iform uppstart/återtest/coachtimme MS utförd av någon annan - Minus 1 h tid")</f>
        <v>0</v>
      </c>
      <c r="D20" s="26">
        <f t="shared" si="20"/>
        <v>0</v>
      </c>
      <c r="E20" s="26">
        <f t="shared" si="20"/>
        <v>0</v>
      </c>
      <c r="F20" s="26">
        <f t="shared" si="20"/>
        <v>0</v>
      </c>
      <c r="G20" s="26">
        <f t="shared" si="20"/>
        <v>0</v>
      </c>
      <c r="H20" s="26">
        <f t="shared" si="20"/>
        <v>0</v>
      </c>
      <c r="I20" s="26">
        <f t="shared" si="20"/>
        <v>0</v>
      </c>
      <c r="J20" s="5"/>
      <c r="K20" s="5"/>
      <c r="L20" s="5"/>
      <c r="M20" s="5"/>
      <c r="N20" s="5">
        <f t="shared" si="3"/>
        <v>0</v>
      </c>
      <c r="O20" s="6" t="str">
        <f>N20/N25*100</f>
        <v>#DIV/0!</v>
      </c>
    </row>
    <row r="21">
      <c r="A21" s="30" t="s">
        <v>63</v>
      </c>
      <c r="B21" s="25"/>
      <c r="C21" s="26">
        <f t="shared" ref="C21:I21" si="21">COUNTIFS(#REF!, "Iform uppstart/återtest/coachtimme MS utförd till någon annan - Plus 1 h tid")</f>
        <v>0</v>
      </c>
      <c r="D21" s="26">
        <f t="shared" si="21"/>
        <v>0</v>
      </c>
      <c r="E21" s="26">
        <f t="shared" si="21"/>
        <v>0</v>
      </c>
      <c r="F21" s="26">
        <f t="shared" si="21"/>
        <v>0</v>
      </c>
      <c r="G21" s="26">
        <f t="shared" si="21"/>
        <v>0</v>
      </c>
      <c r="H21" s="26">
        <f t="shared" si="21"/>
        <v>0</v>
      </c>
      <c r="I21" s="26">
        <f t="shared" si="21"/>
        <v>0</v>
      </c>
      <c r="J21" s="5"/>
      <c r="K21" s="5"/>
      <c r="L21" s="5"/>
      <c r="M21" s="5"/>
      <c r="N21" s="5">
        <f t="shared" si="3"/>
        <v>0</v>
      </c>
      <c r="O21" s="5" t="str">
        <f>N21/N25*100</f>
        <v>#DIV/0!</v>
      </c>
    </row>
    <row r="22">
      <c r="A22" s="30" t="s">
        <v>64</v>
      </c>
      <c r="B22" s="26"/>
      <c r="C22" s="26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f t="shared" si="3"/>
        <v>0</v>
      </c>
      <c r="O22" s="16" t="str">
        <f>N22/N25*100</f>
        <v>#DIV/0!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N24" si="22">SUM(B2:B22)</f>
        <v>0</v>
      </c>
      <c r="C24" s="32">
        <f t="shared" si="22"/>
        <v>0</v>
      </c>
      <c r="D24" s="32">
        <f t="shared" si="22"/>
        <v>0</v>
      </c>
      <c r="E24" s="32">
        <f t="shared" si="22"/>
        <v>0</v>
      </c>
      <c r="F24" s="32">
        <f t="shared" si="22"/>
        <v>0</v>
      </c>
      <c r="G24" s="32">
        <f t="shared" si="22"/>
        <v>0</v>
      </c>
      <c r="H24" s="32">
        <f t="shared" si="22"/>
        <v>0</v>
      </c>
      <c r="I24" s="32">
        <f t="shared" si="22"/>
        <v>0</v>
      </c>
      <c r="J24" s="32">
        <f t="shared" si="22"/>
        <v>0</v>
      </c>
      <c r="K24" s="32">
        <f t="shared" si="22"/>
        <v>0</v>
      </c>
      <c r="L24" s="32">
        <f t="shared" si="22"/>
        <v>0</v>
      </c>
      <c r="M24" s="32">
        <f t="shared" si="22"/>
        <v>0</v>
      </c>
      <c r="N24" s="32">
        <f t="shared" si="22"/>
        <v>0</v>
      </c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0</v>
      </c>
      <c r="O25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5.25"/>
  </cols>
  <sheetData>
    <row r="1">
      <c r="A1" s="1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19">
        <v>11.0</v>
      </c>
      <c r="C2" s="5">
        <v>27.0</v>
      </c>
      <c r="D2" s="5">
        <v>16.0</v>
      </c>
      <c r="E2" s="5">
        <v>16.0</v>
      </c>
      <c r="F2" s="5">
        <v>20.0</v>
      </c>
      <c r="G2" s="5">
        <v>11.0</v>
      </c>
      <c r="H2" s="5">
        <v>13.0</v>
      </c>
      <c r="I2" s="5">
        <v>13.0</v>
      </c>
      <c r="J2" s="5">
        <v>12.0</v>
      </c>
      <c r="K2" s="5">
        <v>19.0</v>
      </c>
      <c r="L2" s="5">
        <v>16.0</v>
      </c>
      <c r="M2" s="19">
        <v>8.0</v>
      </c>
      <c r="N2" s="5">
        <f t="shared" ref="N2:N20" si="1">SUM(B2:M2)</f>
        <v>182</v>
      </c>
      <c r="O2" s="6">
        <f>N2/N23*100</f>
        <v>37.83783784</v>
      </c>
    </row>
    <row r="3">
      <c r="A3" s="3" t="s">
        <v>16</v>
      </c>
      <c r="B3" s="19">
        <v>8.0</v>
      </c>
      <c r="C3" s="5">
        <v>5.0</v>
      </c>
      <c r="D3" s="5">
        <v>4.0</v>
      </c>
      <c r="E3" s="5">
        <v>4.0</v>
      </c>
      <c r="F3" s="5">
        <v>1.0</v>
      </c>
      <c r="G3" s="5">
        <v>3.0</v>
      </c>
      <c r="H3" s="5">
        <v>1.0</v>
      </c>
      <c r="I3" s="5">
        <v>3.0</v>
      </c>
      <c r="J3" s="5">
        <v>7.0</v>
      </c>
      <c r="K3" s="5">
        <v>1.0</v>
      </c>
      <c r="L3" s="5">
        <v>2.0</v>
      </c>
      <c r="M3" s="19">
        <v>3.0</v>
      </c>
      <c r="N3" s="5">
        <f t="shared" si="1"/>
        <v>42</v>
      </c>
      <c r="O3" s="6">
        <f>N3/N23*100</f>
        <v>8.731808732</v>
      </c>
    </row>
    <row r="4">
      <c r="A4" s="3" t="s">
        <v>17</v>
      </c>
      <c r="B4" s="19">
        <v>10.0</v>
      </c>
      <c r="C4" s="5">
        <v>3.0</v>
      </c>
      <c r="D4" s="5">
        <v>10.0</v>
      </c>
      <c r="E4" s="5">
        <v>5.0</v>
      </c>
      <c r="F4" s="5">
        <v>3.0</v>
      </c>
      <c r="G4" s="5">
        <v>4.0</v>
      </c>
      <c r="H4" s="5">
        <v>1.0</v>
      </c>
      <c r="I4" s="5">
        <v>7.0</v>
      </c>
      <c r="J4" s="5">
        <v>3.0</v>
      </c>
      <c r="K4" s="5">
        <v>10.0</v>
      </c>
      <c r="L4" s="5">
        <v>7.0</v>
      </c>
      <c r="M4" s="19">
        <v>10.0</v>
      </c>
      <c r="N4" s="5">
        <f t="shared" si="1"/>
        <v>73</v>
      </c>
      <c r="O4" s="6">
        <f>N4/N23*100</f>
        <v>15.17671518</v>
      </c>
    </row>
    <row r="5">
      <c r="A5" s="3" t="s">
        <v>18</v>
      </c>
      <c r="B5" s="19">
        <v>4.0</v>
      </c>
      <c r="C5" s="5">
        <v>1.0</v>
      </c>
      <c r="D5" s="5">
        <v>0.0</v>
      </c>
      <c r="E5" s="5">
        <v>0.0</v>
      </c>
      <c r="F5" s="5">
        <v>0.0</v>
      </c>
      <c r="G5" s="5">
        <v>0.0</v>
      </c>
      <c r="H5" s="5">
        <v>2.0</v>
      </c>
      <c r="I5" s="5">
        <v>1.0</v>
      </c>
      <c r="J5" s="5">
        <v>2.0</v>
      </c>
      <c r="K5" s="5">
        <v>0.0</v>
      </c>
      <c r="L5" s="5">
        <v>1.0</v>
      </c>
      <c r="M5" s="19">
        <v>0.0</v>
      </c>
      <c r="N5" s="5">
        <f t="shared" si="1"/>
        <v>11</v>
      </c>
      <c r="O5" s="6">
        <f>N5/N23*100</f>
        <v>2.286902287</v>
      </c>
    </row>
    <row r="6">
      <c r="A6" s="7" t="s">
        <v>19</v>
      </c>
      <c r="B6" s="19">
        <v>0.0</v>
      </c>
      <c r="C6" s="5">
        <v>2.0</v>
      </c>
      <c r="D6" s="5">
        <v>2.0</v>
      </c>
      <c r="E6" s="5">
        <v>1.0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19">
        <v>0.0</v>
      </c>
      <c r="N6" s="5">
        <f t="shared" si="1"/>
        <v>5</v>
      </c>
      <c r="O6" s="6">
        <f>N6/N23*100</f>
        <v>1.03950104</v>
      </c>
    </row>
    <row r="7">
      <c r="A7" s="7" t="s">
        <v>20</v>
      </c>
      <c r="B7" s="19">
        <v>0.0</v>
      </c>
      <c r="C7" s="5">
        <v>0.0</v>
      </c>
      <c r="D7" s="5">
        <v>3.0</v>
      </c>
      <c r="E7" s="5">
        <v>3.0</v>
      </c>
      <c r="F7" s="5">
        <v>1.0</v>
      </c>
      <c r="G7" s="5">
        <v>2.0</v>
      </c>
      <c r="H7" s="5">
        <v>0.0</v>
      </c>
      <c r="I7" s="5">
        <v>1.0</v>
      </c>
      <c r="J7" s="5">
        <v>0.0</v>
      </c>
      <c r="K7" s="5">
        <v>0.0</v>
      </c>
      <c r="L7" s="5">
        <v>0.0</v>
      </c>
      <c r="M7" s="19">
        <v>0.0</v>
      </c>
      <c r="N7" s="5">
        <f t="shared" si="1"/>
        <v>10</v>
      </c>
      <c r="O7" s="6">
        <f>N7/N23*100</f>
        <v>2.079002079</v>
      </c>
    </row>
    <row r="8">
      <c r="A8" s="3" t="s">
        <v>21</v>
      </c>
      <c r="B8" s="19">
        <v>0.0</v>
      </c>
      <c r="C8" s="5">
        <v>0.0</v>
      </c>
      <c r="D8" s="5">
        <v>0.0</v>
      </c>
      <c r="E8" s="5">
        <v>0.0</v>
      </c>
      <c r="F8" s="5">
        <v>2.0</v>
      </c>
      <c r="G8" s="5">
        <v>0.0</v>
      </c>
      <c r="H8" s="5">
        <v>1.0</v>
      </c>
      <c r="I8" s="5">
        <v>1.0</v>
      </c>
      <c r="J8" s="5">
        <v>0.0</v>
      </c>
      <c r="K8" s="5">
        <v>1.0</v>
      </c>
      <c r="L8" s="5">
        <v>0.0</v>
      </c>
      <c r="M8" s="19">
        <v>2.0</v>
      </c>
      <c r="N8" s="5">
        <f t="shared" si="1"/>
        <v>7</v>
      </c>
      <c r="O8" s="6">
        <f>N8/N23*100</f>
        <v>1.455301455</v>
      </c>
    </row>
    <row r="9">
      <c r="A9" s="3" t="s">
        <v>22</v>
      </c>
      <c r="B9" s="19">
        <v>1.0</v>
      </c>
      <c r="C9" s="5">
        <v>0.0</v>
      </c>
      <c r="D9" s="5">
        <v>1.0</v>
      </c>
      <c r="E9" s="5">
        <v>0.0</v>
      </c>
      <c r="F9" s="5">
        <v>0.0</v>
      </c>
      <c r="G9" s="5">
        <v>1.0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19">
        <v>0.0</v>
      </c>
      <c r="N9" s="5">
        <f t="shared" si="1"/>
        <v>3</v>
      </c>
      <c r="O9" s="6">
        <f>N9/N23*100</f>
        <v>0.6237006237</v>
      </c>
    </row>
    <row r="10">
      <c r="A10" s="3" t="s">
        <v>23</v>
      </c>
      <c r="B10" s="20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20">
        <v>0.0</v>
      </c>
      <c r="N10" s="5">
        <f t="shared" si="1"/>
        <v>0</v>
      </c>
      <c r="O10" s="6">
        <f>N10/N23*100</f>
        <v>0</v>
      </c>
    </row>
    <row r="11">
      <c r="A11" s="3" t="s">
        <v>24</v>
      </c>
      <c r="B11" s="20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20">
        <v>0.0</v>
      </c>
      <c r="N11" s="5">
        <f t="shared" si="1"/>
        <v>0</v>
      </c>
      <c r="O11" s="6">
        <f>N11/N23*100</f>
        <v>0</v>
      </c>
    </row>
    <row r="12">
      <c r="A12" s="3" t="s">
        <v>25</v>
      </c>
      <c r="B12" s="19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1.0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19">
        <v>0.0</v>
      </c>
      <c r="N12" s="5">
        <f t="shared" si="1"/>
        <v>1</v>
      </c>
      <c r="O12" s="6">
        <f>N12/N23*100</f>
        <v>0.2079002079</v>
      </c>
    </row>
    <row r="13">
      <c r="A13" s="9" t="s">
        <v>26</v>
      </c>
      <c r="B13" s="19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19">
        <v>0.0</v>
      </c>
      <c r="N13" s="5">
        <f t="shared" si="1"/>
        <v>0</v>
      </c>
      <c r="O13" s="6">
        <f>N13/N23*100</f>
        <v>0</v>
      </c>
    </row>
    <row r="14">
      <c r="A14" s="9" t="s">
        <v>27</v>
      </c>
      <c r="B14" s="19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1.0</v>
      </c>
      <c r="I14" s="5">
        <v>0.0</v>
      </c>
      <c r="J14" s="5">
        <v>0.0</v>
      </c>
      <c r="K14" s="5">
        <v>0.0</v>
      </c>
      <c r="L14" s="5">
        <v>3.0</v>
      </c>
      <c r="M14" s="19">
        <v>0.0</v>
      </c>
      <c r="N14" s="5">
        <f t="shared" si="1"/>
        <v>4</v>
      </c>
      <c r="O14" s="6">
        <f>N14/N23*100</f>
        <v>0.8316008316</v>
      </c>
    </row>
    <row r="15">
      <c r="A15" s="9" t="s">
        <v>28</v>
      </c>
      <c r="B15" s="19">
        <v>32.0</v>
      </c>
      <c r="C15" s="5">
        <v>13.0</v>
      </c>
      <c r="D15" s="5">
        <v>3.0</v>
      </c>
      <c r="E15" s="5">
        <v>4.0</v>
      </c>
      <c r="F15" s="5">
        <v>2.0</v>
      </c>
      <c r="G15" s="5">
        <v>2.0</v>
      </c>
      <c r="H15" s="5">
        <v>3.0</v>
      </c>
      <c r="I15" s="5">
        <v>1.0</v>
      </c>
      <c r="J15" s="5">
        <v>5.0</v>
      </c>
      <c r="K15" s="5">
        <v>8.0</v>
      </c>
      <c r="L15" s="5">
        <v>2.0</v>
      </c>
      <c r="M15" s="19">
        <v>0.0</v>
      </c>
      <c r="N15" s="5">
        <f t="shared" si="1"/>
        <v>75</v>
      </c>
      <c r="O15" s="6">
        <f>N15/N23*100</f>
        <v>15.59251559</v>
      </c>
    </row>
    <row r="16">
      <c r="A16" s="9" t="s">
        <v>29</v>
      </c>
      <c r="B16" s="19">
        <v>0.0</v>
      </c>
      <c r="C16" s="5">
        <v>1.0</v>
      </c>
      <c r="D16" s="5">
        <v>2.0</v>
      </c>
      <c r="E16" s="5">
        <v>1.0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19">
        <v>0.0</v>
      </c>
      <c r="N16" s="5">
        <f t="shared" si="1"/>
        <v>4</v>
      </c>
      <c r="O16" s="6">
        <f>N16/N23*100</f>
        <v>0.8316008316</v>
      </c>
    </row>
    <row r="17">
      <c r="A17" s="10" t="s">
        <v>30</v>
      </c>
      <c r="B17" s="19">
        <v>0.0</v>
      </c>
      <c r="C17" s="5">
        <v>1.0</v>
      </c>
      <c r="D17" s="5">
        <v>0.0</v>
      </c>
      <c r="E17" s="5">
        <v>1.0</v>
      </c>
      <c r="F17" s="5">
        <v>0.0</v>
      </c>
      <c r="G17" s="5">
        <v>1.0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19">
        <v>0.0</v>
      </c>
      <c r="N17" s="5">
        <f t="shared" si="1"/>
        <v>3</v>
      </c>
      <c r="O17" s="6">
        <f>N17/N23*100</f>
        <v>0.6237006237</v>
      </c>
    </row>
    <row r="18">
      <c r="A18" s="10" t="s">
        <v>31</v>
      </c>
      <c r="B18" s="19">
        <v>2.0</v>
      </c>
      <c r="C18" s="5">
        <v>1.0</v>
      </c>
      <c r="D18" s="5">
        <v>1.0</v>
      </c>
      <c r="E18" s="5">
        <v>2.0</v>
      </c>
      <c r="F18" s="5">
        <v>0.0</v>
      </c>
      <c r="G18" s="5">
        <v>1.0</v>
      </c>
      <c r="H18" s="5">
        <v>0.0</v>
      </c>
      <c r="I18" s="5">
        <v>0.0</v>
      </c>
      <c r="J18" s="5">
        <v>1.0</v>
      </c>
      <c r="K18" s="5">
        <v>0.0</v>
      </c>
      <c r="L18" s="5">
        <v>0.0</v>
      </c>
      <c r="M18" s="19">
        <v>1.0</v>
      </c>
      <c r="N18" s="5">
        <f t="shared" si="1"/>
        <v>9</v>
      </c>
      <c r="O18" s="6">
        <f>N18/N23*100</f>
        <v>1.871101871</v>
      </c>
    </row>
    <row r="19">
      <c r="A19" s="11" t="s">
        <v>32</v>
      </c>
      <c r="B19" s="19">
        <v>0.0</v>
      </c>
      <c r="C19" s="5">
        <v>0.0</v>
      </c>
      <c r="D19" s="5">
        <v>0.0</v>
      </c>
      <c r="E19" s="5">
        <v>0.0</v>
      </c>
      <c r="F19" s="5">
        <v>3.0</v>
      </c>
      <c r="G19" s="5">
        <v>0.0</v>
      </c>
      <c r="H19" s="5">
        <v>0.0</v>
      </c>
      <c r="I19" s="5">
        <v>1.0</v>
      </c>
      <c r="J19" s="5">
        <v>6.0</v>
      </c>
      <c r="K19" s="5">
        <v>1.0</v>
      </c>
      <c r="L19" s="5">
        <v>3.0</v>
      </c>
      <c r="M19" s="19">
        <v>0.0</v>
      </c>
      <c r="N19" s="5">
        <f t="shared" si="1"/>
        <v>14</v>
      </c>
      <c r="O19" s="6">
        <f>N19/N23*100</f>
        <v>2.910602911</v>
      </c>
    </row>
    <row r="20">
      <c r="A20" s="11" t="s">
        <v>33</v>
      </c>
      <c r="B20" s="19">
        <v>0.0</v>
      </c>
      <c r="C20" s="5">
        <v>0.0</v>
      </c>
      <c r="D20" s="5">
        <v>1.0</v>
      </c>
      <c r="E20" s="5">
        <v>1.0</v>
      </c>
      <c r="F20" s="5">
        <v>5.0</v>
      </c>
      <c r="G20" s="5">
        <v>0.0</v>
      </c>
      <c r="H20" s="5">
        <v>5.0</v>
      </c>
      <c r="I20" s="5">
        <v>12.0</v>
      </c>
      <c r="J20" s="5">
        <v>8.0</v>
      </c>
      <c r="K20" s="5">
        <v>2.0</v>
      </c>
      <c r="L20" s="5">
        <v>3.0</v>
      </c>
      <c r="M20" s="19">
        <v>1.0</v>
      </c>
      <c r="N20" s="5">
        <f t="shared" si="1"/>
        <v>38</v>
      </c>
      <c r="O20" s="6">
        <f>N20/N23*100</f>
        <v>7.9002079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A22" s="12" t="s">
        <v>34</v>
      </c>
      <c r="B22" s="13">
        <f t="shared" ref="B22:M22" si="2">SUM(B2:B19)</f>
        <v>68</v>
      </c>
      <c r="C22" s="13">
        <f t="shared" si="2"/>
        <v>54</v>
      </c>
      <c r="D22" s="13">
        <f t="shared" si="2"/>
        <v>42</v>
      </c>
      <c r="E22" s="13">
        <f t="shared" si="2"/>
        <v>37</v>
      </c>
      <c r="F22" s="13">
        <f t="shared" si="2"/>
        <v>32</v>
      </c>
      <c r="G22" s="13">
        <f t="shared" si="2"/>
        <v>26</v>
      </c>
      <c r="H22" s="13">
        <f t="shared" si="2"/>
        <v>22</v>
      </c>
      <c r="I22" s="13">
        <f t="shared" si="2"/>
        <v>28</v>
      </c>
      <c r="J22" s="13">
        <f t="shared" si="2"/>
        <v>36</v>
      </c>
      <c r="K22" s="13">
        <f t="shared" si="2"/>
        <v>40</v>
      </c>
      <c r="L22" s="13">
        <f t="shared" si="2"/>
        <v>34</v>
      </c>
      <c r="M22" s="13">
        <f t="shared" si="2"/>
        <v>24</v>
      </c>
      <c r="N22" s="13"/>
    </row>
    <row r="2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481</v>
      </c>
    </row>
    <row r="25">
      <c r="A25" s="14"/>
      <c r="B25" s="14"/>
      <c r="C25" s="14"/>
    </row>
    <row r="26">
      <c r="A26" s="10"/>
      <c r="B26" s="14"/>
      <c r="C26" s="14"/>
      <c r="K26" s="15"/>
      <c r="L26" s="15"/>
      <c r="M26" s="15"/>
      <c r="N26" s="15"/>
      <c r="O26" s="15"/>
    </row>
    <row r="27">
      <c r="A27" s="10"/>
      <c r="B27" s="14"/>
      <c r="C27" s="14"/>
      <c r="K27" s="15"/>
      <c r="L27" s="15"/>
      <c r="M27" s="15"/>
      <c r="N27" s="15"/>
      <c r="O27" s="15"/>
    </row>
    <row r="28">
      <c r="A28" s="10"/>
      <c r="B28" s="14"/>
      <c r="C28" s="14"/>
      <c r="K28" s="15"/>
      <c r="L28" s="16"/>
      <c r="M28" s="16"/>
      <c r="N28" s="15"/>
      <c r="O28" s="15"/>
    </row>
    <row r="29">
      <c r="A29" s="10"/>
      <c r="B29" s="14"/>
      <c r="C29" s="14"/>
      <c r="K29" s="15"/>
      <c r="L29" s="15"/>
      <c r="M29" s="15"/>
      <c r="N29" s="15"/>
      <c r="O29" s="15"/>
    </row>
    <row r="30">
      <c r="A30" s="10"/>
      <c r="B30" s="14"/>
      <c r="C30" s="14"/>
      <c r="K30" s="15"/>
      <c r="L30" s="15"/>
      <c r="M30" s="15"/>
      <c r="N30" s="15"/>
      <c r="O30" s="15"/>
    </row>
    <row r="31">
      <c r="A31" s="10"/>
      <c r="B31" s="14"/>
      <c r="C31" s="14"/>
    </row>
    <row r="32">
      <c r="A32" s="10"/>
      <c r="B32" s="14"/>
      <c r="C32" s="14"/>
    </row>
    <row r="33">
      <c r="A33" s="10"/>
      <c r="B33" s="14"/>
      <c r="C33" s="14"/>
    </row>
    <row r="34">
      <c r="A34" s="10"/>
      <c r="B34" s="14"/>
      <c r="C34" s="14"/>
    </row>
    <row r="35">
      <c r="A35" s="10"/>
      <c r="B35" s="14"/>
      <c r="C35" s="14"/>
    </row>
    <row r="36">
      <c r="A36" s="10"/>
      <c r="B36" s="14"/>
      <c r="C36" s="14"/>
    </row>
    <row r="37">
      <c r="A37" s="10"/>
      <c r="B37" s="14"/>
      <c r="C37" s="14"/>
    </row>
    <row r="38">
      <c r="A38" s="10"/>
      <c r="B38" s="14"/>
      <c r="C38" s="14"/>
    </row>
    <row r="39">
      <c r="A39" s="10"/>
      <c r="B39" s="14"/>
      <c r="C39" s="14"/>
    </row>
    <row r="40">
      <c r="A40" s="10"/>
      <c r="B40" s="14"/>
      <c r="C40" s="14"/>
    </row>
    <row r="41">
      <c r="A41" s="10"/>
      <c r="B41" s="14"/>
      <c r="C41" s="14"/>
    </row>
    <row r="42">
      <c r="A42" s="10"/>
      <c r="B42" s="14"/>
      <c r="C42" s="14"/>
      <c r="D42" s="14"/>
    </row>
    <row r="43">
      <c r="A43" s="11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5.25"/>
  </cols>
  <sheetData>
    <row r="1">
      <c r="A1" s="1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21" t="s">
        <v>15</v>
      </c>
      <c r="B2" s="19">
        <v>4.0</v>
      </c>
      <c r="C2" s="5">
        <v>4.0</v>
      </c>
      <c r="D2" s="5">
        <v>5.0</v>
      </c>
      <c r="E2" s="5">
        <v>8.0</v>
      </c>
      <c r="F2" s="5">
        <v>3.0</v>
      </c>
      <c r="G2" s="5">
        <v>2.0</v>
      </c>
      <c r="H2" s="5">
        <v>0.0</v>
      </c>
      <c r="I2" s="5">
        <v>5.0</v>
      </c>
      <c r="J2" s="5">
        <v>7.0</v>
      </c>
      <c r="K2" s="5">
        <v>4.0</v>
      </c>
      <c r="L2" s="5">
        <v>4.0</v>
      </c>
      <c r="M2" s="19">
        <v>8.0</v>
      </c>
      <c r="N2" s="5">
        <f t="shared" ref="N2:N20" si="1">SUM(B2:M2)</f>
        <v>54</v>
      </c>
      <c r="O2" s="6">
        <f>N2/N23*100</f>
        <v>34.61538462</v>
      </c>
    </row>
    <row r="3">
      <c r="A3" s="21" t="s">
        <v>16</v>
      </c>
      <c r="B3" s="19">
        <v>0.0</v>
      </c>
      <c r="C3" s="5">
        <v>0.0</v>
      </c>
      <c r="D3" s="5">
        <v>1.0</v>
      </c>
      <c r="E3" s="5">
        <v>0.0</v>
      </c>
      <c r="F3" s="5">
        <v>2.0</v>
      </c>
      <c r="G3" s="5">
        <v>2.0</v>
      </c>
      <c r="H3" s="5">
        <v>0.0</v>
      </c>
      <c r="I3" s="5">
        <v>5.0</v>
      </c>
      <c r="J3" s="5">
        <v>2.0</v>
      </c>
      <c r="K3" s="5">
        <v>1.0</v>
      </c>
      <c r="L3" s="5">
        <v>1.0</v>
      </c>
      <c r="M3" s="19">
        <v>2.0</v>
      </c>
      <c r="N3" s="5">
        <f t="shared" si="1"/>
        <v>16</v>
      </c>
      <c r="O3" s="6">
        <f>N3/N23*100</f>
        <v>10.25641026</v>
      </c>
    </row>
    <row r="4">
      <c r="A4" s="21" t="s">
        <v>17</v>
      </c>
      <c r="B4" s="19">
        <v>3.0</v>
      </c>
      <c r="C4" s="5">
        <v>4.0</v>
      </c>
      <c r="D4" s="5">
        <v>4.0</v>
      </c>
      <c r="E4" s="5">
        <v>4.0</v>
      </c>
      <c r="F4" s="5">
        <v>4.0</v>
      </c>
      <c r="G4" s="5">
        <v>1.0</v>
      </c>
      <c r="H4" s="5">
        <v>5.0</v>
      </c>
      <c r="I4" s="5">
        <v>2.0</v>
      </c>
      <c r="J4" s="5">
        <v>4.0</v>
      </c>
      <c r="K4" s="5">
        <v>4.0</v>
      </c>
      <c r="L4" s="5">
        <v>4.0</v>
      </c>
      <c r="M4" s="19">
        <v>3.0</v>
      </c>
      <c r="N4" s="5">
        <f t="shared" si="1"/>
        <v>42</v>
      </c>
      <c r="O4" s="6">
        <f>N4/N23*100</f>
        <v>26.92307692</v>
      </c>
    </row>
    <row r="5">
      <c r="A5" s="21" t="s">
        <v>18</v>
      </c>
      <c r="B5" s="19">
        <v>2.0</v>
      </c>
      <c r="C5" s="5">
        <v>0.0</v>
      </c>
      <c r="D5" s="5">
        <v>4.0</v>
      </c>
      <c r="E5" s="5">
        <v>3.0</v>
      </c>
      <c r="F5" s="5">
        <v>2.0</v>
      </c>
      <c r="G5" s="5">
        <v>2.0</v>
      </c>
      <c r="H5" s="5">
        <v>3.0</v>
      </c>
      <c r="I5" s="5">
        <v>4.0</v>
      </c>
      <c r="J5" s="5">
        <v>1.0</v>
      </c>
      <c r="K5" s="5">
        <v>2.0</v>
      </c>
      <c r="L5" s="5">
        <v>0.0</v>
      </c>
      <c r="M5" s="19">
        <v>1.0</v>
      </c>
      <c r="N5" s="5">
        <f t="shared" si="1"/>
        <v>24</v>
      </c>
      <c r="O5" s="6">
        <f>N5/N23*100</f>
        <v>15.38461538</v>
      </c>
    </row>
    <row r="6">
      <c r="A6" s="22" t="s">
        <v>19</v>
      </c>
      <c r="B6" s="19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19">
        <v>0.0</v>
      </c>
      <c r="N6" s="5">
        <f t="shared" si="1"/>
        <v>0</v>
      </c>
      <c r="O6" s="6">
        <f>N6/N23*100</f>
        <v>0</v>
      </c>
    </row>
    <row r="7">
      <c r="A7" s="22" t="s">
        <v>20</v>
      </c>
      <c r="B7" s="19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19">
        <v>0.0</v>
      </c>
      <c r="N7" s="5">
        <f t="shared" si="1"/>
        <v>0</v>
      </c>
      <c r="O7" s="6">
        <f>N7/N23*100</f>
        <v>0</v>
      </c>
    </row>
    <row r="8">
      <c r="A8" s="21" t="s">
        <v>21</v>
      </c>
      <c r="B8" s="19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19">
        <v>0.0</v>
      </c>
      <c r="N8" s="5">
        <f t="shared" si="1"/>
        <v>0</v>
      </c>
      <c r="O8" s="6">
        <f>N8/N23*100</f>
        <v>0</v>
      </c>
    </row>
    <row r="9">
      <c r="A9" s="21" t="s">
        <v>22</v>
      </c>
      <c r="B9" s="19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19">
        <v>0.0</v>
      </c>
      <c r="N9" s="5">
        <f t="shared" si="1"/>
        <v>0</v>
      </c>
      <c r="O9" s="6">
        <f>N9/N23*100</f>
        <v>0</v>
      </c>
    </row>
    <row r="10">
      <c r="A10" s="21" t="s">
        <v>23</v>
      </c>
      <c r="B10" s="20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20">
        <v>0.0</v>
      </c>
      <c r="N10" s="5">
        <f t="shared" si="1"/>
        <v>0</v>
      </c>
      <c r="O10" s="6">
        <f>N10/N23*100</f>
        <v>0</v>
      </c>
    </row>
    <row r="11">
      <c r="A11" s="21" t="s">
        <v>24</v>
      </c>
      <c r="B11" s="20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20">
        <v>0.0</v>
      </c>
      <c r="N11" s="5">
        <f t="shared" si="1"/>
        <v>0</v>
      </c>
      <c r="O11" s="6">
        <f>N11/N23*100</f>
        <v>0</v>
      </c>
    </row>
    <row r="12">
      <c r="A12" s="21" t="s">
        <v>25</v>
      </c>
      <c r="B12" s="19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19">
        <v>0.0</v>
      </c>
      <c r="N12" s="5">
        <f t="shared" si="1"/>
        <v>0</v>
      </c>
      <c r="O12" s="6">
        <f>N12/N23*100</f>
        <v>0</v>
      </c>
    </row>
    <row r="13">
      <c r="A13" s="22" t="s">
        <v>26</v>
      </c>
      <c r="B13" s="19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19">
        <v>0.0</v>
      </c>
      <c r="N13" s="5">
        <f t="shared" si="1"/>
        <v>0</v>
      </c>
      <c r="O13" s="6">
        <f>N13/N23*100</f>
        <v>0</v>
      </c>
    </row>
    <row r="14">
      <c r="A14" s="22" t="s">
        <v>27</v>
      </c>
      <c r="B14" s="19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19">
        <v>0.0</v>
      </c>
      <c r="N14" s="5">
        <f t="shared" si="1"/>
        <v>0</v>
      </c>
      <c r="O14" s="6">
        <f>N14/N23*100</f>
        <v>0</v>
      </c>
    </row>
    <row r="15">
      <c r="A15" s="22" t="s">
        <v>28</v>
      </c>
      <c r="B15" s="19">
        <v>1.0</v>
      </c>
      <c r="C15" s="5">
        <v>2.0</v>
      </c>
      <c r="D15" s="5">
        <v>2.0</v>
      </c>
      <c r="E15" s="5">
        <v>2.0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2.0</v>
      </c>
      <c r="L15" s="5">
        <v>0.0</v>
      </c>
      <c r="M15" s="19">
        <v>0.0</v>
      </c>
      <c r="N15" s="5">
        <f t="shared" si="1"/>
        <v>9</v>
      </c>
      <c r="O15" s="6">
        <f>N15/N23*100</f>
        <v>5.769230769</v>
      </c>
    </row>
    <row r="16">
      <c r="A16" s="22" t="s">
        <v>29</v>
      </c>
      <c r="B16" s="19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19">
        <v>0.0</v>
      </c>
      <c r="N16" s="5">
        <f t="shared" si="1"/>
        <v>0</v>
      </c>
      <c r="O16" s="6">
        <f>N16/N23*100</f>
        <v>0</v>
      </c>
    </row>
    <row r="17">
      <c r="A17" s="21" t="s">
        <v>30</v>
      </c>
      <c r="B17" s="19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19">
        <v>0.0</v>
      </c>
      <c r="N17" s="5">
        <f t="shared" si="1"/>
        <v>0</v>
      </c>
      <c r="O17" s="6">
        <f>N17/N23*100</f>
        <v>0</v>
      </c>
    </row>
    <row r="18">
      <c r="A18" s="21" t="s">
        <v>31</v>
      </c>
      <c r="B18" s="19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19">
        <v>0.0</v>
      </c>
      <c r="N18" s="5">
        <f t="shared" si="1"/>
        <v>0</v>
      </c>
      <c r="O18" s="6">
        <f>N18/N23*100</f>
        <v>0</v>
      </c>
    </row>
    <row r="19">
      <c r="A19" s="23" t="s">
        <v>32</v>
      </c>
      <c r="B19" s="19">
        <v>0.0</v>
      </c>
      <c r="C19" s="5">
        <v>0.0</v>
      </c>
      <c r="D19" s="5">
        <v>0.0</v>
      </c>
      <c r="E19" s="5">
        <v>0.0</v>
      </c>
      <c r="F19" s="5">
        <v>1.0</v>
      </c>
      <c r="G19" s="5">
        <v>2.0</v>
      </c>
      <c r="H19" s="5">
        <v>0.0</v>
      </c>
      <c r="I19" s="5">
        <v>1.0</v>
      </c>
      <c r="J19" s="5">
        <v>0.0</v>
      </c>
      <c r="K19" s="5">
        <v>0.0</v>
      </c>
      <c r="L19" s="5">
        <v>1.0</v>
      </c>
      <c r="M19" s="19">
        <v>0.0</v>
      </c>
      <c r="N19" s="5">
        <f t="shared" si="1"/>
        <v>5</v>
      </c>
      <c r="O19" s="6">
        <f>N19/N23*100</f>
        <v>3.205128205</v>
      </c>
    </row>
    <row r="20">
      <c r="A20" s="23" t="s">
        <v>33</v>
      </c>
      <c r="B20" s="19">
        <v>0.0</v>
      </c>
      <c r="C20" s="5">
        <v>0.0</v>
      </c>
      <c r="D20" s="5">
        <v>0.0</v>
      </c>
      <c r="E20" s="5">
        <v>0.0</v>
      </c>
      <c r="F20" s="5"/>
      <c r="G20" s="5">
        <v>0.0</v>
      </c>
      <c r="H20" s="5">
        <v>0.0</v>
      </c>
      <c r="I20" s="5">
        <v>0.0</v>
      </c>
      <c r="J20" s="5">
        <v>0.0</v>
      </c>
      <c r="K20" s="5">
        <v>1.0</v>
      </c>
      <c r="L20" s="5">
        <v>3.0</v>
      </c>
      <c r="M20" s="19">
        <v>2.0</v>
      </c>
      <c r="N20" s="5">
        <f t="shared" si="1"/>
        <v>6</v>
      </c>
      <c r="O20" s="6">
        <f>N20/N23*100</f>
        <v>3.846153846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A22" s="24" t="s">
        <v>34</v>
      </c>
      <c r="B22" s="13">
        <f t="shared" ref="B22:M22" si="2">SUM(B2:B19)</f>
        <v>10</v>
      </c>
      <c r="C22" s="13">
        <f t="shared" si="2"/>
        <v>10</v>
      </c>
      <c r="D22" s="13">
        <f t="shared" si="2"/>
        <v>16</v>
      </c>
      <c r="E22" s="13">
        <f t="shared" si="2"/>
        <v>17</v>
      </c>
      <c r="F22" s="13">
        <f t="shared" si="2"/>
        <v>12</v>
      </c>
      <c r="G22" s="13">
        <f t="shared" si="2"/>
        <v>9</v>
      </c>
      <c r="H22" s="13">
        <f t="shared" si="2"/>
        <v>8</v>
      </c>
      <c r="I22" s="13">
        <f t="shared" si="2"/>
        <v>17</v>
      </c>
      <c r="J22" s="13">
        <f t="shared" si="2"/>
        <v>14</v>
      </c>
      <c r="K22" s="13">
        <f t="shared" si="2"/>
        <v>13</v>
      </c>
      <c r="L22" s="13">
        <f t="shared" si="2"/>
        <v>10</v>
      </c>
      <c r="M22" s="13">
        <f t="shared" si="2"/>
        <v>14</v>
      </c>
      <c r="N22" s="13"/>
    </row>
    <row r="23">
      <c r="A23" s="24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156</v>
      </c>
    </row>
    <row r="25">
      <c r="A25" s="14"/>
      <c r="B25" s="14"/>
      <c r="C25" s="14"/>
    </row>
    <row r="26">
      <c r="A26" s="21"/>
      <c r="B26" s="14"/>
      <c r="C26" s="14"/>
      <c r="K26" s="15"/>
      <c r="L26" s="15"/>
      <c r="M26" s="15"/>
      <c r="N26" s="15"/>
      <c r="O26" s="15"/>
    </row>
    <row r="27">
      <c r="A27" s="21"/>
      <c r="B27" s="14"/>
      <c r="C27" s="14"/>
      <c r="K27" s="15"/>
      <c r="L27" s="15"/>
      <c r="M27" s="15"/>
      <c r="N27" s="15"/>
      <c r="O27" s="15"/>
    </row>
    <row r="28">
      <c r="A28" s="21"/>
      <c r="B28" s="14"/>
      <c r="C28" s="14"/>
      <c r="K28" s="15"/>
      <c r="L28" s="16"/>
      <c r="M28" s="16"/>
      <c r="N28" s="15"/>
      <c r="O28" s="15"/>
    </row>
    <row r="29">
      <c r="A29" s="21"/>
      <c r="B29" s="14"/>
      <c r="C29" s="14"/>
      <c r="K29" s="15"/>
      <c r="L29" s="15"/>
      <c r="M29" s="15"/>
      <c r="N29" s="15"/>
      <c r="O29" s="15"/>
    </row>
    <row r="30">
      <c r="A30" s="21"/>
      <c r="B30" s="14"/>
      <c r="C30" s="14"/>
      <c r="K30" s="15"/>
      <c r="L30" s="15"/>
      <c r="M30" s="15"/>
      <c r="N30" s="15"/>
      <c r="O30" s="15"/>
    </row>
    <row r="31">
      <c r="A31" s="21"/>
      <c r="B31" s="14"/>
      <c r="C31" s="14"/>
    </row>
    <row r="32">
      <c r="A32" s="21"/>
      <c r="B32" s="14"/>
      <c r="C32" s="14"/>
    </row>
    <row r="33">
      <c r="A33" s="21"/>
      <c r="B33" s="14"/>
      <c r="C33" s="14"/>
    </row>
    <row r="34">
      <c r="A34" s="21"/>
      <c r="B34" s="14"/>
      <c r="C34" s="14"/>
    </row>
    <row r="35">
      <c r="A35" s="21"/>
      <c r="B35" s="14"/>
      <c r="C35" s="14"/>
    </row>
    <row r="36">
      <c r="A36" s="21"/>
      <c r="B36" s="14"/>
      <c r="C36" s="14"/>
    </row>
    <row r="37">
      <c r="A37" s="21"/>
      <c r="B37" s="14"/>
      <c r="C37" s="14"/>
    </row>
    <row r="38">
      <c r="A38" s="21"/>
      <c r="B38" s="14"/>
      <c r="C38" s="14"/>
    </row>
    <row r="39">
      <c r="A39" s="21"/>
      <c r="B39" s="14"/>
      <c r="C39" s="14"/>
    </row>
    <row r="40">
      <c r="A40" s="21"/>
      <c r="B40" s="14"/>
      <c r="C40" s="14"/>
    </row>
    <row r="41">
      <c r="A41" s="21"/>
      <c r="B41" s="14"/>
      <c r="C41" s="14"/>
    </row>
    <row r="42">
      <c r="A42" s="21"/>
      <c r="B42" s="14"/>
      <c r="C42" s="14"/>
      <c r="D42" s="14"/>
    </row>
    <row r="43">
      <c r="A43" s="23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7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19">
        <v>6.0</v>
      </c>
      <c r="C2" s="5">
        <v>2.0</v>
      </c>
      <c r="D2" s="5">
        <v>3.0</v>
      </c>
      <c r="E2" s="5">
        <v>3.0</v>
      </c>
      <c r="F2" s="5">
        <v>3.0</v>
      </c>
      <c r="G2" s="5">
        <v>2.0</v>
      </c>
      <c r="H2" s="5">
        <v>1.0</v>
      </c>
      <c r="I2" s="5">
        <v>0.0</v>
      </c>
      <c r="J2" s="5">
        <v>4.0</v>
      </c>
      <c r="K2" s="5">
        <v>1.0</v>
      </c>
      <c r="L2" s="5">
        <v>2.0</v>
      </c>
      <c r="M2" s="19">
        <v>3.0</v>
      </c>
      <c r="N2" s="5">
        <f t="shared" ref="N2:N20" si="1">SUM(B2:M2)</f>
        <v>30</v>
      </c>
      <c r="O2" s="6">
        <f>N2/N23*100</f>
        <v>38.46153846</v>
      </c>
    </row>
    <row r="3">
      <c r="A3" s="3" t="s">
        <v>16</v>
      </c>
      <c r="B3" s="19">
        <v>1.0</v>
      </c>
      <c r="C3" s="5">
        <v>2.0</v>
      </c>
      <c r="D3" s="5">
        <v>2.0</v>
      </c>
      <c r="E3" s="5">
        <v>1.0</v>
      </c>
      <c r="F3" s="5">
        <v>1.0</v>
      </c>
      <c r="G3" s="5">
        <v>0.0</v>
      </c>
      <c r="H3" s="5">
        <v>1.0</v>
      </c>
      <c r="I3" s="5">
        <v>1.0</v>
      </c>
      <c r="J3" s="5">
        <v>2.0</v>
      </c>
      <c r="K3" s="5">
        <v>2.0</v>
      </c>
      <c r="L3" s="5">
        <v>0.0</v>
      </c>
      <c r="M3" s="19">
        <v>0.0</v>
      </c>
      <c r="N3" s="5">
        <f t="shared" si="1"/>
        <v>13</v>
      </c>
      <c r="O3" s="6">
        <f>N3/N23*100</f>
        <v>16.66666667</v>
      </c>
    </row>
    <row r="4">
      <c r="A4" s="3" t="s">
        <v>17</v>
      </c>
      <c r="B4" s="19">
        <v>1.0</v>
      </c>
      <c r="C4" s="5">
        <v>4.0</v>
      </c>
      <c r="D4" s="5">
        <v>2.0</v>
      </c>
      <c r="E4" s="5">
        <v>1.0</v>
      </c>
      <c r="F4" s="5">
        <v>2.0</v>
      </c>
      <c r="G4" s="5">
        <v>0.0</v>
      </c>
      <c r="H4" s="5">
        <v>0.0</v>
      </c>
      <c r="I4" s="5">
        <v>1.0</v>
      </c>
      <c r="J4" s="5">
        <v>1.0</v>
      </c>
      <c r="K4" s="5">
        <v>1.0</v>
      </c>
      <c r="L4" s="5">
        <v>3.0</v>
      </c>
      <c r="M4" s="19">
        <v>1.0</v>
      </c>
      <c r="N4" s="5">
        <f t="shared" si="1"/>
        <v>17</v>
      </c>
      <c r="O4" s="6">
        <f>N4/N23*100</f>
        <v>21.79487179</v>
      </c>
    </row>
    <row r="5">
      <c r="A5" s="3" t="s">
        <v>18</v>
      </c>
      <c r="B5" s="19">
        <v>1.0</v>
      </c>
      <c r="C5" s="5">
        <v>1.0</v>
      </c>
      <c r="D5" s="5">
        <v>1.0</v>
      </c>
      <c r="E5" s="5">
        <v>0.0</v>
      </c>
      <c r="F5" s="5">
        <v>1.0</v>
      </c>
      <c r="G5" s="5">
        <v>1.0</v>
      </c>
      <c r="H5" s="5">
        <v>1.0</v>
      </c>
      <c r="I5" s="5">
        <v>1.0</v>
      </c>
      <c r="J5" s="5">
        <v>0.0</v>
      </c>
      <c r="K5" s="5">
        <v>2.0</v>
      </c>
      <c r="L5" s="5">
        <v>0.0</v>
      </c>
      <c r="M5" s="19">
        <v>0.0</v>
      </c>
      <c r="N5" s="5">
        <f t="shared" si="1"/>
        <v>9</v>
      </c>
      <c r="O5" s="6">
        <f>N5/N23*100</f>
        <v>11.53846154</v>
      </c>
    </row>
    <row r="6">
      <c r="A6" s="7" t="s">
        <v>19</v>
      </c>
      <c r="B6" s="19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19">
        <v>0.0</v>
      </c>
      <c r="N6" s="5">
        <f t="shared" si="1"/>
        <v>0</v>
      </c>
      <c r="O6" s="6">
        <f>N6/N23*100</f>
        <v>0</v>
      </c>
    </row>
    <row r="7">
      <c r="A7" s="7" t="s">
        <v>20</v>
      </c>
      <c r="B7" s="19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19">
        <v>0.0</v>
      </c>
      <c r="N7" s="5">
        <f t="shared" si="1"/>
        <v>0</v>
      </c>
      <c r="O7" s="6">
        <f>N7/N23*100</f>
        <v>0</v>
      </c>
    </row>
    <row r="8">
      <c r="A8" s="3" t="s">
        <v>21</v>
      </c>
      <c r="B8" s="19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19">
        <v>0.0</v>
      </c>
      <c r="N8" s="5">
        <f t="shared" si="1"/>
        <v>0</v>
      </c>
      <c r="O8" s="6">
        <f>N8/N23*100</f>
        <v>0</v>
      </c>
    </row>
    <row r="9">
      <c r="A9" s="3" t="s">
        <v>22</v>
      </c>
      <c r="B9" s="19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19">
        <v>0.0</v>
      </c>
      <c r="N9" s="5">
        <f t="shared" si="1"/>
        <v>0</v>
      </c>
      <c r="O9" s="6">
        <f>N9/N23*100</f>
        <v>0</v>
      </c>
    </row>
    <row r="10">
      <c r="A10" s="3" t="s">
        <v>23</v>
      </c>
      <c r="B10" s="20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20">
        <v>0.0</v>
      </c>
      <c r="N10" s="5">
        <f t="shared" si="1"/>
        <v>0</v>
      </c>
      <c r="O10" s="6">
        <f>N10/N23*100</f>
        <v>0</v>
      </c>
    </row>
    <row r="11">
      <c r="A11" s="3" t="s">
        <v>24</v>
      </c>
      <c r="B11" s="20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20">
        <v>0.0</v>
      </c>
      <c r="N11" s="5">
        <f t="shared" si="1"/>
        <v>0</v>
      </c>
      <c r="O11" s="6">
        <f>N11/N23*100</f>
        <v>0</v>
      </c>
    </row>
    <row r="12">
      <c r="A12" s="3" t="s">
        <v>25</v>
      </c>
      <c r="B12" s="19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19">
        <v>0.0</v>
      </c>
      <c r="N12" s="5">
        <f t="shared" si="1"/>
        <v>0</v>
      </c>
      <c r="O12" s="6">
        <f>N12/N23*100</f>
        <v>0</v>
      </c>
    </row>
    <row r="13">
      <c r="A13" s="9" t="s">
        <v>26</v>
      </c>
      <c r="B13" s="19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19">
        <v>0.0</v>
      </c>
      <c r="N13" s="5">
        <f t="shared" si="1"/>
        <v>0</v>
      </c>
      <c r="O13" s="6">
        <f>N13/N23*100</f>
        <v>0</v>
      </c>
    </row>
    <row r="14">
      <c r="A14" s="9" t="s">
        <v>27</v>
      </c>
      <c r="B14" s="19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19">
        <v>0.0</v>
      </c>
      <c r="N14" s="5">
        <f t="shared" si="1"/>
        <v>0</v>
      </c>
      <c r="O14" s="6">
        <f>N14/N23*100</f>
        <v>0</v>
      </c>
    </row>
    <row r="15">
      <c r="A15" s="9" t="s">
        <v>28</v>
      </c>
      <c r="B15" s="19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1.0</v>
      </c>
      <c r="M15" s="19">
        <v>0.0</v>
      </c>
      <c r="N15" s="5">
        <f t="shared" si="1"/>
        <v>1</v>
      </c>
      <c r="O15" s="6">
        <f>N15/N23*100</f>
        <v>1.282051282</v>
      </c>
    </row>
    <row r="16">
      <c r="A16" s="9" t="s">
        <v>29</v>
      </c>
      <c r="B16" s="19">
        <v>2.0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19">
        <v>0.0</v>
      </c>
      <c r="N16" s="5">
        <f t="shared" si="1"/>
        <v>2</v>
      </c>
      <c r="O16" s="6">
        <f>N16/N23*100</f>
        <v>2.564102564</v>
      </c>
    </row>
    <row r="17">
      <c r="A17" s="10" t="s">
        <v>30</v>
      </c>
      <c r="B17" s="19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19">
        <v>0.0</v>
      </c>
      <c r="N17" s="5">
        <f t="shared" si="1"/>
        <v>0</v>
      </c>
      <c r="O17" s="6">
        <f>N17/N23*100</f>
        <v>0</v>
      </c>
    </row>
    <row r="18">
      <c r="A18" s="10" t="s">
        <v>31</v>
      </c>
      <c r="B18" s="19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19">
        <v>0.0</v>
      </c>
      <c r="N18" s="5">
        <f t="shared" si="1"/>
        <v>0</v>
      </c>
      <c r="O18" s="6">
        <f>N18/N23*100</f>
        <v>0</v>
      </c>
    </row>
    <row r="19">
      <c r="A19" s="11" t="s">
        <v>32</v>
      </c>
      <c r="B19" s="19">
        <v>0.0</v>
      </c>
      <c r="C19" s="5">
        <v>1.0</v>
      </c>
      <c r="D19" s="5">
        <v>1.0</v>
      </c>
      <c r="E19" s="5">
        <v>0.0</v>
      </c>
      <c r="F19" s="5">
        <v>1.0</v>
      </c>
      <c r="G19" s="5">
        <v>0.0</v>
      </c>
      <c r="H19" s="5">
        <v>0.0</v>
      </c>
      <c r="I19" s="5">
        <v>0.0</v>
      </c>
      <c r="J19" s="5">
        <v>1.0</v>
      </c>
      <c r="K19" s="5">
        <v>0.0</v>
      </c>
      <c r="L19" s="5">
        <v>1.0</v>
      </c>
      <c r="M19" s="19">
        <v>1.0</v>
      </c>
      <c r="N19" s="5">
        <f t="shared" si="1"/>
        <v>6</v>
      </c>
      <c r="O19" s="6">
        <f>N19/N23*100</f>
        <v>7.692307692</v>
      </c>
    </row>
    <row r="20">
      <c r="A20" s="11" t="s">
        <v>33</v>
      </c>
      <c r="B20" s="19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19">
        <v>0.0</v>
      </c>
      <c r="N20" s="5">
        <f t="shared" si="1"/>
        <v>0</v>
      </c>
      <c r="O20" s="6">
        <f>N20/N23*100</f>
        <v>0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6"/>
    </row>
    <row r="22">
      <c r="A22" s="12" t="s">
        <v>34</v>
      </c>
      <c r="B22" s="13">
        <f t="shared" ref="B22:M22" si="2">SUM(B2:B19)</f>
        <v>11</v>
      </c>
      <c r="C22" s="13">
        <f t="shared" si="2"/>
        <v>10</v>
      </c>
      <c r="D22" s="13">
        <f t="shared" si="2"/>
        <v>9</v>
      </c>
      <c r="E22" s="13">
        <f t="shared" si="2"/>
        <v>5</v>
      </c>
      <c r="F22" s="13">
        <f t="shared" si="2"/>
        <v>8</v>
      </c>
      <c r="G22" s="13">
        <f t="shared" si="2"/>
        <v>3</v>
      </c>
      <c r="H22" s="13">
        <f t="shared" si="2"/>
        <v>3</v>
      </c>
      <c r="I22" s="13">
        <f t="shared" si="2"/>
        <v>3</v>
      </c>
      <c r="J22" s="13">
        <f t="shared" si="2"/>
        <v>8</v>
      </c>
      <c r="K22" s="13">
        <f t="shared" si="2"/>
        <v>6</v>
      </c>
      <c r="L22" s="13">
        <f t="shared" si="2"/>
        <v>7</v>
      </c>
      <c r="M22" s="13">
        <f t="shared" si="2"/>
        <v>5</v>
      </c>
      <c r="N22" s="13"/>
      <c r="O22" s="6"/>
    </row>
    <row r="2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78</v>
      </c>
      <c r="O23" s="6"/>
    </row>
    <row r="25">
      <c r="A25" s="14"/>
      <c r="B25" s="14"/>
      <c r="C25" s="14"/>
    </row>
    <row r="26">
      <c r="A26" s="10"/>
      <c r="B26" s="14"/>
      <c r="C26" s="14"/>
      <c r="K26" s="15"/>
      <c r="L26" s="15"/>
      <c r="M26" s="15"/>
      <c r="N26" s="15"/>
      <c r="O26" s="15"/>
    </row>
    <row r="27">
      <c r="A27" s="10"/>
      <c r="B27" s="14"/>
      <c r="C27" s="14"/>
      <c r="K27" s="15"/>
      <c r="L27" s="15"/>
      <c r="M27" s="15"/>
      <c r="N27" s="15"/>
      <c r="O27" s="15"/>
    </row>
    <row r="28">
      <c r="A28" s="10"/>
      <c r="B28" s="14"/>
      <c r="C28" s="14"/>
      <c r="K28" s="15"/>
      <c r="L28" s="16"/>
      <c r="M28" s="16"/>
      <c r="N28" s="15"/>
      <c r="O28" s="15"/>
    </row>
    <row r="29">
      <c r="A29" s="10"/>
      <c r="B29" s="14"/>
      <c r="C29" s="14"/>
      <c r="K29" s="15"/>
      <c r="L29" s="15"/>
      <c r="M29" s="15"/>
      <c r="N29" s="15"/>
      <c r="O29" s="15"/>
    </row>
    <row r="30">
      <c r="A30" s="10"/>
      <c r="B30" s="14"/>
      <c r="C30" s="14"/>
      <c r="K30" s="15"/>
      <c r="L30" s="15"/>
      <c r="M30" s="15"/>
      <c r="N30" s="15"/>
      <c r="O30" s="15"/>
    </row>
    <row r="31">
      <c r="A31" s="10"/>
      <c r="B31" s="14"/>
      <c r="C31" s="14"/>
    </row>
    <row r="32">
      <c r="A32" s="10"/>
      <c r="B32" s="14"/>
      <c r="C32" s="14"/>
    </row>
    <row r="33">
      <c r="A33" s="10"/>
      <c r="B33" s="14"/>
      <c r="C33" s="14"/>
    </row>
    <row r="34">
      <c r="A34" s="10"/>
      <c r="B34" s="14"/>
      <c r="C34" s="14"/>
    </row>
    <row r="35">
      <c r="A35" s="10"/>
      <c r="B35" s="14"/>
      <c r="C35" s="14"/>
    </row>
    <row r="36">
      <c r="A36" s="10"/>
      <c r="B36" s="14"/>
      <c r="C36" s="14"/>
    </row>
    <row r="37">
      <c r="A37" s="10"/>
      <c r="B37" s="14"/>
      <c r="C37" s="14"/>
    </row>
    <row r="38">
      <c r="A38" s="10"/>
      <c r="B38" s="14"/>
      <c r="C38" s="14"/>
    </row>
    <row r="39">
      <c r="A39" s="10"/>
      <c r="B39" s="14"/>
      <c r="C39" s="14"/>
    </row>
    <row r="40">
      <c r="A40" s="10"/>
      <c r="B40" s="14"/>
      <c r="C40" s="14"/>
    </row>
    <row r="41">
      <c r="A41" s="10"/>
      <c r="B41" s="14"/>
      <c r="C41" s="14"/>
    </row>
    <row r="42">
      <c r="A42" s="10"/>
      <c r="B42" s="14"/>
      <c r="C42" s="14"/>
      <c r="D42" s="14"/>
    </row>
    <row r="43">
      <c r="A43" s="11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5.25"/>
  </cols>
  <sheetData>
    <row r="1">
      <c r="A1" s="1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19">
        <v>4.0</v>
      </c>
      <c r="C2" s="5">
        <v>1.0</v>
      </c>
      <c r="D2" s="5">
        <v>1.0</v>
      </c>
      <c r="E2" s="5">
        <v>4.0</v>
      </c>
      <c r="F2" s="5">
        <v>7.0</v>
      </c>
      <c r="G2" s="5">
        <v>3.0</v>
      </c>
      <c r="H2" s="5">
        <v>0.0</v>
      </c>
      <c r="I2" s="5">
        <v>0.0</v>
      </c>
      <c r="J2" s="5">
        <v>2.0</v>
      </c>
      <c r="K2" s="5">
        <v>1.0</v>
      </c>
      <c r="L2" s="5">
        <v>1.0</v>
      </c>
      <c r="M2" s="19">
        <v>1.0</v>
      </c>
      <c r="N2" s="5">
        <f t="shared" ref="N2:N20" si="1">SUM(B2:M2)</f>
        <v>25</v>
      </c>
      <c r="O2" s="6">
        <f>N2/N23*100</f>
        <v>39.68253968</v>
      </c>
    </row>
    <row r="3">
      <c r="A3" s="3" t="s">
        <v>16</v>
      </c>
      <c r="B3" s="19">
        <v>1.0</v>
      </c>
      <c r="C3" s="5">
        <v>0.0</v>
      </c>
      <c r="D3" s="5">
        <v>1.0</v>
      </c>
      <c r="E3" s="5">
        <v>0.0</v>
      </c>
      <c r="F3" s="5">
        <v>0.0</v>
      </c>
      <c r="G3" s="5">
        <v>1.0</v>
      </c>
      <c r="H3" s="5">
        <v>2.0</v>
      </c>
      <c r="I3" s="5">
        <v>0.0</v>
      </c>
      <c r="J3" s="5">
        <v>0.0</v>
      </c>
      <c r="K3" s="5">
        <v>0.0</v>
      </c>
      <c r="L3" s="5">
        <v>2.0</v>
      </c>
      <c r="M3" s="19">
        <v>3.0</v>
      </c>
      <c r="N3" s="5">
        <f t="shared" si="1"/>
        <v>10</v>
      </c>
      <c r="O3" s="6">
        <f>N3/N23*100</f>
        <v>15.87301587</v>
      </c>
    </row>
    <row r="4">
      <c r="A4" s="3" t="s">
        <v>17</v>
      </c>
      <c r="B4" s="19">
        <v>1.0</v>
      </c>
      <c r="C4" s="5">
        <v>0.0</v>
      </c>
      <c r="D4" s="5">
        <v>0.0</v>
      </c>
      <c r="E4" s="5">
        <v>2.0</v>
      </c>
      <c r="F4" s="5">
        <v>3.0</v>
      </c>
      <c r="G4" s="5">
        <v>0.0</v>
      </c>
      <c r="H4" s="5">
        <v>0.0</v>
      </c>
      <c r="I4" s="5">
        <v>5.0</v>
      </c>
      <c r="J4" s="5">
        <v>0.0</v>
      </c>
      <c r="K4" s="5">
        <v>0.0</v>
      </c>
      <c r="L4" s="5">
        <v>0.0</v>
      </c>
      <c r="M4" s="19">
        <v>1.0</v>
      </c>
      <c r="N4" s="5">
        <f t="shared" si="1"/>
        <v>12</v>
      </c>
      <c r="O4" s="6">
        <f>N4/N23*100</f>
        <v>19.04761905</v>
      </c>
    </row>
    <row r="5">
      <c r="A5" s="3" t="s">
        <v>18</v>
      </c>
      <c r="B5" s="19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1.0</v>
      </c>
      <c r="K5" s="5">
        <v>0.0</v>
      </c>
      <c r="L5" s="5">
        <v>0.0</v>
      </c>
      <c r="M5" s="19">
        <v>0.0</v>
      </c>
      <c r="N5" s="5">
        <f t="shared" si="1"/>
        <v>1</v>
      </c>
      <c r="O5" s="6">
        <f>N5/N23*100</f>
        <v>1.587301587</v>
      </c>
    </row>
    <row r="6">
      <c r="A6" s="7" t="s">
        <v>19</v>
      </c>
      <c r="B6" s="19">
        <v>0.0</v>
      </c>
      <c r="C6" s="5">
        <v>0.0</v>
      </c>
      <c r="D6" s="5">
        <v>0.0</v>
      </c>
      <c r="E6" s="5">
        <v>0.0</v>
      </c>
      <c r="F6" s="5">
        <v>1.0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19">
        <v>0.0</v>
      </c>
      <c r="N6" s="5">
        <f t="shared" si="1"/>
        <v>1</v>
      </c>
      <c r="O6" s="6">
        <f>N6/N23*100</f>
        <v>1.587301587</v>
      </c>
    </row>
    <row r="7">
      <c r="A7" s="7" t="s">
        <v>20</v>
      </c>
      <c r="B7" s="19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1.0</v>
      </c>
      <c r="M7" s="19">
        <v>0.0</v>
      </c>
      <c r="N7" s="5">
        <f t="shared" si="1"/>
        <v>1</v>
      </c>
      <c r="O7" s="6">
        <f>N7/N23*100</f>
        <v>1.587301587</v>
      </c>
    </row>
    <row r="8">
      <c r="A8" s="3" t="s">
        <v>21</v>
      </c>
      <c r="B8" s="19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19">
        <v>0.0</v>
      </c>
      <c r="N8" s="5">
        <f t="shared" si="1"/>
        <v>0</v>
      </c>
      <c r="O8" s="6">
        <f>N8/N23*100</f>
        <v>0</v>
      </c>
    </row>
    <row r="9">
      <c r="A9" s="3" t="s">
        <v>22</v>
      </c>
      <c r="B9" s="19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19">
        <v>0.0</v>
      </c>
      <c r="N9" s="5">
        <f t="shared" si="1"/>
        <v>0</v>
      </c>
      <c r="O9" s="6">
        <f>N9/N23*100</f>
        <v>0</v>
      </c>
    </row>
    <row r="10">
      <c r="A10" s="3" t="s">
        <v>23</v>
      </c>
      <c r="B10" s="20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20">
        <v>0.0</v>
      </c>
      <c r="N10" s="5">
        <f t="shared" si="1"/>
        <v>0</v>
      </c>
      <c r="O10" s="6">
        <f>N10/N23*100</f>
        <v>0</v>
      </c>
    </row>
    <row r="11">
      <c r="A11" s="3" t="s">
        <v>24</v>
      </c>
      <c r="B11" s="20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20">
        <v>0.0</v>
      </c>
      <c r="N11" s="5">
        <f t="shared" si="1"/>
        <v>0</v>
      </c>
      <c r="O11" s="6">
        <f>N11/N23*100</f>
        <v>0</v>
      </c>
    </row>
    <row r="12">
      <c r="A12" s="3" t="s">
        <v>25</v>
      </c>
      <c r="B12" s="19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19">
        <v>0.0</v>
      </c>
      <c r="N12" s="5">
        <f t="shared" si="1"/>
        <v>0</v>
      </c>
      <c r="O12" s="6">
        <f>N12/N23*100</f>
        <v>0</v>
      </c>
    </row>
    <row r="13">
      <c r="A13" s="9" t="s">
        <v>26</v>
      </c>
      <c r="B13" s="19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19">
        <v>0.0</v>
      </c>
      <c r="N13" s="5">
        <f t="shared" si="1"/>
        <v>0</v>
      </c>
      <c r="O13" s="6">
        <f>N13/N23*100</f>
        <v>0</v>
      </c>
    </row>
    <row r="14">
      <c r="A14" s="9" t="s">
        <v>27</v>
      </c>
      <c r="B14" s="19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19">
        <v>0.0</v>
      </c>
      <c r="N14" s="5">
        <f t="shared" si="1"/>
        <v>0</v>
      </c>
      <c r="O14" s="6">
        <f>N14/N23*100</f>
        <v>0</v>
      </c>
    </row>
    <row r="15">
      <c r="A15" s="9" t="s">
        <v>28</v>
      </c>
      <c r="B15" s="19">
        <v>3.0</v>
      </c>
      <c r="C15" s="5">
        <v>1.0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1.0</v>
      </c>
      <c r="J15" s="5">
        <v>1.0</v>
      </c>
      <c r="K15" s="5">
        <v>0.0</v>
      </c>
      <c r="L15" s="5">
        <v>0.0</v>
      </c>
      <c r="M15" s="19">
        <v>0.0</v>
      </c>
      <c r="N15" s="5">
        <f t="shared" si="1"/>
        <v>6</v>
      </c>
      <c r="O15" s="6">
        <f>N15/N23*100</f>
        <v>9.523809524</v>
      </c>
    </row>
    <row r="16">
      <c r="A16" s="9" t="s">
        <v>29</v>
      </c>
      <c r="B16" s="19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19">
        <v>0.0</v>
      </c>
      <c r="N16" s="5">
        <f t="shared" si="1"/>
        <v>0</v>
      </c>
      <c r="O16" s="6">
        <f>N16/N23*100</f>
        <v>0</v>
      </c>
    </row>
    <row r="17">
      <c r="A17" s="10" t="s">
        <v>30</v>
      </c>
      <c r="B17" s="19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19">
        <v>0.0</v>
      </c>
      <c r="N17" s="5">
        <f t="shared" si="1"/>
        <v>0</v>
      </c>
      <c r="O17" s="6">
        <f>N17/N23*100</f>
        <v>0</v>
      </c>
    </row>
    <row r="18">
      <c r="A18" s="10" t="s">
        <v>31</v>
      </c>
      <c r="B18" s="19">
        <v>0.0</v>
      </c>
      <c r="C18" s="5">
        <v>0.0</v>
      </c>
      <c r="D18" s="5">
        <v>0.0</v>
      </c>
      <c r="E18" s="5">
        <v>1.0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19">
        <v>0.0</v>
      </c>
      <c r="N18" s="5">
        <f t="shared" si="1"/>
        <v>1</v>
      </c>
      <c r="O18" s="6">
        <f>N18/N23*100</f>
        <v>1.587301587</v>
      </c>
    </row>
    <row r="19">
      <c r="A19" s="11" t="s">
        <v>32</v>
      </c>
      <c r="B19" s="19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1.0</v>
      </c>
      <c r="L19" s="5">
        <v>0.0</v>
      </c>
      <c r="M19" s="19">
        <v>0.0</v>
      </c>
      <c r="N19" s="5">
        <f t="shared" si="1"/>
        <v>1</v>
      </c>
      <c r="O19" s="6">
        <f>N19/N23*100</f>
        <v>1.587301587</v>
      </c>
    </row>
    <row r="20">
      <c r="A20" s="11" t="s">
        <v>33</v>
      </c>
      <c r="B20" s="19">
        <v>0.0</v>
      </c>
      <c r="C20" s="5">
        <v>1.0</v>
      </c>
      <c r="D20" s="5">
        <v>0.0</v>
      </c>
      <c r="E20" s="5">
        <v>0.0</v>
      </c>
      <c r="F20" s="5">
        <v>0.0</v>
      </c>
      <c r="G20" s="5">
        <v>0.0</v>
      </c>
      <c r="H20" s="5">
        <v>1.0</v>
      </c>
      <c r="I20" s="5">
        <v>1.0</v>
      </c>
      <c r="J20" s="5">
        <v>1.0</v>
      </c>
      <c r="K20" s="5">
        <v>0.0</v>
      </c>
      <c r="L20" s="5">
        <v>0.0</v>
      </c>
      <c r="M20" s="19">
        <v>1.0</v>
      </c>
      <c r="N20" s="5">
        <f t="shared" si="1"/>
        <v>5</v>
      </c>
      <c r="O20" s="6">
        <f>N20/N23*100</f>
        <v>7.936507937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A22" s="12" t="s">
        <v>34</v>
      </c>
      <c r="B22" s="13">
        <f t="shared" ref="B22:M22" si="2">SUM(B2:B19)</f>
        <v>9</v>
      </c>
      <c r="C22" s="13">
        <f t="shared" si="2"/>
        <v>2</v>
      </c>
      <c r="D22" s="13">
        <f t="shared" si="2"/>
        <v>2</v>
      </c>
      <c r="E22" s="13">
        <f t="shared" si="2"/>
        <v>7</v>
      </c>
      <c r="F22" s="13">
        <f t="shared" si="2"/>
        <v>11</v>
      </c>
      <c r="G22" s="13">
        <f t="shared" si="2"/>
        <v>4</v>
      </c>
      <c r="H22" s="13">
        <f t="shared" si="2"/>
        <v>2</v>
      </c>
      <c r="I22" s="13">
        <f t="shared" si="2"/>
        <v>6</v>
      </c>
      <c r="J22" s="13">
        <f t="shared" si="2"/>
        <v>4</v>
      </c>
      <c r="K22" s="13">
        <f t="shared" si="2"/>
        <v>2</v>
      </c>
      <c r="L22" s="13">
        <f t="shared" si="2"/>
        <v>4</v>
      </c>
      <c r="M22" s="13">
        <f t="shared" si="2"/>
        <v>5</v>
      </c>
      <c r="N22" s="13"/>
    </row>
    <row r="2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63</v>
      </c>
    </row>
    <row r="25">
      <c r="A25" s="14"/>
      <c r="B25" s="14"/>
      <c r="C25" s="14"/>
    </row>
    <row r="26">
      <c r="A26" s="10"/>
      <c r="B26" s="14"/>
      <c r="C26" s="14"/>
      <c r="K26" s="15"/>
      <c r="L26" s="15"/>
      <c r="M26" s="15"/>
      <c r="N26" s="15"/>
      <c r="O26" s="15"/>
    </row>
    <row r="27">
      <c r="A27" s="10"/>
      <c r="B27" s="14"/>
      <c r="C27" s="14"/>
      <c r="K27" s="15"/>
      <c r="L27" s="15"/>
      <c r="M27" s="15"/>
      <c r="N27" s="15"/>
      <c r="O27" s="15"/>
    </row>
    <row r="28">
      <c r="A28" s="10"/>
      <c r="B28" s="14"/>
      <c r="C28" s="14"/>
      <c r="K28" s="15"/>
      <c r="L28" s="16"/>
      <c r="M28" s="16"/>
      <c r="N28" s="15"/>
      <c r="O28" s="15"/>
    </row>
    <row r="29">
      <c r="A29" s="10"/>
      <c r="B29" s="14"/>
      <c r="C29" s="14"/>
      <c r="K29" s="15"/>
      <c r="L29" s="15"/>
      <c r="M29" s="15"/>
      <c r="N29" s="15"/>
      <c r="O29" s="15"/>
    </row>
    <row r="30">
      <c r="A30" s="10"/>
      <c r="B30" s="14"/>
      <c r="C30" s="14"/>
      <c r="K30" s="15"/>
      <c r="L30" s="15"/>
      <c r="M30" s="15"/>
      <c r="N30" s="15"/>
      <c r="O30" s="15"/>
    </row>
    <row r="31">
      <c r="A31" s="10"/>
      <c r="B31" s="14"/>
      <c r="C31" s="14"/>
    </row>
    <row r="32">
      <c r="A32" s="10"/>
      <c r="B32" s="14"/>
      <c r="C32" s="14"/>
    </row>
    <row r="33">
      <c r="A33" s="10"/>
      <c r="B33" s="14"/>
      <c r="C33" s="14"/>
    </row>
    <row r="34">
      <c r="A34" s="10"/>
      <c r="B34" s="14"/>
      <c r="C34" s="14"/>
    </row>
    <row r="35">
      <c r="A35" s="10"/>
      <c r="B35" s="14"/>
      <c r="C35" s="14"/>
    </row>
    <row r="36">
      <c r="A36" s="10"/>
      <c r="B36" s="14"/>
      <c r="C36" s="14"/>
    </row>
    <row r="37">
      <c r="A37" s="10"/>
      <c r="B37" s="14"/>
      <c r="C37" s="14"/>
    </row>
    <row r="38">
      <c r="A38" s="10"/>
      <c r="B38" s="14"/>
      <c r="C38" s="14"/>
    </row>
    <row r="39">
      <c r="A39" s="10"/>
      <c r="B39" s="14"/>
      <c r="C39" s="14"/>
    </row>
    <row r="40">
      <c r="A40" s="10"/>
      <c r="B40" s="14"/>
      <c r="C40" s="14"/>
    </row>
    <row r="41">
      <c r="A41" s="10"/>
      <c r="B41" s="14"/>
      <c r="C41" s="14"/>
    </row>
    <row r="42">
      <c r="A42" s="10"/>
      <c r="B42" s="14"/>
      <c r="C42" s="14"/>
      <c r="D42" s="14"/>
    </row>
    <row r="43">
      <c r="A43" s="11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3.13"/>
    <col customWidth="1" min="14" max="14" width="22.88"/>
    <col customWidth="1" min="15" max="15" width="25.25"/>
  </cols>
  <sheetData>
    <row r="1">
      <c r="A1" s="18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>
      <c r="A2" s="3" t="s">
        <v>15</v>
      </c>
      <c r="B2" s="19">
        <v>2.0</v>
      </c>
      <c r="C2" s="5">
        <v>2.0</v>
      </c>
      <c r="D2" s="5">
        <v>4.0</v>
      </c>
      <c r="E2" s="5">
        <v>2.0</v>
      </c>
      <c r="F2" s="5">
        <v>0.0</v>
      </c>
      <c r="G2" s="5">
        <v>4.0</v>
      </c>
      <c r="H2" s="5">
        <v>0.0</v>
      </c>
      <c r="I2" s="5">
        <v>4.0</v>
      </c>
      <c r="J2" s="5">
        <v>1.0</v>
      </c>
      <c r="K2" s="5">
        <v>5.0</v>
      </c>
      <c r="L2" s="5">
        <v>2.0</v>
      </c>
      <c r="M2" s="19">
        <v>5.0</v>
      </c>
      <c r="N2" s="5">
        <f t="shared" ref="N2:N20" si="1">SUM(B2:M2)</f>
        <v>31</v>
      </c>
      <c r="O2" s="6">
        <f>N2/N23*100</f>
        <v>50</v>
      </c>
    </row>
    <row r="3">
      <c r="A3" s="3" t="s">
        <v>16</v>
      </c>
      <c r="B3" s="19">
        <v>0.0</v>
      </c>
      <c r="C3" s="5">
        <v>0.0</v>
      </c>
      <c r="D3" s="5">
        <v>2.0</v>
      </c>
      <c r="E3" s="5">
        <v>2.0</v>
      </c>
      <c r="F3" s="5">
        <v>0.0</v>
      </c>
      <c r="G3" s="5">
        <v>1.0</v>
      </c>
      <c r="H3" s="5">
        <v>0.0</v>
      </c>
      <c r="I3" s="5">
        <v>1.0</v>
      </c>
      <c r="J3" s="5">
        <v>1.0</v>
      </c>
      <c r="K3" s="5">
        <v>0.0</v>
      </c>
      <c r="L3" s="5">
        <v>1.0</v>
      </c>
      <c r="M3" s="19">
        <v>1.0</v>
      </c>
      <c r="N3" s="5">
        <f t="shared" si="1"/>
        <v>9</v>
      </c>
      <c r="O3" s="6">
        <f>N3/N23*100</f>
        <v>14.51612903</v>
      </c>
    </row>
    <row r="4">
      <c r="A4" s="3" t="s">
        <v>17</v>
      </c>
      <c r="B4" s="19">
        <v>1.0</v>
      </c>
      <c r="C4" s="5">
        <v>3.0</v>
      </c>
      <c r="D4" s="5">
        <v>3.0</v>
      </c>
      <c r="E4" s="5">
        <v>0.0</v>
      </c>
      <c r="F4" s="5">
        <v>1.0</v>
      </c>
      <c r="G4" s="5">
        <v>1.0</v>
      </c>
      <c r="H4" s="5">
        <v>4.0</v>
      </c>
      <c r="I4" s="5">
        <v>1.0</v>
      </c>
      <c r="J4" s="5">
        <v>2.0</v>
      </c>
      <c r="K4" s="5">
        <v>2.0</v>
      </c>
      <c r="L4" s="5">
        <v>1.0</v>
      </c>
      <c r="M4" s="19">
        <v>0.0</v>
      </c>
      <c r="N4" s="5">
        <f t="shared" si="1"/>
        <v>19</v>
      </c>
      <c r="O4" s="6">
        <f>N4/N23*100</f>
        <v>30.64516129</v>
      </c>
    </row>
    <row r="5">
      <c r="A5" s="3" t="s">
        <v>18</v>
      </c>
      <c r="B5" s="19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1.0</v>
      </c>
      <c r="K5" s="5">
        <v>0.0</v>
      </c>
      <c r="L5" s="5">
        <v>0.0</v>
      </c>
      <c r="M5" s="19">
        <v>0.0</v>
      </c>
      <c r="N5" s="5">
        <f t="shared" si="1"/>
        <v>1</v>
      </c>
      <c r="O5" s="6">
        <f>N5/N23*100</f>
        <v>1.612903226</v>
      </c>
    </row>
    <row r="6">
      <c r="A6" s="7" t="s">
        <v>19</v>
      </c>
      <c r="B6" s="19">
        <v>0.0</v>
      </c>
      <c r="C6" s="5">
        <v>0.0</v>
      </c>
      <c r="D6" s="5">
        <v>0.0</v>
      </c>
      <c r="E6" s="5">
        <v>0.0</v>
      </c>
      <c r="F6" s="5">
        <v>1.0</v>
      </c>
      <c r="G6" s="5">
        <v>1.0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19">
        <v>0.0</v>
      </c>
      <c r="N6" s="5">
        <f t="shared" si="1"/>
        <v>2</v>
      </c>
      <c r="O6" s="6">
        <f>N6/N23*100</f>
        <v>3.225806452</v>
      </c>
    </row>
    <row r="7">
      <c r="A7" s="7" t="s">
        <v>20</v>
      </c>
      <c r="B7" s="19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19">
        <v>0.0</v>
      </c>
      <c r="N7" s="5">
        <f t="shared" si="1"/>
        <v>0</v>
      </c>
      <c r="O7" s="6">
        <f>N7/N23*100</f>
        <v>0</v>
      </c>
    </row>
    <row r="8">
      <c r="A8" s="3" t="s">
        <v>21</v>
      </c>
      <c r="B8" s="19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19">
        <v>0.0</v>
      </c>
      <c r="N8" s="5">
        <f t="shared" si="1"/>
        <v>0</v>
      </c>
      <c r="O8" s="6">
        <f>N8/N23*100</f>
        <v>0</v>
      </c>
    </row>
    <row r="9">
      <c r="A9" s="3" t="s">
        <v>22</v>
      </c>
      <c r="B9" s="19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19">
        <v>0.0</v>
      </c>
      <c r="N9" s="5">
        <f t="shared" si="1"/>
        <v>0</v>
      </c>
      <c r="O9" s="6">
        <f>N9/N23*100</f>
        <v>0</v>
      </c>
    </row>
    <row r="10">
      <c r="A10" s="3" t="s">
        <v>23</v>
      </c>
      <c r="B10" s="20">
        <v>0.0</v>
      </c>
      <c r="C10" s="5">
        <v>0.0</v>
      </c>
      <c r="D10" s="5">
        <v>0.0</v>
      </c>
      <c r="E10" s="5">
        <v>0.0</v>
      </c>
      <c r="F10" s="5">
        <v>0.0</v>
      </c>
      <c r="G10" s="5">
        <v>0.0</v>
      </c>
      <c r="H10" s="5">
        <v>0.0</v>
      </c>
      <c r="I10" s="5">
        <v>0.0</v>
      </c>
      <c r="J10" s="5">
        <v>0.0</v>
      </c>
      <c r="K10" s="5">
        <v>0.0</v>
      </c>
      <c r="L10" s="5">
        <v>0.0</v>
      </c>
      <c r="M10" s="20">
        <v>0.0</v>
      </c>
      <c r="N10" s="5">
        <f t="shared" si="1"/>
        <v>0</v>
      </c>
      <c r="O10" s="6">
        <f>N10/N23*100</f>
        <v>0</v>
      </c>
    </row>
    <row r="11">
      <c r="A11" s="3" t="s">
        <v>24</v>
      </c>
      <c r="B11" s="20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20">
        <v>0.0</v>
      </c>
      <c r="N11" s="5">
        <f t="shared" si="1"/>
        <v>0</v>
      </c>
      <c r="O11" s="6">
        <f>N11/N23*100</f>
        <v>0</v>
      </c>
    </row>
    <row r="12">
      <c r="A12" s="3" t="s">
        <v>25</v>
      </c>
      <c r="B12" s="19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>
        <v>0.0</v>
      </c>
      <c r="K12" s="5">
        <v>0.0</v>
      </c>
      <c r="L12" s="5">
        <v>0.0</v>
      </c>
      <c r="M12" s="19">
        <v>0.0</v>
      </c>
      <c r="N12" s="5">
        <f t="shared" si="1"/>
        <v>0</v>
      </c>
      <c r="O12" s="6">
        <f>N12/N23*100</f>
        <v>0</v>
      </c>
    </row>
    <row r="13">
      <c r="A13" s="9" t="s">
        <v>26</v>
      </c>
      <c r="B13" s="19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19">
        <v>0.0</v>
      </c>
      <c r="N13" s="5">
        <f t="shared" si="1"/>
        <v>0</v>
      </c>
      <c r="O13" s="6">
        <f>N13/N23*100</f>
        <v>0</v>
      </c>
    </row>
    <row r="14">
      <c r="A14" s="9" t="s">
        <v>27</v>
      </c>
      <c r="B14" s="19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19">
        <v>0.0</v>
      </c>
      <c r="N14" s="5">
        <f t="shared" si="1"/>
        <v>0</v>
      </c>
      <c r="O14" s="6">
        <f>N14/N23*100</f>
        <v>0</v>
      </c>
    </row>
    <row r="15">
      <c r="A15" s="9" t="s">
        <v>28</v>
      </c>
      <c r="B15" s="19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0.0</v>
      </c>
      <c r="K15" s="5">
        <v>0.0</v>
      </c>
      <c r="L15" s="5">
        <v>0.0</v>
      </c>
      <c r="M15" s="19">
        <v>0.0</v>
      </c>
      <c r="N15" s="5">
        <f t="shared" si="1"/>
        <v>0</v>
      </c>
      <c r="O15" s="6">
        <f>N15/N23*100</f>
        <v>0</v>
      </c>
    </row>
    <row r="16">
      <c r="A16" s="9" t="s">
        <v>29</v>
      </c>
      <c r="B16" s="19">
        <v>0.0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19">
        <v>0.0</v>
      </c>
      <c r="N16" s="5">
        <f t="shared" si="1"/>
        <v>0</v>
      </c>
      <c r="O16" s="6">
        <f>N16/N23*100</f>
        <v>0</v>
      </c>
    </row>
    <row r="17">
      <c r="A17" s="10" t="s">
        <v>30</v>
      </c>
      <c r="B17" s="19">
        <v>0.0</v>
      </c>
      <c r="C17" s="5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19">
        <v>0.0</v>
      </c>
      <c r="N17" s="5">
        <f t="shared" si="1"/>
        <v>0</v>
      </c>
      <c r="O17" s="6">
        <f>N17/N23*100</f>
        <v>0</v>
      </c>
    </row>
    <row r="18">
      <c r="A18" s="10" t="s">
        <v>31</v>
      </c>
      <c r="B18" s="19">
        <v>0.0</v>
      </c>
      <c r="C18" s="5">
        <v>0.0</v>
      </c>
      <c r="D18" s="5">
        <v>0.0</v>
      </c>
      <c r="E18" s="5">
        <v>0.0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19">
        <v>0.0</v>
      </c>
      <c r="N18" s="5">
        <f t="shared" si="1"/>
        <v>0</v>
      </c>
      <c r="O18" s="6">
        <f>N18/N23*100</f>
        <v>0</v>
      </c>
    </row>
    <row r="19">
      <c r="A19" s="11" t="s">
        <v>32</v>
      </c>
      <c r="B19" s="19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>
        <v>0.0</v>
      </c>
      <c r="K19" s="5">
        <v>0.0</v>
      </c>
      <c r="L19" s="5">
        <v>0.0</v>
      </c>
      <c r="M19" s="19">
        <v>0.0</v>
      </c>
      <c r="N19" s="5">
        <f t="shared" si="1"/>
        <v>0</v>
      </c>
      <c r="O19" s="6">
        <f>N19/N23*100</f>
        <v>0</v>
      </c>
    </row>
    <row r="20">
      <c r="A20" s="11" t="s">
        <v>33</v>
      </c>
      <c r="B20" s="19">
        <v>0.0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>
        <v>0.0</v>
      </c>
      <c r="K20" s="5">
        <v>0.0</v>
      </c>
      <c r="L20" s="5">
        <v>0.0</v>
      </c>
      <c r="M20" s="19">
        <v>0.0</v>
      </c>
      <c r="N20" s="5">
        <f t="shared" si="1"/>
        <v>0</v>
      </c>
      <c r="O20" s="6">
        <f>N20/N23*100</f>
        <v>0</v>
      </c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>
      <c r="A22" s="12" t="s">
        <v>34</v>
      </c>
      <c r="B22" s="13">
        <f t="shared" ref="B22:M22" si="2">SUM(B2:B19)</f>
        <v>3</v>
      </c>
      <c r="C22" s="13">
        <f t="shared" si="2"/>
        <v>5</v>
      </c>
      <c r="D22" s="13">
        <f t="shared" si="2"/>
        <v>9</v>
      </c>
      <c r="E22" s="13">
        <f t="shared" si="2"/>
        <v>4</v>
      </c>
      <c r="F22" s="13">
        <f t="shared" si="2"/>
        <v>2</v>
      </c>
      <c r="G22" s="13">
        <f t="shared" si="2"/>
        <v>7</v>
      </c>
      <c r="H22" s="13">
        <f t="shared" si="2"/>
        <v>4</v>
      </c>
      <c r="I22" s="13">
        <f t="shared" si="2"/>
        <v>6</v>
      </c>
      <c r="J22" s="13">
        <f t="shared" si="2"/>
        <v>5</v>
      </c>
      <c r="K22" s="13">
        <f t="shared" si="2"/>
        <v>7</v>
      </c>
      <c r="L22" s="13">
        <f t="shared" si="2"/>
        <v>4</v>
      </c>
      <c r="M22" s="13">
        <f t="shared" si="2"/>
        <v>6</v>
      </c>
      <c r="N22" s="13"/>
    </row>
    <row r="23">
      <c r="A23" s="12" t="s">
        <v>35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>
        <f>SUM(N2:N21)</f>
        <v>62</v>
      </c>
    </row>
    <row r="25">
      <c r="A25" s="14"/>
      <c r="B25" s="14"/>
      <c r="C25" s="14"/>
    </row>
    <row r="26">
      <c r="A26" s="10"/>
      <c r="B26" s="14"/>
      <c r="C26" s="14"/>
      <c r="K26" s="15"/>
      <c r="L26" s="15"/>
      <c r="M26" s="15"/>
      <c r="N26" s="15"/>
      <c r="O26" s="15"/>
    </row>
    <row r="27">
      <c r="A27" s="10"/>
      <c r="B27" s="14"/>
      <c r="C27" s="14"/>
      <c r="K27" s="15"/>
      <c r="L27" s="15"/>
      <c r="M27" s="15"/>
      <c r="N27" s="15"/>
      <c r="O27" s="15"/>
    </row>
    <row r="28">
      <c r="A28" s="10"/>
      <c r="B28" s="14"/>
      <c r="C28" s="14"/>
      <c r="K28" s="15"/>
      <c r="L28" s="16"/>
      <c r="M28" s="16"/>
      <c r="N28" s="15"/>
      <c r="O28" s="15"/>
    </row>
    <row r="29">
      <c r="A29" s="10"/>
      <c r="B29" s="14"/>
      <c r="C29" s="14"/>
      <c r="K29" s="15"/>
      <c r="L29" s="15"/>
      <c r="M29" s="15"/>
      <c r="N29" s="15"/>
      <c r="O29" s="15"/>
    </row>
    <row r="30">
      <c r="A30" s="10"/>
      <c r="B30" s="14"/>
      <c r="C30" s="14"/>
      <c r="K30" s="15"/>
      <c r="L30" s="15"/>
      <c r="M30" s="15"/>
      <c r="N30" s="15"/>
      <c r="O30" s="15"/>
    </row>
    <row r="31">
      <c r="A31" s="10"/>
      <c r="B31" s="14"/>
      <c r="C31" s="14"/>
    </row>
    <row r="32">
      <c r="A32" s="10"/>
      <c r="B32" s="14"/>
      <c r="C32" s="14"/>
    </row>
    <row r="33">
      <c r="A33" s="10"/>
      <c r="B33" s="14"/>
      <c r="C33" s="14"/>
    </row>
    <row r="34">
      <c r="A34" s="10"/>
      <c r="B34" s="14"/>
      <c r="C34" s="14"/>
    </row>
    <row r="35">
      <c r="A35" s="10"/>
      <c r="B35" s="14"/>
      <c r="C35" s="14"/>
    </row>
    <row r="36">
      <c r="A36" s="10"/>
      <c r="B36" s="14"/>
      <c r="C36" s="14"/>
    </row>
    <row r="37">
      <c r="A37" s="10"/>
      <c r="B37" s="14"/>
      <c r="C37" s="14"/>
    </row>
    <row r="38">
      <c r="A38" s="10"/>
      <c r="B38" s="14"/>
      <c r="C38" s="14"/>
    </row>
    <row r="39">
      <c r="A39" s="10"/>
      <c r="B39" s="14"/>
      <c r="C39" s="14"/>
    </row>
    <row r="40">
      <c r="A40" s="10"/>
      <c r="B40" s="14"/>
      <c r="C40" s="14"/>
    </row>
    <row r="41">
      <c r="A41" s="10"/>
      <c r="B41" s="14"/>
      <c r="C41" s="14"/>
    </row>
    <row r="42">
      <c r="A42" s="10"/>
      <c r="B42" s="14"/>
      <c r="C42" s="14"/>
      <c r="D42" s="14"/>
    </row>
    <row r="43">
      <c r="A43" s="11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  <c r="D63" s="14"/>
    </row>
    <row r="65">
      <c r="A65" s="17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B70" s="14"/>
      <c r="C70" s="14"/>
    </row>
    <row r="71"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  <c r="D85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B91" s="14"/>
      <c r="C91" s="14"/>
    </row>
    <row r="92"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  <c r="D106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B112" s="14"/>
      <c r="C112" s="14"/>
    </row>
    <row r="113"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  <c r="D127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B133" s="14"/>
      <c r="C133" s="14"/>
    </row>
    <row r="134"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  <c r="D148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B154" s="14"/>
      <c r="C154" s="14"/>
    </row>
    <row r="155"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  <c r="D169" s="14"/>
    </row>
    <row r="170">
      <c r="A170" s="17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B175" s="14"/>
      <c r="C175" s="14"/>
    </row>
    <row r="176"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  <c r="D190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B196" s="14"/>
      <c r="C196" s="14"/>
    </row>
    <row r="197"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  <c r="D211" s="14"/>
    </row>
    <row r="212">
      <c r="A212" s="17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B217" s="14"/>
      <c r="C217" s="14"/>
    </row>
    <row r="218"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  <c r="D232" s="14"/>
    </row>
    <row r="233">
      <c r="A233" s="17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B238" s="14"/>
      <c r="C238" s="14"/>
    </row>
    <row r="239"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  <c r="D253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26">
        <v>27.0</v>
      </c>
      <c r="C2" s="5">
        <v>15.0</v>
      </c>
      <c r="D2" s="5">
        <v>15.0</v>
      </c>
      <c r="E2" s="5">
        <v>18.0</v>
      </c>
      <c r="F2" s="5">
        <v>21.0</v>
      </c>
      <c r="G2" s="5">
        <v>13.0</v>
      </c>
      <c r="H2" s="5">
        <v>6.0</v>
      </c>
      <c r="I2" s="5">
        <v>7.0</v>
      </c>
      <c r="J2" s="27"/>
      <c r="K2" s="5"/>
      <c r="L2" s="5"/>
      <c r="M2" s="5"/>
      <c r="N2" s="5">
        <f t="shared" ref="N2:N22" si="1">SUM(B2:M2)</f>
        <v>122</v>
      </c>
      <c r="O2" s="6">
        <f>N2/N25*100</f>
        <v>23.78167641</v>
      </c>
    </row>
    <row r="3">
      <c r="A3" s="25" t="s">
        <v>50</v>
      </c>
      <c r="B3" s="26">
        <v>4.0</v>
      </c>
      <c r="C3" s="5">
        <v>4.0</v>
      </c>
      <c r="D3" s="5">
        <v>2.0</v>
      </c>
      <c r="E3" s="5">
        <v>4.0</v>
      </c>
      <c r="F3" s="5">
        <v>5.0</v>
      </c>
      <c r="G3" s="5">
        <v>4.0</v>
      </c>
      <c r="H3" s="5">
        <v>1.0</v>
      </c>
      <c r="I3" s="5">
        <v>3.0</v>
      </c>
      <c r="J3" s="5"/>
      <c r="K3" s="5"/>
      <c r="L3" s="5"/>
      <c r="M3" s="5"/>
      <c r="N3" s="5">
        <f t="shared" si="1"/>
        <v>27</v>
      </c>
      <c r="O3" s="6">
        <f>N3/N25*100</f>
        <v>5.263157895</v>
      </c>
    </row>
    <row r="4">
      <c r="A4" s="25" t="s">
        <v>51</v>
      </c>
      <c r="B4" s="26">
        <v>25.0</v>
      </c>
      <c r="C4" s="5">
        <v>14.0</v>
      </c>
      <c r="D4" s="5">
        <v>16.0</v>
      </c>
      <c r="E4" s="5">
        <v>23.0</v>
      </c>
      <c r="F4" s="5">
        <v>27.0</v>
      </c>
      <c r="G4" s="5">
        <v>12.0</v>
      </c>
      <c r="H4" s="5">
        <v>4.0</v>
      </c>
      <c r="I4" s="5">
        <v>8.0</v>
      </c>
      <c r="J4" s="5"/>
      <c r="K4" s="5"/>
      <c r="L4" s="5"/>
      <c r="M4" s="5"/>
      <c r="N4" s="5">
        <f t="shared" si="1"/>
        <v>129</v>
      </c>
      <c r="O4" s="6">
        <f>N4/N25*100</f>
        <v>25.14619883</v>
      </c>
    </row>
    <row r="5">
      <c r="A5" s="25" t="s">
        <v>52</v>
      </c>
      <c r="B5" s="26">
        <v>16.0</v>
      </c>
      <c r="C5" s="5">
        <v>14.0</v>
      </c>
      <c r="D5" s="5">
        <v>19.0</v>
      </c>
      <c r="E5" s="5">
        <v>7.0</v>
      </c>
      <c r="F5" s="5">
        <v>20.0</v>
      </c>
      <c r="G5" s="5">
        <v>5.0</v>
      </c>
      <c r="H5" s="5">
        <v>15.0</v>
      </c>
      <c r="I5" s="5">
        <v>6.0</v>
      </c>
      <c r="J5" s="5"/>
      <c r="K5" s="5"/>
      <c r="L5" s="5"/>
      <c r="M5" s="5"/>
      <c r="N5" s="5">
        <f t="shared" si="1"/>
        <v>102</v>
      </c>
      <c r="O5" s="6">
        <f>N5/N25*100</f>
        <v>19.88304094</v>
      </c>
    </row>
    <row r="6">
      <c r="A6" s="25" t="s">
        <v>53</v>
      </c>
      <c r="B6" s="26">
        <v>4.0</v>
      </c>
      <c r="C6" s="5">
        <v>4.0</v>
      </c>
      <c r="D6" s="5">
        <v>6.0</v>
      </c>
      <c r="E6" s="5">
        <v>4.0</v>
      </c>
      <c r="F6" s="5">
        <v>4.0</v>
      </c>
      <c r="G6" s="5">
        <v>2.0</v>
      </c>
      <c r="H6" s="5">
        <v>2.0</v>
      </c>
      <c r="I6" s="5">
        <v>3.0</v>
      </c>
      <c r="J6" s="5"/>
      <c r="K6" s="5"/>
      <c r="L6" s="5"/>
      <c r="M6" s="5"/>
      <c r="N6" s="5">
        <f t="shared" si="1"/>
        <v>29</v>
      </c>
      <c r="O6" s="6">
        <f>N6/N25*100</f>
        <v>5.653021442</v>
      </c>
    </row>
    <row r="7">
      <c r="A7" s="25" t="s">
        <v>54</v>
      </c>
      <c r="B7" s="26">
        <v>1.0</v>
      </c>
      <c r="C7" s="5">
        <v>3.0</v>
      </c>
      <c r="D7" s="5">
        <v>2.0</v>
      </c>
      <c r="E7" s="5">
        <v>0.0</v>
      </c>
      <c r="F7" s="5">
        <v>0.0</v>
      </c>
      <c r="G7" s="5">
        <v>1.0</v>
      </c>
      <c r="H7" s="5">
        <v>0.0</v>
      </c>
      <c r="I7" s="5">
        <v>0.0</v>
      </c>
      <c r="J7" s="5"/>
      <c r="K7" s="5"/>
      <c r="L7" s="5"/>
      <c r="M7" s="5"/>
      <c r="N7" s="5">
        <f t="shared" si="1"/>
        <v>7</v>
      </c>
      <c r="O7" s="6">
        <f>N7/N25*100</f>
        <v>1.364522417</v>
      </c>
    </row>
    <row r="8">
      <c r="A8" s="25" t="s">
        <v>55</v>
      </c>
      <c r="B8" s="26">
        <v>1.0</v>
      </c>
      <c r="C8" s="5">
        <v>0.0</v>
      </c>
      <c r="D8" s="5">
        <v>0.0</v>
      </c>
      <c r="E8" s="5">
        <v>1.0</v>
      </c>
      <c r="F8" s="5">
        <v>0.0</v>
      </c>
      <c r="G8" s="5">
        <v>0.0</v>
      </c>
      <c r="H8" s="5">
        <v>0.0</v>
      </c>
      <c r="I8" s="5">
        <v>0.0</v>
      </c>
      <c r="J8" s="5"/>
      <c r="K8" s="5"/>
      <c r="L8" s="5"/>
      <c r="M8" s="5"/>
      <c r="N8" s="5">
        <f t="shared" si="1"/>
        <v>2</v>
      </c>
      <c r="O8" s="6">
        <f>N8/N25*100</f>
        <v>0.3898635478</v>
      </c>
    </row>
    <row r="9">
      <c r="A9" s="25" t="s">
        <v>27</v>
      </c>
      <c r="B9" s="26">
        <v>0.0</v>
      </c>
      <c r="C9" s="5">
        <v>0.0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0.0</v>
      </c>
      <c r="J9" s="5"/>
      <c r="K9" s="5"/>
      <c r="L9" s="5"/>
      <c r="M9" s="5"/>
      <c r="N9" s="5">
        <f t="shared" si="1"/>
        <v>0</v>
      </c>
      <c r="O9" s="6">
        <f>N9/N25*100</f>
        <v>0</v>
      </c>
    </row>
    <row r="10">
      <c r="A10" s="25" t="s">
        <v>28</v>
      </c>
      <c r="B10" s="26">
        <v>5.0</v>
      </c>
      <c r="C10" s="5">
        <v>5.0</v>
      </c>
      <c r="D10" s="5">
        <v>3.0</v>
      </c>
      <c r="E10" s="5">
        <v>1.0</v>
      </c>
      <c r="F10" s="5">
        <v>2.0</v>
      </c>
      <c r="G10" s="5">
        <v>2.0</v>
      </c>
      <c r="H10" s="5">
        <v>1.0</v>
      </c>
      <c r="I10" s="5">
        <v>1.0</v>
      </c>
      <c r="J10" s="5"/>
      <c r="K10" s="5"/>
      <c r="L10" s="5"/>
      <c r="M10" s="5"/>
      <c r="N10" s="5">
        <f t="shared" si="1"/>
        <v>20</v>
      </c>
      <c r="O10" s="6">
        <f>N10/N25*100</f>
        <v>3.898635478</v>
      </c>
    </row>
    <row r="11">
      <c r="A11" s="25" t="s">
        <v>56</v>
      </c>
      <c r="B11" s="26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/>
      <c r="K11" s="5"/>
      <c r="L11" s="5"/>
      <c r="M11" s="5"/>
      <c r="N11" s="5">
        <f t="shared" si="1"/>
        <v>0</v>
      </c>
      <c r="O11" s="6">
        <f>N11/N25*100</f>
        <v>0</v>
      </c>
    </row>
    <row r="12">
      <c r="A12" s="25" t="s">
        <v>30</v>
      </c>
      <c r="B12" s="26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/>
      <c r="K12" s="5"/>
      <c r="L12" s="5"/>
      <c r="M12" s="5"/>
      <c r="N12" s="5">
        <f t="shared" si="1"/>
        <v>0</v>
      </c>
      <c r="O12" s="6">
        <f>N12/N25*100</f>
        <v>0</v>
      </c>
    </row>
    <row r="13">
      <c r="A13" s="25" t="s">
        <v>31</v>
      </c>
      <c r="B13" s="26">
        <v>1.0</v>
      </c>
      <c r="C13" s="5">
        <v>2.0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/>
      <c r="K13" s="5"/>
      <c r="L13" s="5"/>
      <c r="M13" s="5"/>
      <c r="N13" s="5">
        <f t="shared" si="1"/>
        <v>3</v>
      </c>
      <c r="O13" s="6">
        <f>N13/N25*100</f>
        <v>0.5847953216</v>
      </c>
    </row>
    <row r="14">
      <c r="A14" s="28" t="s">
        <v>57</v>
      </c>
      <c r="B14" s="26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/>
      <c r="K14" s="5"/>
      <c r="L14" s="5"/>
      <c r="M14" s="5"/>
      <c r="N14" s="5">
        <f t="shared" si="1"/>
        <v>0</v>
      </c>
      <c r="O14" s="6">
        <f>N14/N25*100</f>
        <v>0</v>
      </c>
    </row>
    <row r="15">
      <c r="A15" s="28" t="s">
        <v>33</v>
      </c>
      <c r="B15" s="26">
        <v>10.0</v>
      </c>
      <c r="C15" s="5">
        <v>1.0</v>
      </c>
      <c r="D15" s="5">
        <v>6.0</v>
      </c>
      <c r="E15" s="5">
        <v>6.0</v>
      </c>
      <c r="F15" s="5">
        <v>15.0</v>
      </c>
      <c r="G15" s="5">
        <v>9.0</v>
      </c>
      <c r="H15" s="5">
        <v>2.0</v>
      </c>
      <c r="I15" s="5">
        <v>4.0</v>
      </c>
      <c r="J15" s="5"/>
      <c r="K15" s="5"/>
      <c r="L15" s="5"/>
      <c r="M15" s="5"/>
      <c r="N15" s="5">
        <f t="shared" si="1"/>
        <v>53</v>
      </c>
      <c r="O15" s="6">
        <f>N15/N25*100</f>
        <v>10.33138402</v>
      </c>
    </row>
    <row r="16">
      <c r="A16" s="28" t="s">
        <v>58</v>
      </c>
      <c r="B16" s="26">
        <v>1.0</v>
      </c>
      <c r="C16" s="5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/>
      <c r="K16" s="5"/>
      <c r="L16" s="5"/>
      <c r="M16" s="5"/>
      <c r="N16" s="5">
        <f t="shared" si="1"/>
        <v>1</v>
      </c>
      <c r="O16" s="6">
        <f>N16/N25*100</f>
        <v>0.1949317739</v>
      </c>
    </row>
    <row r="17">
      <c r="A17" s="25" t="s">
        <v>59</v>
      </c>
      <c r="B17" s="26">
        <v>1.0</v>
      </c>
      <c r="C17" s="5">
        <v>1.0</v>
      </c>
      <c r="D17" s="5">
        <v>0.0</v>
      </c>
      <c r="E17" s="5">
        <v>1.0</v>
      </c>
      <c r="F17" s="5">
        <v>0.0</v>
      </c>
      <c r="G17" s="5">
        <v>1.0</v>
      </c>
      <c r="H17" s="5">
        <v>0.0</v>
      </c>
      <c r="I17" s="5">
        <v>0.0</v>
      </c>
      <c r="J17" s="5"/>
      <c r="K17" s="5"/>
      <c r="L17" s="5"/>
      <c r="M17" s="5"/>
      <c r="N17" s="5">
        <f t="shared" si="1"/>
        <v>4</v>
      </c>
      <c r="O17" s="6">
        <f>N17/N25*100</f>
        <v>0.7797270955</v>
      </c>
    </row>
    <row r="18">
      <c r="A18" s="29" t="s">
        <v>60</v>
      </c>
      <c r="B18" s="26">
        <v>1.0</v>
      </c>
      <c r="C18" s="5">
        <v>0.0</v>
      </c>
      <c r="D18" s="5">
        <v>2.0</v>
      </c>
      <c r="E18" s="5">
        <v>0.0</v>
      </c>
      <c r="F18" s="5">
        <v>2.0</v>
      </c>
      <c r="G18" s="5">
        <v>1.0</v>
      </c>
      <c r="H18" s="5">
        <v>0.0</v>
      </c>
      <c r="I18" s="5">
        <v>0.0</v>
      </c>
      <c r="J18" s="5"/>
      <c r="K18" s="5"/>
      <c r="L18" s="5"/>
      <c r="M18" s="5"/>
      <c r="N18" s="5">
        <f t="shared" si="1"/>
        <v>6</v>
      </c>
      <c r="O18" s="6">
        <f>N18/N25*100</f>
        <v>1.169590643</v>
      </c>
    </row>
    <row r="19">
      <c r="A19" s="25" t="s">
        <v>61</v>
      </c>
      <c r="B19" s="26">
        <v>0.0</v>
      </c>
      <c r="C19" s="5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/>
      <c r="K19" s="5"/>
      <c r="L19" s="5"/>
      <c r="M19" s="5"/>
      <c r="N19" s="5">
        <f t="shared" si="1"/>
        <v>0</v>
      </c>
      <c r="O19" s="6">
        <f>N19/N25*100</f>
        <v>0</v>
      </c>
    </row>
    <row r="20">
      <c r="A20" s="25" t="s">
        <v>62</v>
      </c>
      <c r="B20" s="26">
        <v>1.0</v>
      </c>
      <c r="C20" s="5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/>
      <c r="K20" s="5"/>
      <c r="L20" s="5"/>
      <c r="M20" s="5"/>
      <c r="N20" s="5">
        <f t="shared" si="1"/>
        <v>1</v>
      </c>
      <c r="O20" s="6">
        <f>N20/N25*100</f>
        <v>0.1949317739</v>
      </c>
    </row>
    <row r="21">
      <c r="A21" s="30" t="s">
        <v>63</v>
      </c>
      <c r="B21" s="26">
        <v>3.0</v>
      </c>
      <c r="C21" s="5">
        <v>0.0</v>
      </c>
      <c r="D21" s="5">
        <v>0.0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/>
      <c r="K21" s="5"/>
      <c r="L21" s="5"/>
      <c r="M21" s="5"/>
      <c r="N21" s="5">
        <f t="shared" si="1"/>
        <v>3</v>
      </c>
      <c r="O21" s="5">
        <f>N21/N25*100</f>
        <v>0.5847953216</v>
      </c>
    </row>
    <row r="22">
      <c r="A22" s="30" t="s">
        <v>64</v>
      </c>
      <c r="B22" s="26">
        <v>3.0</v>
      </c>
      <c r="C22" s="5">
        <v>0.0</v>
      </c>
      <c r="D22" s="5">
        <v>0.0</v>
      </c>
      <c r="E22" s="5">
        <v>0.0</v>
      </c>
      <c r="F22" s="5">
        <v>1.0</v>
      </c>
      <c r="G22" s="5">
        <v>0.0</v>
      </c>
      <c r="H22" s="5">
        <v>0.0</v>
      </c>
      <c r="I22" s="5">
        <v>0.0</v>
      </c>
      <c r="J22" s="5"/>
      <c r="K22" s="5"/>
      <c r="L22" s="5"/>
      <c r="M22" s="5"/>
      <c r="N22" s="5">
        <f t="shared" si="1"/>
        <v>4</v>
      </c>
      <c r="O22" s="16">
        <f>N22/N25*100</f>
        <v>0.7797270955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M24" si="2">SUM(B2:B22)</f>
        <v>104</v>
      </c>
      <c r="C24" s="32">
        <f t="shared" si="2"/>
        <v>63</v>
      </c>
      <c r="D24" s="32">
        <f t="shared" si="2"/>
        <v>71</v>
      </c>
      <c r="E24" s="32">
        <f t="shared" si="2"/>
        <v>65</v>
      </c>
      <c r="F24" s="32">
        <f t="shared" si="2"/>
        <v>97</v>
      </c>
      <c r="G24" s="32">
        <f t="shared" si="2"/>
        <v>50</v>
      </c>
      <c r="H24" s="32">
        <f t="shared" si="2"/>
        <v>31</v>
      </c>
      <c r="I24" s="32">
        <f t="shared" si="2"/>
        <v>32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/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513</v>
      </c>
      <c r="O25" s="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26">
        <v>16.0</v>
      </c>
      <c r="C2" s="5">
        <v>17.0</v>
      </c>
      <c r="D2" s="5">
        <v>10.0</v>
      </c>
      <c r="E2" s="5">
        <v>3.0</v>
      </c>
      <c r="F2" s="5">
        <v>12.0</v>
      </c>
      <c r="G2" s="5">
        <v>14.0</v>
      </c>
      <c r="H2" s="5">
        <v>5.0</v>
      </c>
      <c r="I2" s="5">
        <v>4.0</v>
      </c>
      <c r="J2" s="5"/>
      <c r="K2" s="5"/>
      <c r="L2" s="5"/>
      <c r="M2" s="5"/>
      <c r="N2" s="5">
        <f t="shared" ref="N2:N22" si="1">SUM(B2:M2)</f>
        <v>81</v>
      </c>
      <c r="O2" s="6">
        <f>N2/N25*100</f>
        <v>20.35175879</v>
      </c>
    </row>
    <row r="3">
      <c r="A3" s="25" t="s">
        <v>50</v>
      </c>
      <c r="B3" s="26">
        <v>7.0</v>
      </c>
      <c r="C3" s="5">
        <v>3.0</v>
      </c>
      <c r="D3" s="5">
        <v>4.0</v>
      </c>
      <c r="E3" s="5">
        <v>2.0</v>
      </c>
      <c r="F3" s="5">
        <v>3.0</v>
      </c>
      <c r="G3" s="5">
        <v>3.0</v>
      </c>
      <c r="H3" s="5">
        <v>1.0</v>
      </c>
      <c r="I3" s="5">
        <v>3.0</v>
      </c>
      <c r="J3" s="5"/>
      <c r="K3" s="5"/>
      <c r="L3" s="5"/>
      <c r="M3" s="5"/>
      <c r="N3" s="5">
        <f t="shared" si="1"/>
        <v>26</v>
      </c>
      <c r="O3" s="6">
        <f>N3/N25*100</f>
        <v>6.532663317</v>
      </c>
    </row>
    <row r="4">
      <c r="A4" s="25" t="s">
        <v>51</v>
      </c>
      <c r="B4" s="26">
        <v>15.0</v>
      </c>
      <c r="C4" s="5">
        <v>30.0</v>
      </c>
      <c r="D4" s="5">
        <v>10.0</v>
      </c>
      <c r="E4" s="5">
        <v>6.0</v>
      </c>
      <c r="F4" s="5">
        <v>21.0</v>
      </c>
      <c r="G4" s="5">
        <v>14.0</v>
      </c>
      <c r="H4" s="5">
        <v>8.0</v>
      </c>
      <c r="I4" s="5">
        <v>5.0</v>
      </c>
      <c r="J4" s="27"/>
      <c r="K4" s="5"/>
      <c r="L4" s="5"/>
      <c r="M4" s="5"/>
      <c r="N4" s="5">
        <f t="shared" si="1"/>
        <v>109</v>
      </c>
      <c r="O4" s="6">
        <f>N4/N25*100</f>
        <v>27.38693467</v>
      </c>
    </row>
    <row r="5">
      <c r="A5" s="25" t="s">
        <v>52</v>
      </c>
      <c r="B5" s="26">
        <v>4.0</v>
      </c>
      <c r="C5" s="5">
        <v>5.0</v>
      </c>
      <c r="D5" s="5">
        <v>11.0</v>
      </c>
      <c r="E5" s="5">
        <v>7.0</v>
      </c>
      <c r="F5" s="5">
        <v>4.0</v>
      </c>
      <c r="G5" s="5">
        <v>9.0</v>
      </c>
      <c r="H5" s="5">
        <v>5.0</v>
      </c>
      <c r="I5" s="5">
        <v>1.0</v>
      </c>
      <c r="J5" s="5"/>
      <c r="K5" s="5"/>
      <c r="L5" s="5"/>
      <c r="M5" s="5"/>
      <c r="N5" s="5">
        <f t="shared" si="1"/>
        <v>46</v>
      </c>
      <c r="O5" s="6">
        <f>N5/N25*100</f>
        <v>11.55778894</v>
      </c>
    </row>
    <row r="6">
      <c r="A6" s="25" t="s">
        <v>53</v>
      </c>
      <c r="B6" s="26">
        <v>0.0</v>
      </c>
      <c r="C6" s="5">
        <v>1.0</v>
      </c>
      <c r="D6" s="5">
        <v>1.0</v>
      </c>
      <c r="E6" s="5">
        <v>1.0</v>
      </c>
      <c r="F6" s="5">
        <v>1.0</v>
      </c>
      <c r="G6" s="5">
        <v>1.0</v>
      </c>
      <c r="H6" s="5">
        <v>1.0</v>
      </c>
      <c r="I6" s="5">
        <v>0.0</v>
      </c>
      <c r="J6" s="5"/>
      <c r="K6" s="5"/>
      <c r="L6" s="5"/>
      <c r="M6" s="5"/>
      <c r="N6" s="5">
        <f t="shared" si="1"/>
        <v>6</v>
      </c>
      <c r="O6" s="6">
        <f>N6/N25*100</f>
        <v>1.507537688</v>
      </c>
    </row>
    <row r="7">
      <c r="A7" s="25" t="s">
        <v>54</v>
      </c>
      <c r="B7" s="26">
        <v>0.0</v>
      </c>
      <c r="C7" s="5">
        <v>0.0</v>
      </c>
      <c r="D7" s="5">
        <v>3.0</v>
      </c>
      <c r="E7" s="5">
        <v>0.0</v>
      </c>
      <c r="F7" s="5">
        <v>0.0</v>
      </c>
      <c r="G7" s="5">
        <v>0.0</v>
      </c>
      <c r="H7" s="5">
        <v>0.0</v>
      </c>
      <c r="I7" s="5">
        <v>1.0</v>
      </c>
      <c r="J7" s="5"/>
      <c r="K7" s="5"/>
      <c r="L7" s="5"/>
      <c r="M7" s="5"/>
      <c r="N7" s="5">
        <f t="shared" si="1"/>
        <v>4</v>
      </c>
      <c r="O7" s="6">
        <f>N7/N25*100</f>
        <v>1.005025126</v>
      </c>
    </row>
    <row r="8">
      <c r="A8" s="25" t="s">
        <v>55</v>
      </c>
      <c r="B8" s="26">
        <v>0.0</v>
      </c>
      <c r="C8" s="5">
        <v>0.0</v>
      </c>
      <c r="D8" s="5">
        <v>0.0</v>
      </c>
      <c r="E8" s="5">
        <v>0.0</v>
      </c>
      <c r="F8" s="5">
        <v>0.0</v>
      </c>
      <c r="G8" s="5">
        <v>0.0</v>
      </c>
      <c r="H8" s="5">
        <v>0.0</v>
      </c>
      <c r="I8" s="5">
        <v>1.0</v>
      </c>
      <c r="J8" s="5"/>
      <c r="K8" s="5"/>
      <c r="L8" s="5"/>
      <c r="M8" s="5"/>
      <c r="N8" s="5">
        <f t="shared" si="1"/>
        <v>1</v>
      </c>
      <c r="O8" s="6">
        <f>N8/N25*100</f>
        <v>0.2512562814</v>
      </c>
    </row>
    <row r="9">
      <c r="A9" s="25" t="s">
        <v>27</v>
      </c>
      <c r="B9" s="26">
        <v>3.0</v>
      </c>
      <c r="C9" s="5">
        <v>1.0</v>
      </c>
      <c r="D9" s="5">
        <v>0.0</v>
      </c>
      <c r="E9" s="5">
        <v>1.0</v>
      </c>
      <c r="F9" s="5">
        <v>1.0</v>
      </c>
      <c r="G9" s="5">
        <v>3.0</v>
      </c>
      <c r="H9" s="5">
        <v>0.0</v>
      </c>
      <c r="I9" s="5">
        <v>0.0</v>
      </c>
      <c r="J9" s="5"/>
      <c r="K9" s="5"/>
      <c r="L9" s="5"/>
      <c r="M9" s="5"/>
      <c r="N9" s="5">
        <f t="shared" si="1"/>
        <v>9</v>
      </c>
      <c r="O9" s="6">
        <f>N9/N25*100</f>
        <v>2.261306533</v>
      </c>
    </row>
    <row r="10">
      <c r="A10" s="25" t="s">
        <v>28</v>
      </c>
      <c r="B10" s="26">
        <v>8.0</v>
      </c>
      <c r="C10" s="5">
        <v>3.0</v>
      </c>
      <c r="D10" s="5">
        <v>6.0</v>
      </c>
      <c r="E10" s="5">
        <v>2.0</v>
      </c>
      <c r="F10" s="5">
        <v>5.0</v>
      </c>
      <c r="G10" s="5">
        <v>2.0</v>
      </c>
      <c r="H10" s="5">
        <v>2.0</v>
      </c>
      <c r="I10" s="5">
        <v>3.0</v>
      </c>
      <c r="J10" s="5"/>
      <c r="K10" s="5"/>
      <c r="L10" s="5"/>
      <c r="M10" s="5"/>
      <c r="N10" s="5">
        <f t="shared" si="1"/>
        <v>31</v>
      </c>
      <c r="O10" s="6">
        <f>N10/N25*100</f>
        <v>7.788944724</v>
      </c>
    </row>
    <row r="11">
      <c r="A11" s="25" t="s">
        <v>56</v>
      </c>
      <c r="B11" s="26">
        <v>0.0</v>
      </c>
      <c r="C11" s="5">
        <v>1.0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/>
      <c r="K11" s="5"/>
      <c r="L11" s="5"/>
      <c r="M11" s="5"/>
      <c r="N11" s="5">
        <f t="shared" si="1"/>
        <v>1</v>
      </c>
      <c r="O11" s="6">
        <f>N11/N25*100</f>
        <v>0.2512562814</v>
      </c>
    </row>
    <row r="12">
      <c r="A12" s="25" t="s">
        <v>30</v>
      </c>
      <c r="B12" s="26">
        <v>0.0</v>
      </c>
      <c r="C12" s="5">
        <v>0.0</v>
      </c>
      <c r="D12" s="5">
        <v>0.0</v>
      </c>
      <c r="E12" s="5">
        <v>0.0</v>
      </c>
      <c r="F12" s="5">
        <v>0.0</v>
      </c>
      <c r="G12" s="5">
        <v>1.0</v>
      </c>
      <c r="H12" s="5">
        <v>0.0</v>
      </c>
      <c r="I12" s="5">
        <v>1.0</v>
      </c>
      <c r="J12" s="5"/>
      <c r="K12" s="5"/>
      <c r="L12" s="5"/>
      <c r="M12" s="5"/>
      <c r="N12" s="5">
        <f t="shared" si="1"/>
        <v>2</v>
      </c>
      <c r="O12" s="6">
        <f>N12/N25*100</f>
        <v>0.5025125628</v>
      </c>
    </row>
    <row r="13">
      <c r="A13" s="25" t="s">
        <v>31</v>
      </c>
      <c r="B13" s="26">
        <v>0.0</v>
      </c>
      <c r="C13" s="5">
        <v>0.0</v>
      </c>
      <c r="D13" s="5">
        <v>0.0</v>
      </c>
      <c r="E13" s="5">
        <v>0.0</v>
      </c>
      <c r="F13" s="5">
        <v>1.0</v>
      </c>
      <c r="G13" s="5">
        <v>1.0</v>
      </c>
      <c r="H13" s="5">
        <v>0.0</v>
      </c>
      <c r="I13" s="5">
        <v>1.0</v>
      </c>
      <c r="J13" s="5"/>
      <c r="K13" s="5"/>
      <c r="L13" s="5"/>
      <c r="M13" s="5"/>
      <c r="N13" s="5">
        <f t="shared" si="1"/>
        <v>3</v>
      </c>
      <c r="O13" s="6">
        <f>N13/N25*100</f>
        <v>0.7537688442</v>
      </c>
    </row>
    <row r="14">
      <c r="A14" s="28" t="s">
        <v>57</v>
      </c>
      <c r="B14" s="26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/>
      <c r="K14" s="5"/>
      <c r="L14" s="5"/>
      <c r="M14" s="5"/>
      <c r="N14" s="5">
        <f t="shared" si="1"/>
        <v>0</v>
      </c>
      <c r="O14" s="6">
        <f>N14/N25*100</f>
        <v>0</v>
      </c>
    </row>
    <row r="15">
      <c r="A15" s="28" t="s">
        <v>33</v>
      </c>
      <c r="B15" s="26">
        <v>3.0</v>
      </c>
      <c r="C15" s="5">
        <v>4.0</v>
      </c>
      <c r="D15" s="5">
        <v>3.0</v>
      </c>
      <c r="E15" s="5">
        <v>8.0</v>
      </c>
      <c r="F15" s="5">
        <v>4.0</v>
      </c>
      <c r="G15" s="5">
        <v>7.0</v>
      </c>
      <c r="H15" s="5">
        <v>1.0</v>
      </c>
      <c r="I15" s="5">
        <v>1.0</v>
      </c>
      <c r="J15" s="5"/>
      <c r="K15" s="5"/>
      <c r="L15" s="5"/>
      <c r="M15" s="5"/>
      <c r="N15" s="5">
        <f t="shared" si="1"/>
        <v>31</v>
      </c>
      <c r="O15" s="6">
        <f>N15/N25*100</f>
        <v>7.788944724</v>
      </c>
    </row>
    <row r="16">
      <c r="A16" s="28" t="s">
        <v>58</v>
      </c>
      <c r="B16" s="26">
        <v>2.0</v>
      </c>
      <c r="C16" s="5">
        <v>1.0</v>
      </c>
      <c r="D16" s="5">
        <v>2.0</v>
      </c>
      <c r="E16" s="5">
        <v>1.0</v>
      </c>
      <c r="F16" s="5">
        <v>3.0</v>
      </c>
      <c r="G16" s="5">
        <v>3.0</v>
      </c>
      <c r="H16" s="5">
        <v>2.0</v>
      </c>
      <c r="I16" s="5">
        <v>5.0</v>
      </c>
      <c r="J16" s="5"/>
      <c r="K16" s="5"/>
      <c r="L16" s="5"/>
      <c r="M16" s="5"/>
      <c r="N16" s="5">
        <f t="shared" si="1"/>
        <v>19</v>
      </c>
      <c r="O16" s="6">
        <f>N16/N25*100</f>
        <v>4.773869347</v>
      </c>
    </row>
    <row r="17">
      <c r="A17" s="25" t="s">
        <v>59</v>
      </c>
      <c r="B17" s="26">
        <v>1.0</v>
      </c>
      <c r="C17" s="5">
        <v>1.0</v>
      </c>
      <c r="D17" s="5">
        <v>0.0</v>
      </c>
      <c r="E17" s="5">
        <v>0.0</v>
      </c>
      <c r="F17" s="5">
        <v>1.0</v>
      </c>
      <c r="G17" s="5">
        <v>1.0</v>
      </c>
      <c r="H17" s="5">
        <v>0.0</v>
      </c>
      <c r="I17" s="5">
        <v>0.0</v>
      </c>
      <c r="J17" s="5"/>
      <c r="K17" s="5"/>
      <c r="L17" s="5"/>
      <c r="M17" s="5"/>
      <c r="N17" s="5">
        <f t="shared" si="1"/>
        <v>4</v>
      </c>
      <c r="O17" s="6">
        <f>N17/N25*100</f>
        <v>1.005025126</v>
      </c>
    </row>
    <row r="18">
      <c r="A18" s="29" t="s">
        <v>60</v>
      </c>
      <c r="B18" s="26">
        <v>2.0</v>
      </c>
      <c r="C18" s="5">
        <v>4.0</v>
      </c>
      <c r="D18" s="5">
        <v>2.0</v>
      </c>
      <c r="E18" s="5">
        <v>0.0</v>
      </c>
      <c r="F18" s="5">
        <v>1.0</v>
      </c>
      <c r="G18" s="5">
        <v>1.0</v>
      </c>
      <c r="H18" s="5">
        <v>0.0</v>
      </c>
      <c r="I18" s="5">
        <v>0.0</v>
      </c>
      <c r="J18" s="5"/>
      <c r="K18" s="5"/>
      <c r="L18" s="5"/>
      <c r="M18" s="5"/>
      <c r="N18" s="5">
        <f t="shared" si="1"/>
        <v>10</v>
      </c>
      <c r="O18" s="6">
        <f>N18/N25*100</f>
        <v>2.512562814</v>
      </c>
    </row>
    <row r="19">
      <c r="A19" s="25" t="s">
        <v>61</v>
      </c>
      <c r="B19" s="26">
        <v>0.0</v>
      </c>
      <c r="C19" s="5">
        <v>0.0</v>
      </c>
      <c r="D19" s="5">
        <v>1.0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/>
      <c r="K19" s="5"/>
      <c r="L19" s="5"/>
      <c r="M19" s="5"/>
      <c r="N19" s="5">
        <f t="shared" si="1"/>
        <v>1</v>
      </c>
      <c r="O19" s="6">
        <f>N19/N25*100</f>
        <v>0.2512562814</v>
      </c>
    </row>
    <row r="20">
      <c r="A20" s="25" t="s">
        <v>62</v>
      </c>
      <c r="B20" s="26">
        <v>9.0</v>
      </c>
      <c r="C20" s="5">
        <v>1.0</v>
      </c>
      <c r="D20" s="5">
        <v>1.0</v>
      </c>
      <c r="E20" s="5">
        <v>0.0</v>
      </c>
      <c r="F20" s="5">
        <v>1.0</v>
      </c>
      <c r="G20" s="5">
        <v>0.0</v>
      </c>
      <c r="H20" s="5">
        <v>0.0</v>
      </c>
      <c r="I20" s="5">
        <v>0.0</v>
      </c>
      <c r="J20" s="5"/>
      <c r="K20" s="5"/>
      <c r="L20" s="5"/>
      <c r="M20" s="5"/>
      <c r="N20" s="5">
        <f t="shared" si="1"/>
        <v>12</v>
      </c>
      <c r="O20" s="6">
        <f>N20/N25*100</f>
        <v>3.015075377</v>
      </c>
    </row>
    <row r="21">
      <c r="A21" s="30" t="s">
        <v>63</v>
      </c>
      <c r="B21" s="26">
        <v>0.0</v>
      </c>
      <c r="C21" s="5">
        <v>0.0</v>
      </c>
      <c r="D21" s="5">
        <v>1.0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/>
      <c r="K21" s="5"/>
      <c r="L21" s="5"/>
      <c r="M21" s="5"/>
      <c r="N21" s="5">
        <f t="shared" si="1"/>
        <v>1</v>
      </c>
      <c r="O21" s="5">
        <f>N21/N25*100</f>
        <v>0.2512562814</v>
      </c>
    </row>
    <row r="22">
      <c r="A22" s="30" t="s">
        <v>64</v>
      </c>
      <c r="B22" s="26">
        <v>0.0</v>
      </c>
      <c r="C22" s="5">
        <v>0.0</v>
      </c>
      <c r="D22" s="5">
        <v>1.0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/>
      <c r="K22" s="5"/>
      <c r="L22" s="5"/>
      <c r="M22" s="5"/>
      <c r="N22" s="5">
        <f t="shared" si="1"/>
        <v>1</v>
      </c>
      <c r="O22" s="16">
        <f>N22/N25*100</f>
        <v>0.2512562814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N24" si="2">SUM(B2:B22)</f>
        <v>70</v>
      </c>
      <c r="C24" s="32">
        <f t="shared" si="2"/>
        <v>72</v>
      </c>
      <c r="D24" s="32">
        <f t="shared" si="2"/>
        <v>56</v>
      </c>
      <c r="E24" s="32">
        <f t="shared" si="2"/>
        <v>31</v>
      </c>
      <c r="F24" s="32">
        <f t="shared" si="2"/>
        <v>58</v>
      </c>
      <c r="G24" s="32">
        <f t="shared" si="2"/>
        <v>60</v>
      </c>
      <c r="H24" s="32">
        <f t="shared" si="2"/>
        <v>25</v>
      </c>
      <c r="I24" s="32">
        <f t="shared" si="2"/>
        <v>26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398</v>
      </c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398</v>
      </c>
      <c r="O25" s="1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0"/>
    <col customWidth="1" min="14" max="14" width="22.38"/>
    <col customWidth="1" min="15" max="15" width="23.0"/>
  </cols>
  <sheetData>
    <row r="1"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14</v>
      </c>
    </row>
    <row r="2">
      <c r="A2" s="25" t="s">
        <v>49</v>
      </c>
      <c r="B2" s="25">
        <v>6.0</v>
      </c>
      <c r="C2" s="26">
        <v>1.0</v>
      </c>
      <c r="D2" s="5">
        <v>5.0</v>
      </c>
      <c r="E2" s="5">
        <v>10.0</v>
      </c>
      <c r="F2" s="5">
        <v>7.0</v>
      </c>
      <c r="G2" s="5">
        <v>3.0</v>
      </c>
      <c r="H2" s="5">
        <v>0.0</v>
      </c>
      <c r="I2" s="5">
        <v>4.0</v>
      </c>
      <c r="J2" s="5"/>
      <c r="K2" s="5"/>
      <c r="L2" s="5"/>
      <c r="M2" s="5"/>
      <c r="N2" s="5">
        <f t="shared" ref="N2:N22" si="1">SUM(B2:M2)</f>
        <v>36</v>
      </c>
      <c r="O2" s="6">
        <f>N2/N25*100</f>
        <v>19.14893617</v>
      </c>
    </row>
    <row r="3">
      <c r="A3" s="25" t="s">
        <v>50</v>
      </c>
      <c r="B3" s="25">
        <v>2.0</v>
      </c>
      <c r="C3" s="26">
        <v>3.0</v>
      </c>
      <c r="D3" s="5">
        <v>1.0</v>
      </c>
      <c r="E3" s="5">
        <v>3.0</v>
      </c>
      <c r="F3" s="5">
        <v>1.0</v>
      </c>
      <c r="G3" s="5">
        <v>1.0</v>
      </c>
      <c r="H3" s="5">
        <v>1.0</v>
      </c>
      <c r="I3" s="5">
        <v>4.0</v>
      </c>
      <c r="J3" s="5"/>
      <c r="K3" s="5"/>
      <c r="L3" s="5"/>
      <c r="M3" s="5"/>
      <c r="N3" s="5">
        <f t="shared" si="1"/>
        <v>16</v>
      </c>
      <c r="O3" s="6">
        <f>N3/N25*100</f>
        <v>8.510638298</v>
      </c>
    </row>
    <row r="4">
      <c r="A4" s="25" t="s">
        <v>51</v>
      </c>
      <c r="B4" s="25">
        <v>7.0</v>
      </c>
      <c r="C4" s="26">
        <v>8.0</v>
      </c>
      <c r="D4" s="5">
        <v>8.0</v>
      </c>
      <c r="E4" s="5">
        <v>10.0</v>
      </c>
      <c r="F4" s="5">
        <v>6.0</v>
      </c>
      <c r="G4" s="5">
        <v>6.0</v>
      </c>
      <c r="H4" s="5">
        <v>4.0</v>
      </c>
      <c r="I4" s="5">
        <v>8.0</v>
      </c>
      <c r="J4" s="27"/>
      <c r="K4" s="5"/>
      <c r="L4" s="5"/>
      <c r="M4" s="5"/>
      <c r="N4" s="5">
        <f t="shared" si="1"/>
        <v>57</v>
      </c>
      <c r="O4" s="6">
        <f>N4/N25*100</f>
        <v>30.31914894</v>
      </c>
    </row>
    <row r="5">
      <c r="A5" s="25" t="s">
        <v>52</v>
      </c>
      <c r="B5" s="25">
        <v>3.0</v>
      </c>
      <c r="C5" s="26">
        <v>4.0</v>
      </c>
      <c r="D5" s="5">
        <v>0.0</v>
      </c>
      <c r="E5" s="5">
        <v>2.0</v>
      </c>
      <c r="F5" s="5">
        <v>7.0</v>
      </c>
      <c r="G5" s="5">
        <v>3.0</v>
      </c>
      <c r="H5" s="5">
        <v>1.0</v>
      </c>
      <c r="I5" s="5">
        <v>0.0</v>
      </c>
      <c r="J5" s="5"/>
      <c r="K5" s="5"/>
      <c r="L5" s="5"/>
      <c r="M5" s="5"/>
      <c r="N5" s="5">
        <f t="shared" si="1"/>
        <v>20</v>
      </c>
      <c r="O5" s="6">
        <f>N5/N25*100</f>
        <v>10.63829787</v>
      </c>
    </row>
    <row r="6">
      <c r="A6" s="25" t="s">
        <v>53</v>
      </c>
      <c r="B6" s="25">
        <v>5.0</v>
      </c>
      <c r="C6" s="26">
        <v>0.0</v>
      </c>
      <c r="D6" s="5">
        <v>1.0</v>
      </c>
      <c r="E6" s="5">
        <v>2.0</v>
      </c>
      <c r="F6" s="5">
        <v>3.0</v>
      </c>
      <c r="G6" s="5">
        <v>1.0</v>
      </c>
      <c r="H6" s="5">
        <v>3.0</v>
      </c>
      <c r="I6" s="5">
        <v>0.0</v>
      </c>
      <c r="J6" s="5"/>
      <c r="K6" s="5"/>
      <c r="L6" s="5"/>
      <c r="M6" s="5"/>
      <c r="N6" s="5">
        <f t="shared" si="1"/>
        <v>15</v>
      </c>
      <c r="O6" s="6">
        <f>N6/N25*100</f>
        <v>7.978723404</v>
      </c>
    </row>
    <row r="7">
      <c r="A7" s="25" t="s">
        <v>54</v>
      </c>
      <c r="B7" s="25">
        <v>0.0</v>
      </c>
      <c r="C7" s="26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/>
      <c r="K7" s="5"/>
      <c r="L7" s="5"/>
      <c r="M7" s="5"/>
      <c r="N7" s="5">
        <f t="shared" si="1"/>
        <v>0</v>
      </c>
      <c r="O7" s="6">
        <f>N7/N25*100</f>
        <v>0</v>
      </c>
    </row>
    <row r="8">
      <c r="A8" s="25" t="s">
        <v>55</v>
      </c>
      <c r="B8" s="25">
        <v>0.0</v>
      </c>
      <c r="C8" s="26">
        <v>1.0</v>
      </c>
      <c r="D8" s="5">
        <v>0.0</v>
      </c>
      <c r="E8" s="5">
        <v>0.0</v>
      </c>
      <c r="F8" s="5">
        <v>0.0</v>
      </c>
      <c r="G8" s="5">
        <v>0.0</v>
      </c>
      <c r="H8" s="5">
        <v>1.0</v>
      </c>
      <c r="I8" s="5">
        <v>0.0</v>
      </c>
      <c r="J8" s="5"/>
      <c r="K8" s="5"/>
      <c r="L8" s="5"/>
      <c r="M8" s="5"/>
      <c r="N8" s="5">
        <f t="shared" si="1"/>
        <v>2</v>
      </c>
      <c r="O8" s="6">
        <f>N8/N25*100</f>
        <v>1.063829787</v>
      </c>
    </row>
    <row r="9">
      <c r="A9" s="25" t="s">
        <v>27</v>
      </c>
      <c r="B9" s="25">
        <v>0.0</v>
      </c>
      <c r="C9" s="26">
        <v>1.0</v>
      </c>
      <c r="D9" s="5">
        <v>0.0</v>
      </c>
      <c r="E9" s="5">
        <v>0.0</v>
      </c>
      <c r="F9" s="5">
        <v>0.0</v>
      </c>
      <c r="G9" s="5">
        <v>0.0</v>
      </c>
      <c r="H9" s="5">
        <v>0.0</v>
      </c>
      <c r="I9" s="5">
        <v>1.0</v>
      </c>
      <c r="J9" s="5"/>
      <c r="K9" s="5"/>
      <c r="L9" s="5"/>
      <c r="M9" s="5"/>
      <c r="N9" s="5">
        <f t="shared" si="1"/>
        <v>2</v>
      </c>
      <c r="O9" s="6">
        <f>N9/N25*100</f>
        <v>1.063829787</v>
      </c>
    </row>
    <row r="10">
      <c r="A10" s="25" t="s">
        <v>28</v>
      </c>
      <c r="B10" s="25">
        <v>0.0</v>
      </c>
      <c r="C10" s="26">
        <v>3.0</v>
      </c>
      <c r="D10" s="5">
        <v>1.0</v>
      </c>
      <c r="E10" s="5">
        <v>2.0</v>
      </c>
      <c r="F10" s="5">
        <v>0.0</v>
      </c>
      <c r="G10" s="5">
        <v>0.0</v>
      </c>
      <c r="H10" s="5">
        <v>0.0</v>
      </c>
      <c r="I10" s="5">
        <v>0.0</v>
      </c>
      <c r="J10" s="5"/>
      <c r="K10" s="5"/>
      <c r="L10" s="5"/>
      <c r="M10" s="5"/>
      <c r="N10" s="5">
        <f t="shared" si="1"/>
        <v>6</v>
      </c>
      <c r="O10" s="6">
        <f>N10/N25*100</f>
        <v>3.191489362</v>
      </c>
    </row>
    <row r="11">
      <c r="A11" s="25" t="s">
        <v>56</v>
      </c>
      <c r="B11" s="25">
        <v>0.0</v>
      </c>
      <c r="C11" s="26">
        <v>3.0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/>
      <c r="K11" s="5"/>
      <c r="L11" s="5"/>
      <c r="M11" s="5"/>
      <c r="N11" s="5">
        <f t="shared" si="1"/>
        <v>3</v>
      </c>
      <c r="O11" s="6">
        <f>N11/N25*100</f>
        <v>1.595744681</v>
      </c>
    </row>
    <row r="12">
      <c r="A12" s="25" t="s">
        <v>30</v>
      </c>
      <c r="B12" s="25">
        <v>0.0</v>
      </c>
      <c r="C12" s="26">
        <v>0.0</v>
      </c>
      <c r="D12" s="5">
        <v>0.0</v>
      </c>
      <c r="E12" s="5">
        <v>0.0</v>
      </c>
      <c r="F12" s="5">
        <v>0.0</v>
      </c>
      <c r="G12" s="5">
        <v>0.0</v>
      </c>
      <c r="H12" s="5">
        <v>0.0</v>
      </c>
      <c r="I12" s="5">
        <v>0.0</v>
      </c>
      <c r="J12" s="5"/>
      <c r="K12" s="5"/>
      <c r="L12" s="5"/>
      <c r="M12" s="5"/>
      <c r="N12" s="5">
        <f t="shared" si="1"/>
        <v>0</v>
      </c>
      <c r="O12" s="6">
        <f>N12/N25*100</f>
        <v>0</v>
      </c>
    </row>
    <row r="13">
      <c r="A13" s="25" t="s">
        <v>31</v>
      </c>
      <c r="B13" s="25">
        <v>0.0</v>
      </c>
      <c r="C13" s="26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/>
      <c r="K13" s="5"/>
      <c r="L13" s="5"/>
      <c r="M13" s="5"/>
      <c r="N13" s="5">
        <f t="shared" si="1"/>
        <v>0</v>
      </c>
      <c r="O13" s="6">
        <f>N13/N25*100</f>
        <v>0</v>
      </c>
    </row>
    <row r="14">
      <c r="A14" s="28" t="s">
        <v>57</v>
      </c>
      <c r="B14" s="28">
        <v>0.0</v>
      </c>
      <c r="C14" s="26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/>
      <c r="K14" s="5"/>
      <c r="L14" s="5"/>
      <c r="M14" s="5"/>
      <c r="N14" s="5">
        <f t="shared" si="1"/>
        <v>0</v>
      </c>
      <c r="O14" s="6">
        <f>N14/N25*100</f>
        <v>0</v>
      </c>
    </row>
    <row r="15">
      <c r="A15" s="28" t="s">
        <v>33</v>
      </c>
      <c r="B15" s="28">
        <v>2.0</v>
      </c>
      <c r="C15" s="26">
        <v>1.0</v>
      </c>
      <c r="D15" s="5">
        <v>1.0</v>
      </c>
      <c r="E15" s="5">
        <v>3.0</v>
      </c>
      <c r="F15" s="5">
        <v>2.0</v>
      </c>
      <c r="G15" s="5">
        <v>8.0</v>
      </c>
      <c r="H15" s="5">
        <v>2.0</v>
      </c>
      <c r="I15" s="5">
        <v>5.0</v>
      </c>
      <c r="J15" s="5"/>
      <c r="K15" s="5"/>
      <c r="L15" s="5"/>
      <c r="M15" s="5"/>
      <c r="N15" s="5">
        <f t="shared" si="1"/>
        <v>24</v>
      </c>
      <c r="O15" s="6">
        <f>N15/N25*100</f>
        <v>12.76595745</v>
      </c>
    </row>
    <row r="16">
      <c r="A16" s="28" t="s">
        <v>58</v>
      </c>
      <c r="B16" s="28">
        <v>0.0</v>
      </c>
      <c r="C16" s="26">
        <v>0.0</v>
      </c>
      <c r="D16" s="5">
        <v>0.0</v>
      </c>
      <c r="E16" s="5">
        <v>0.0</v>
      </c>
      <c r="F16" s="5">
        <v>0.0</v>
      </c>
      <c r="G16" s="5">
        <v>0.0</v>
      </c>
      <c r="H16" s="5">
        <v>0.0</v>
      </c>
      <c r="I16" s="5">
        <v>0.0</v>
      </c>
      <c r="J16" s="5"/>
      <c r="K16" s="5"/>
      <c r="L16" s="5"/>
      <c r="M16" s="5"/>
      <c r="N16" s="5">
        <f t="shared" si="1"/>
        <v>0</v>
      </c>
      <c r="O16" s="6">
        <f>N16/N25*100</f>
        <v>0</v>
      </c>
    </row>
    <row r="17">
      <c r="A17" s="25" t="s">
        <v>59</v>
      </c>
      <c r="B17" s="25">
        <v>0.0</v>
      </c>
      <c r="C17" s="26">
        <v>0.0</v>
      </c>
      <c r="D17" s="5">
        <v>0.0</v>
      </c>
      <c r="E17" s="5">
        <v>0.0</v>
      </c>
      <c r="F17" s="5">
        <v>0.0</v>
      </c>
      <c r="G17" s="5">
        <v>0.0</v>
      </c>
      <c r="H17" s="5">
        <v>0.0</v>
      </c>
      <c r="I17" s="5">
        <v>0.0</v>
      </c>
      <c r="J17" s="5"/>
      <c r="K17" s="5"/>
      <c r="L17" s="5"/>
      <c r="M17" s="5"/>
      <c r="N17" s="5">
        <f t="shared" si="1"/>
        <v>0</v>
      </c>
      <c r="O17" s="6">
        <f>N17/N25*100</f>
        <v>0</v>
      </c>
    </row>
    <row r="18">
      <c r="A18" s="29" t="s">
        <v>60</v>
      </c>
      <c r="B18" s="25">
        <v>0.0</v>
      </c>
      <c r="C18" s="26">
        <v>0.0</v>
      </c>
      <c r="D18" s="5">
        <v>0.0</v>
      </c>
      <c r="E18" s="5">
        <v>0.0</v>
      </c>
      <c r="F18" s="5">
        <v>0.0</v>
      </c>
      <c r="G18" s="5">
        <v>2.0</v>
      </c>
      <c r="H18" s="5">
        <v>1.0</v>
      </c>
      <c r="I18" s="5">
        <v>2.0</v>
      </c>
      <c r="J18" s="5"/>
      <c r="K18" s="5"/>
      <c r="L18" s="5"/>
      <c r="M18" s="5"/>
      <c r="N18" s="5">
        <f t="shared" si="1"/>
        <v>5</v>
      </c>
      <c r="O18" s="6">
        <f>N18/N25*100</f>
        <v>2.659574468</v>
      </c>
    </row>
    <row r="19">
      <c r="A19" s="25" t="s">
        <v>61</v>
      </c>
      <c r="B19" s="25">
        <v>0.0</v>
      </c>
      <c r="C19" s="26">
        <v>0.0</v>
      </c>
      <c r="D19" s="5">
        <v>0.0</v>
      </c>
      <c r="E19" s="5">
        <v>0.0</v>
      </c>
      <c r="F19" s="5">
        <v>0.0</v>
      </c>
      <c r="G19" s="5">
        <v>0.0</v>
      </c>
      <c r="H19" s="5">
        <v>0.0</v>
      </c>
      <c r="I19" s="5">
        <v>0.0</v>
      </c>
      <c r="J19" s="5"/>
      <c r="K19" s="5"/>
      <c r="L19" s="5"/>
      <c r="M19" s="5"/>
      <c r="N19" s="5">
        <f t="shared" si="1"/>
        <v>0</v>
      </c>
      <c r="O19" s="6">
        <f>N19/N25*100</f>
        <v>0</v>
      </c>
    </row>
    <row r="20">
      <c r="A20" s="25" t="s">
        <v>62</v>
      </c>
      <c r="B20" s="25">
        <v>0.0</v>
      </c>
      <c r="C20" s="26">
        <v>0.0</v>
      </c>
      <c r="D20" s="5">
        <v>0.0</v>
      </c>
      <c r="E20" s="5">
        <v>0.0</v>
      </c>
      <c r="F20" s="5">
        <v>0.0</v>
      </c>
      <c r="G20" s="5">
        <v>0.0</v>
      </c>
      <c r="H20" s="5">
        <v>0.0</v>
      </c>
      <c r="I20" s="5">
        <v>0.0</v>
      </c>
      <c r="J20" s="5"/>
      <c r="K20" s="5"/>
      <c r="L20" s="5"/>
      <c r="M20" s="5"/>
      <c r="N20" s="5">
        <f t="shared" si="1"/>
        <v>0</v>
      </c>
      <c r="O20" s="6">
        <f>N20/N25*100</f>
        <v>0</v>
      </c>
    </row>
    <row r="21">
      <c r="A21" s="30" t="s">
        <v>63</v>
      </c>
      <c r="B21" s="25">
        <v>0.0</v>
      </c>
      <c r="C21" s="26">
        <v>0.0</v>
      </c>
      <c r="D21" s="5">
        <v>1.0</v>
      </c>
      <c r="E21" s="5">
        <v>0.0</v>
      </c>
      <c r="F21" s="5">
        <v>0.0</v>
      </c>
      <c r="G21" s="5">
        <v>0.0</v>
      </c>
      <c r="H21" s="5">
        <v>0.0</v>
      </c>
      <c r="I21" s="5">
        <v>0.0</v>
      </c>
      <c r="J21" s="5"/>
      <c r="K21" s="5"/>
      <c r="L21" s="5"/>
      <c r="M21" s="5"/>
      <c r="N21" s="5">
        <f t="shared" si="1"/>
        <v>1</v>
      </c>
      <c r="O21" s="5">
        <f>N21/N25*100</f>
        <v>0.5319148936</v>
      </c>
    </row>
    <row r="22">
      <c r="A22" s="30" t="s">
        <v>64</v>
      </c>
      <c r="B22" s="26">
        <v>1.0</v>
      </c>
      <c r="C22" s="26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/>
      <c r="K22" s="5"/>
      <c r="L22" s="5"/>
      <c r="M22" s="5"/>
      <c r="N22" s="5">
        <f t="shared" si="1"/>
        <v>1</v>
      </c>
      <c r="O22" s="16">
        <f>N22/N25*100</f>
        <v>0.5319148936</v>
      </c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16"/>
    </row>
    <row r="24">
      <c r="A24" s="31" t="s">
        <v>34</v>
      </c>
      <c r="B24" s="32">
        <f t="shared" ref="B24:N24" si="2">SUM(B2:B22)</f>
        <v>26</v>
      </c>
      <c r="C24" s="32">
        <f t="shared" si="2"/>
        <v>25</v>
      </c>
      <c r="D24" s="32">
        <f t="shared" si="2"/>
        <v>18</v>
      </c>
      <c r="E24" s="32">
        <f t="shared" si="2"/>
        <v>32</v>
      </c>
      <c r="F24" s="32">
        <f t="shared" si="2"/>
        <v>26</v>
      </c>
      <c r="G24" s="32">
        <f t="shared" si="2"/>
        <v>24</v>
      </c>
      <c r="H24" s="32">
        <f t="shared" si="2"/>
        <v>13</v>
      </c>
      <c r="I24" s="32">
        <f t="shared" si="2"/>
        <v>24</v>
      </c>
      <c r="J24" s="32">
        <f t="shared" si="2"/>
        <v>0</v>
      </c>
      <c r="K24" s="32">
        <f t="shared" si="2"/>
        <v>0</v>
      </c>
      <c r="L24" s="32">
        <f t="shared" si="2"/>
        <v>0</v>
      </c>
      <c r="M24" s="32">
        <f t="shared" si="2"/>
        <v>0</v>
      </c>
      <c r="N24" s="32">
        <f t="shared" si="2"/>
        <v>188</v>
      </c>
      <c r="O24" s="16"/>
    </row>
    <row r="25">
      <c r="A25" s="31" t="s">
        <v>35</v>
      </c>
      <c r="B25" s="3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>
        <f>SUM(N2:N23)</f>
        <v>188</v>
      </c>
      <c r="O25" s="16"/>
    </row>
  </sheetData>
  <drawing r:id="rId1"/>
</worksheet>
</file>