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dst\Documents\GitHub\CHEME-5440-7770-PS6-S21\"/>
    </mc:Choice>
  </mc:AlternateContent>
  <xr:revisionPtr revIDLastSave="0" documentId="13_ncr:1_{5739C436-3D36-46CF-AA54-25CD25CE3B97}" xr6:coauthVersionLast="46" xr6:coauthVersionMax="46" xr10:uidLastSave="{00000000-0000-0000-0000-000000000000}"/>
  <bookViews>
    <workbookView xWindow="-120" yWindow="-120" windowWidth="29040" windowHeight="15840" xr2:uid="{93D4116C-1D9F-4DD9-9519-ABEF5A4BCE63}"/>
  </bookViews>
  <sheets>
    <sheet name="Try 2" sheetId="2" r:id="rId1"/>
  </sheets>
  <definedNames>
    <definedName name="solver_adj" localSheetId="0" hidden="1">'Try 2'!$E$17:$F$17</definedName>
    <definedName name="solver_cvg" localSheetId="0" hidden="1">1E-23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'Try 2'!$E$17</definedName>
    <definedName name="solver_lhs2" localSheetId="0" hidden="1">'Try 2'!$F$17</definedName>
    <definedName name="solver_lhs3" localSheetId="0" hidden="1">'Try 2'!$F$17</definedName>
    <definedName name="solver_lhs4" localSheetId="0" hidden="1">'Try 2'!$F$17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'Try 2'!$E$17</definedName>
    <definedName name="solver_pre" localSheetId="0" hidden="1">0.0000000000000000001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hs1" localSheetId="0" hidden="1">'Try 2'!$H$4</definedName>
    <definedName name="solver_rhs2" localSheetId="0" hidden="1">'Try 2'!$E$2</definedName>
    <definedName name="solver_rhs3" localSheetId="0" hidden="1">1000</definedName>
    <definedName name="solver_rhs4" localSheetId="0" hidden="1">1000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1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C18" i="2"/>
  <c r="B18" i="2"/>
  <c r="B17" i="2"/>
  <c r="B6" i="2"/>
  <c r="C17" i="2" s="1"/>
  <c r="A6" i="2"/>
  <c r="A9" i="2" s="1"/>
  <c r="J2" i="2"/>
  <c r="D18" i="2" l="1"/>
  <c r="D17" i="2"/>
  <c r="C6" i="2"/>
  <c r="B9" i="2" s="1"/>
  <c r="C9" i="2" s="1"/>
  <c r="D19" i="2" l="1"/>
</calcChain>
</file>

<file path=xl/sharedStrings.xml><?xml version="1.0" encoding="utf-8"?>
<sst xmlns="http://schemas.openxmlformats.org/spreadsheetml/2006/main" count="24" uniqueCount="21">
  <si>
    <t>A_max (cm^2)</t>
  </si>
  <si>
    <t>A1 &amp; A2 (cm^2)</t>
  </si>
  <si>
    <t>N1t &amp; N2t (cell^-1)</t>
  </si>
  <si>
    <t>tau (dyn)</t>
  </si>
  <si>
    <t>KL (cm^2)</t>
  </si>
  <si>
    <t>L (cm)</t>
  </si>
  <si>
    <t>kappa (dyn/cm)</t>
  </si>
  <si>
    <t>T (K)</t>
  </si>
  <si>
    <t>k (cm^2 * g / (s^2 * K)</t>
  </si>
  <si>
    <t>Equation 10a</t>
  </si>
  <si>
    <t>Equation 10c</t>
  </si>
  <si>
    <t>LS</t>
  </si>
  <si>
    <t>RS</t>
  </si>
  <si>
    <t>S Guess</t>
  </si>
  <si>
    <t>Nb guess</t>
  </si>
  <si>
    <t>Gamma Star (dyn)</t>
  </si>
  <si>
    <t>K(S)</t>
  </si>
  <si>
    <t>Γ(S)</t>
  </si>
  <si>
    <t>ξ(S)</t>
  </si>
  <si>
    <t>Absolute Difference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</si>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</sst>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2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0" fontId="1" fillId="0" borderId="0" xfId="0" applyFont="1"/>
    <xf numFmtId="11" fontId="0" fillId="2" borderId="0" xfId="0" applyNumberFormat="1" applyFill="1"/>
    <xf numFmtId="0" fontId="0" fillId="0" borderId="0" xfId="0" applyNumberFormat="1"/>
    <xf numFmtId="11" fontId="0" fillId="0" borderId="0" xfId="0" applyNumberFormat="1" applyFill="1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11" fontId="3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11" fontId="3" fillId="0" borderId="0" xfId="0" applyNumberFormat="1" applyFont="1" applyFill="1"/>
    <xf numFmtId="0" fontId="3" fillId="0" borderId="0" xfId="0" applyFont="1" applyFill="1"/>
    <xf numFmtId="0" fontId="7" fillId="0" borderId="0" xfId="0" applyFont="1"/>
    <xf numFmtId="0" fontId="8" fillId="0" borderId="0" xfId="0" applyFont="1"/>
    <xf numFmtId="11" fontId="7" fillId="0" borderId="0" xfId="0" applyNumberFormat="1" applyFont="1" applyFill="1"/>
    <xf numFmtId="0" fontId="7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985E5-8A8A-4154-9EDC-8280386F2108}">
  <dimension ref="A1:K24"/>
  <sheetViews>
    <sheetView tabSelected="1" workbookViewId="0">
      <selection activeCell="I16" sqref="I16"/>
    </sheetView>
  </sheetViews>
  <sheetFormatPr defaultRowHeight="15" x14ac:dyDescent="0.25"/>
  <cols>
    <col min="1" max="1" width="20.85546875" bestFit="1" customWidth="1"/>
    <col min="2" max="2" width="12.7109375" bestFit="1" customWidth="1"/>
    <col min="3" max="3" width="18.140625" bestFit="1" customWidth="1"/>
    <col min="4" max="4" width="47.7109375" bestFit="1" customWidth="1"/>
    <col min="5" max="5" width="17.7109375" bestFit="1" customWidth="1"/>
    <col min="6" max="6" width="9" bestFit="1" customWidth="1"/>
    <col min="7" max="7" width="9.42578125" bestFit="1" customWidth="1"/>
    <col min="8" max="8" width="8.28515625" bestFit="1" customWidth="1"/>
    <col min="9" max="9" width="15" bestFit="1" customWidth="1"/>
    <col min="10" max="10" width="5" bestFit="1" customWidth="1"/>
    <col min="11" max="11" width="19.85546875" bestFit="1" customWidth="1"/>
  </cols>
  <sheetData>
    <row r="1" spans="1:11" x14ac:dyDescent="0.25">
      <c r="A1" s="2" t="s">
        <v>15</v>
      </c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x14ac:dyDescent="0.25">
      <c r="A2" s="7">
        <v>1.211598381E-7</v>
      </c>
      <c r="C2" s="3">
        <v>9.9999999999999995E-7</v>
      </c>
      <c r="D2" s="1">
        <v>1.9999999999999999E-6</v>
      </c>
      <c r="E2" s="1">
        <v>100000</v>
      </c>
      <c r="F2" s="1">
        <v>9.9999999999999995E-7</v>
      </c>
      <c r="G2" s="1">
        <v>1E-8</v>
      </c>
      <c r="H2" s="1">
        <v>1.9999999999999999E-6</v>
      </c>
      <c r="I2">
        <v>0.1</v>
      </c>
      <c r="J2">
        <f>273+37</f>
        <v>310</v>
      </c>
      <c r="K2" s="1">
        <v>1.3806999999999999E-16</v>
      </c>
    </row>
    <row r="4" spans="1:11" x14ac:dyDescent="0.25">
      <c r="H4" s="1">
        <f>H2+0.00000001</f>
        <v>2.0099999999999998E-6</v>
      </c>
    </row>
    <row r="5" spans="1:11" x14ac:dyDescent="0.25">
      <c r="A5" s="6" t="s">
        <v>17</v>
      </c>
      <c r="B5" t="s">
        <v>16</v>
      </c>
      <c r="C5" s="6" t="s">
        <v>18</v>
      </c>
    </row>
    <row r="6" spans="1:11" x14ac:dyDescent="0.25">
      <c r="A6" s="1">
        <f>A2/E17*EXP(-E17/F2)</f>
        <v>3.9781620574841177E-3</v>
      </c>
      <c r="B6" s="1">
        <f>G2*EXP((-0.5*I2*(E17-H2)^2)/(K2*J2))</f>
        <v>7.4673532427910276E-9</v>
      </c>
      <c r="C6" s="1">
        <f>(D2*D2*A6)/(K2*J2*B6)</f>
        <v>49786861.234380662</v>
      </c>
    </row>
    <row r="8" spans="1:11" x14ac:dyDescent="0.25">
      <c r="A8" t="s">
        <v>11</v>
      </c>
      <c r="B8" t="s">
        <v>12</v>
      </c>
      <c r="C8" t="s">
        <v>19</v>
      </c>
    </row>
    <row r="9" spans="1:11" x14ac:dyDescent="0.25">
      <c r="A9" s="1">
        <f>(E2-(A6*C2)/(K2*J2))^2</f>
        <v>49786854.864874996</v>
      </c>
      <c r="B9" s="1">
        <f>C6</f>
        <v>49786861.234380662</v>
      </c>
      <c r="C9" s="4">
        <f>ABS(A9-B9)</f>
        <v>6.3695056661963463</v>
      </c>
    </row>
    <row r="14" spans="1:11" x14ac:dyDescent="0.25">
      <c r="A14" s="8"/>
      <c r="B14" s="8"/>
      <c r="C14" s="8"/>
      <c r="D14" s="8"/>
      <c r="E14" s="16"/>
      <c r="F14" s="8"/>
      <c r="G14" s="8"/>
    </row>
    <row r="15" spans="1:11" x14ac:dyDescent="0.25">
      <c r="A15" s="8"/>
      <c r="B15" s="8"/>
      <c r="C15" s="8"/>
      <c r="D15" s="8"/>
      <c r="E15" s="16"/>
      <c r="F15" s="8"/>
      <c r="G15" s="8"/>
    </row>
    <row r="16" spans="1:11" x14ac:dyDescent="0.25">
      <c r="A16" s="8"/>
      <c r="B16" s="9" t="s">
        <v>12</v>
      </c>
      <c r="C16" s="9" t="s">
        <v>11</v>
      </c>
      <c r="D16" s="8" t="s">
        <v>19</v>
      </c>
      <c r="E16" s="17" t="s">
        <v>13</v>
      </c>
      <c r="F16" s="9" t="s">
        <v>14</v>
      </c>
      <c r="G16" s="8"/>
    </row>
    <row r="17" spans="1:8" x14ac:dyDescent="0.25">
      <c r="A17" s="8" t="s">
        <v>9</v>
      </c>
      <c r="B17" s="10">
        <f>F17/C2</f>
        <v>92944016971.387924</v>
      </c>
      <c r="C17" s="10">
        <f>((E2-F17)/D2)^2*B6</f>
        <v>92944085757.059387</v>
      </c>
      <c r="D17" s="10">
        <f>ABS(B17-C17)</f>
        <v>68785.671463012695</v>
      </c>
      <c r="E17" s="18">
        <v>2.5000000000000002E-6</v>
      </c>
      <c r="F17" s="14">
        <v>92944.016971387915</v>
      </c>
      <c r="G17" s="8"/>
    </row>
    <row r="18" spans="1:8" x14ac:dyDescent="0.25">
      <c r="A18" s="8" t="s">
        <v>10</v>
      </c>
      <c r="B18" s="10">
        <f>F17/C2</f>
        <v>92944016971.387924</v>
      </c>
      <c r="C18" s="10">
        <f>(A2*(E17+F2)*EXP(-E17/F2))/(I2*F2*E17^2*(E17-H2))</f>
        <v>111388537609.55525</v>
      </c>
      <c r="D18" s="8">
        <f>ABS(B18-C18)</f>
        <v>18444520638.167328</v>
      </c>
      <c r="E18" s="19"/>
      <c r="F18" s="15"/>
      <c r="G18" s="8"/>
    </row>
    <row r="19" spans="1:8" x14ac:dyDescent="0.25">
      <c r="A19" s="11"/>
      <c r="B19" s="11"/>
      <c r="C19" s="10" t="s">
        <v>20</v>
      </c>
      <c r="D19" s="10">
        <f>SUM(D17:D18)</f>
        <v>18444589423.838791</v>
      </c>
      <c r="E19" s="16"/>
      <c r="F19" s="8"/>
      <c r="G19" s="8"/>
    </row>
    <row r="20" spans="1:8" x14ac:dyDescent="0.25">
      <c r="A20" s="8"/>
      <c r="B20" s="8"/>
      <c r="C20" s="8"/>
      <c r="D20" s="8"/>
      <c r="E20" s="8"/>
      <c r="F20" s="8"/>
      <c r="G20" s="8"/>
      <c r="H20" s="1"/>
    </row>
    <row r="21" spans="1:8" x14ac:dyDescent="0.25">
      <c r="A21" s="8"/>
      <c r="B21" s="8"/>
      <c r="C21" s="8"/>
      <c r="D21" s="8"/>
      <c r="E21" s="8"/>
      <c r="F21" s="8"/>
      <c r="G21" s="8"/>
    </row>
    <row r="22" spans="1:8" x14ac:dyDescent="0.25">
      <c r="A22" s="8"/>
      <c r="B22" s="8"/>
      <c r="C22" s="8"/>
      <c r="D22" s="8"/>
      <c r="E22" s="8"/>
      <c r="F22" s="8"/>
      <c r="G22" s="8"/>
    </row>
    <row r="23" spans="1:8" x14ac:dyDescent="0.25">
      <c r="A23" s="8"/>
      <c r="B23" s="12"/>
      <c r="C23" s="13"/>
      <c r="D23" s="8"/>
      <c r="E23" s="8"/>
      <c r="F23" s="8"/>
      <c r="G23" s="8"/>
    </row>
    <row r="24" spans="1:8" x14ac:dyDescent="0.25">
      <c r="B24" s="1"/>
      <c r="C24" s="5"/>
      <c r="D24" s="1"/>
    </row>
  </sheetData>
  <mergeCells count="1">
    <mergeCell ref="A19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Try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Bidstrup</dc:creator>
  <cp:lastModifiedBy>Erik Bidstrup</cp:lastModifiedBy>
  <dcterms:created xsi:type="dcterms:W3CDTF">2021-05-13T00:51:51Z</dcterms:created>
  <dcterms:modified xsi:type="dcterms:W3CDTF">2021-05-13T15:29:35Z</dcterms:modified>
</cp:coreProperties>
</file>