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wner\Desktop\online vid proj 2\Online-Vid-Project\"/>
    </mc:Choice>
  </mc:AlternateContent>
  <xr:revisionPtr revIDLastSave="0" documentId="13_ncr:1_{0E6C2F8A-F727-4B18-A5AF-6AC57B91AC36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Summary of Results" sheetId="2" r:id="rId1"/>
    <sheet name="Data" sheetId="1" r:id="rId2"/>
    <sheet name="combined_data_2" sheetId="12" r:id="rId3"/>
    <sheet name="test data" sheetId="15" r:id="rId4"/>
    <sheet name="test1" sheetId="17" r:id="rId5"/>
    <sheet name="test2" sheetId="18" r:id="rId6"/>
    <sheet name="test3" sheetId="19" r:id="rId7"/>
    <sheet name="new 1v1" sheetId="7" r:id="rId8"/>
    <sheet name="Sheet1" sheetId="16" r:id="rId9"/>
    <sheet name="new 2v2" sheetId="8" r:id="rId10"/>
    <sheet name="new 3v3" sheetId="9" r:id="rId11"/>
    <sheet name="Subjective ratings" sheetId="3" r:id="rId12"/>
    <sheet name="Quotes" sheetId="13" r:id="rId13"/>
    <sheet name="combined_data" sheetId="11" r:id="rId14"/>
    <sheet name="2v2" sheetId="5" r:id="rId15"/>
    <sheet name="3v3" sheetId="6" r:id="rId16"/>
    <sheet name="1v1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15" l="1"/>
  <c r="L9" i="15"/>
  <c r="Q57" i="15"/>
  <c r="R57" i="15"/>
  <c r="R19" i="15"/>
  <c r="J9" i="15"/>
  <c r="Q19" i="15"/>
  <c r="O57" i="15"/>
  <c r="N57" i="15"/>
  <c r="O19" i="15"/>
  <c r="N19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2" i="15"/>
  <c r="C14" i="16"/>
  <c r="C15" i="16"/>
  <c r="C16" i="16"/>
  <c r="C17" i="16"/>
  <c r="C18" i="16"/>
  <c r="C13" i="16"/>
  <c r="C12" i="16"/>
  <c r="C11" i="16"/>
  <c r="C7" i="16"/>
  <c r="C8" i="16"/>
  <c r="C9" i="16"/>
  <c r="C10" i="16"/>
  <c r="C2" i="16"/>
  <c r="C3" i="16"/>
  <c r="C4" i="16"/>
  <c r="C5" i="16"/>
  <c r="C6" i="16"/>
  <c r="C1" i="16"/>
  <c r="K26" i="2"/>
  <c r="K25" i="2"/>
  <c r="K24" i="2"/>
  <c r="K33" i="2"/>
  <c r="K32" i="2"/>
  <c r="K31" i="2"/>
  <c r="T28" i="8"/>
  <c r="Q4" i="12"/>
  <c r="X16" i="9"/>
  <c r="W16" i="9"/>
  <c r="X15" i="9"/>
  <c r="W15" i="9"/>
  <c r="X14" i="9"/>
  <c r="W14" i="9"/>
  <c r="X13" i="9"/>
  <c r="W13" i="9"/>
  <c r="X12" i="9"/>
  <c r="W12" i="9"/>
  <c r="X8" i="9"/>
  <c r="W8" i="9"/>
  <c r="X7" i="9"/>
  <c r="W7" i="9"/>
  <c r="X6" i="9"/>
  <c r="W6" i="9"/>
  <c r="X5" i="9"/>
  <c r="W5" i="9"/>
  <c r="X4" i="9"/>
  <c r="W4" i="9"/>
  <c r="X16" i="7"/>
  <c r="W16" i="7"/>
  <c r="X15" i="7"/>
  <c r="W15" i="7"/>
  <c r="X14" i="7"/>
  <c r="W14" i="7"/>
  <c r="X13" i="7"/>
  <c r="W13" i="7"/>
  <c r="X12" i="7"/>
  <c r="W12" i="7"/>
  <c r="X8" i="7"/>
  <c r="W8" i="7"/>
  <c r="X7" i="7"/>
  <c r="W7" i="7"/>
  <c r="X6" i="7"/>
  <c r="W6" i="7"/>
  <c r="X5" i="7"/>
  <c r="W5" i="7"/>
  <c r="X4" i="7"/>
  <c r="W4" i="7"/>
  <c r="X16" i="8"/>
  <c r="W16" i="8"/>
  <c r="X15" i="8"/>
  <c r="W15" i="8"/>
  <c r="X14" i="8"/>
  <c r="W14" i="8"/>
  <c r="X13" i="8"/>
  <c r="W13" i="8"/>
  <c r="X12" i="8"/>
  <c r="W12" i="8"/>
  <c r="X8" i="8"/>
  <c r="W8" i="8"/>
  <c r="X7" i="8"/>
  <c r="W7" i="8"/>
  <c r="X6" i="8"/>
  <c r="W6" i="8"/>
  <c r="X5" i="8"/>
  <c r="W5" i="8"/>
  <c r="X4" i="8"/>
  <c r="W4" i="8"/>
  <c r="C15" i="3"/>
  <c r="B15" i="3"/>
  <c r="M16" i="12"/>
  <c r="L16" i="12"/>
  <c r="M15" i="12"/>
  <c r="L15" i="12"/>
  <c r="M14" i="12"/>
  <c r="L14" i="12"/>
  <c r="M13" i="12"/>
  <c r="L13" i="12"/>
  <c r="M12" i="12"/>
  <c r="L12" i="12"/>
  <c r="M8" i="12"/>
  <c r="L8" i="12"/>
  <c r="M7" i="12"/>
  <c r="L7" i="12"/>
  <c r="M6" i="12"/>
  <c r="L6" i="12"/>
  <c r="M5" i="12"/>
  <c r="L5" i="12"/>
  <c r="M4" i="12"/>
  <c r="L4" i="12"/>
  <c r="K3" i="2"/>
  <c r="T28" i="9"/>
  <c r="T21" i="9"/>
  <c r="T14" i="9"/>
  <c r="T8" i="9"/>
  <c r="T2" i="9"/>
  <c r="T21" i="8"/>
  <c r="T14" i="8"/>
  <c r="T8" i="8"/>
  <c r="T2" i="8"/>
  <c r="T28" i="7"/>
  <c r="T21" i="7"/>
  <c r="T14" i="7"/>
  <c r="T8" i="7"/>
  <c r="T2" i="7"/>
  <c r="K20" i="2"/>
  <c r="K19" i="2"/>
  <c r="K18" i="2"/>
  <c r="K13" i="2"/>
  <c r="K12" i="2"/>
  <c r="K11" i="2"/>
  <c r="K5" i="2"/>
  <c r="K4" i="2"/>
  <c r="L54" i="1"/>
  <c r="L11" i="1"/>
  <c r="K54" i="1"/>
  <c r="K11" i="1"/>
  <c r="Q38" i="12" l="1"/>
  <c r="P38" i="12"/>
  <c r="P4" i="12"/>
</calcChain>
</file>

<file path=xl/sharedStrings.xml><?xml version="1.0" encoding="utf-8"?>
<sst xmlns="http://schemas.openxmlformats.org/spreadsheetml/2006/main" count="727" uniqueCount="46">
  <si>
    <t>Part ID</t>
  </si>
  <si>
    <t>Task ID</t>
  </si>
  <si>
    <t>Condition</t>
  </si>
  <si>
    <t>Completion Time</t>
  </si>
  <si>
    <t>Num of pauses</t>
  </si>
  <si>
    <t>Num of Switches</t>
  </si>
  <si>
    <t>Num of replays</t>
  </si>
  <si>
    <t>Replay Time</t>
  </si>
  <si>
    <t>ap</t>
  </si>
  <si>
    <t>ctl</t>
  </si>
  <si>
    <t>Part ID</t>
    <phoneticPr fontId="4" type="noConversion"/>
  </si>
  <si>
    <t>auto-pause</t>
    <phoneticPr fontId="4" type="noConversion"/>
  </si>
  <si>
    <t>control</t>
    <phoneticPr fontId="4" type="noConversion"/>
  </si>
  <si>
    <t>Perform friedman test</t>
    <phoneticPr fontId="4" type="noConversion"/>
  </si>
  <si>
    <t>Completion time</t>
    <phoneticPr fontId="4" type="noConversion"/>
  </si>
  <si>
    <t>Num of pauses</t>
    <phoneticPr fontId="4" type="noConversion"/>
  </si>
  <si>
    <t>Num of switches</t>
    <phoneticPr fontId="4" type="noConversion"/>
  </si>
  <si>
    <t>Num of replays</t>
    <phoneticPr fontId="4" type="noConversion"/>
  </si>
  <si>
    <t>Replay time</t>
    <phoneticPr fontId="4" type="noConversion"/>
  </si>
  <si>
    <t>pause &lt; control</t>
    <phoneticPr fontId="4" type="noConversion"/>
  </si>
  <si>
    <t>no significance</t>
    <phoneticPr fontId="4" type="noConversion"/>
  </si>
  <si>
    <t>Satisfaction rating</t>
    <phoneticPr fontId="4" type="noConversion"/>
  </si>
  <si>
    <t>pause &gt; control</t>
    <phoneticPr fontId="4" type="noConversion"/>
  </si>
  <si>
    <t>P1</t>
    <phoneticPr fontId="4" type="noConversion"/>
  </si>
  <si>
    <t>P2</t>
    <phoneticPr fontId="4" type="noConversion"/>
  </si>
  <si>
    <t>P3</t>
    <phoneticPr fontId="4" type="noConversion"/>
  </si>
  <si>
    <t>P4</t>
    <phoneticPr fontId="4" type="noConversion"/>
  </si>
  <si>
    <t>P5</t>
    <phoneticPr fontId="4" type="noConversion"/>
  </si>
  <si>
    <t>P6</t>
    <phoneticPr fontId="4" type="noConversion"/>
  </si>
  <si>
    <t>P7</t>
    <phoneticPr fontId="4" type="noConversion"/>
  </si>
  <si>
    <t>condition</t>
    <phoneticPr fontId="4" type="noConversion"/>
  </si>
  <si>
    <t>task ID</t>
    <phoneticPr fontId="4" type="noConversion"/>
  </si>
  <si>
    <t>interac</t>
    <phoneticPr fontId="4" type="noConversion"/>
  </si>
  <si>
    <t>auto pause</t>
    <phoneticPr fontId="4" type="noConversion"/>
  </si>
  <si>
    <t>completion time</t>
    <phoneticPr fontId="4" type="noConversion"/>
  </si>
  <si>
    <t>Num of swtiches</t>
    <phoneticPr fontId="4" type="noConversion"/>
  </si>
  <si>
    <t>avg</t>
    <phoneticPr fontId="4" type="noConversion"/>
  </si>
  <si>
    <t>std</t>
    <phoneticPr fontId="4" type="noConversion"/>
  </si>
  <si>
    <t>Median</t>
    <phoneticPr fontId="4" type="noConversion"/>
  </si>
  <si>
    <t>x^2</t>
    <phoneticPr fontId="4" type="noConversion"/>
  </si>
  <si>
    <t>N=12</t>
    <phoneticPr fontId="4" type="noConversion"/>
  </si>
  <si>
    <t>p-value</t>
    <phoneticPr fontId="4" type="noConversion"/>
  </si>
  <si>
    <t>ap&lt;ctl</t>
    <phoneticPr fontId="4" type="noConversion"/>
  </si>
  <si>
    <t>容易慌张</t>
  </si>
  <si>
    <t>因为正好暂停到这个位置我要做一下选择。这里就很清晰。如果是没有暂停就一下子滑过去了。关键操作需要选则，每一步是需要操作了。没有暂停的话就容易漏掉。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</si>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</sst>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1" fillId="2" borderId="0" xfId="1" applyAlignment="1">
      <alignment horizontal="center"/>
    </xf>
    <xf numFmtId="0" fontId="1" fillId="2" borderId="0" xfId="1" applyAlignment="1"/>
    <xf numFmtId="0" fontId="2" fillId="3" borderId="0" xfId="2" applyAlignment="1">
      <alignment horizontal="center"/>
    </xf>
    <xf numFmtId="0" fontId="2" fillId="3" borderId="0" xfId="2" applyAlignment="1"/>
    <xf numFmtId="0" fontId="3" fillId="4" borderId="0" xfId="3" applyAlignment="1">
      <alignment horizontal="center"/>
    </xf>
    <xf numFmtId="0" fontId="3" fillId="4" borderId="0" xfId="3" applyAlignme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data'!$I$1</c:f>
              <c:strCache>
                <c:ptCount val="1"/>
                <c:pt idx="0">
                  <c:v>Completion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data'!$H$2:$H$74</c:f>
              <c:numCache>
                <c:formatCode>General</c:formatCode>
                <c:ptCount val="73"/>
                <c:pt idx="0">
                  <c:v>148</c:v>
                </c:pt>
                <c:pt idx="1">
                  <c:v>156</c:v>
                </c:pt>
                <c:pt idx="2">
                  <c:v>88</c:v>
                </c:pt>
                <c:pt idx="3">
                  <c:v>137</c:v>
                </c:pt>
                <c:pt idx="4">
                  <c:v>54</c:v>
                </c:pt>
                <c:pt idx="5">
                  <c:v>123</c:v>
                </c:pt>
                <c:pt idx="6">
                  <c:v>151</c:v>
                </c:pt>
                <c:pt idx="7">
                  <c:v>77</c:v>
                </c:pt>
                <c:pt idx="8">
                  <c:v>108</c:v>
                </c:pt>
                <c:pt idx="9">
                  <c:v>130</c:v>
                </c:pt>
                <c:pt idx="10">
                  <c:v>209</c:v>
                </c:pt>
                <c:pt idx="11">
                  <c:v>107</c:v>
                </c:pt>
                <c:pt idx="12">
                  <c:v>62</c:v>
                </c:pt>
                <c:pt idx="13">
                  <c:v>74</c:v>
                </c:pt>
                <c:pt idx="14">
                  <c:v>89</c:v>
                </c:pt>
                <c:pt idx="15">
                  <c:v>90</c:v>
                </c:pt>
                <c:pt idx="16">
                  <c:v>100</c:v>
                </c:pt>
                <c:pt idx="17">
                  <c:v>109</c:v>
                </c:pt>
                <c:pt idx="18">
                  <c:v>119</c:v>
                </c:pt>
                <c:pt idx="19">
                  <c:v>122</c:v>
                </c:pt>
                <c:pt idx="20">
                  <c:v>139</c:v>
                </c:pt>
                <c:pt idx="21">
                  <c:v>140</c:v>
                </c:pt>
                <c:pt idx="22">
                  <c:v>145</c:v>
                </c:pt>
                <c:pt idx="23">
                  <c:v>158</c:v>
                </c:pt>
                <c:pt idx="24">
                  <c:v>73</c:v>
                </c:pt>
                <c:pt idx="25">
                  <c:v>90</c:v>
                </c:pt>
                <c:pt idx="26">
                  <c:v>92</c:v>
                </c:pt>
                <c:pt idx="27">
                  <c:v>93</c:v>
                </c:pt>
                <c:pt idx="28">
                  <c:v>110</c:v>
                </c:pt>
                <c:pt idx="29">
                  <c:v>117</c:v>
                </c:pt>
                <c:pt idx="30">
                  <c:v>118</c:v>
                </c:pt>
                <c:pt idx="31">
                  <c:v>134</c:v>
                </c:pt>
                <c:pt idx="32">
                  <c:v>140</c:v>
                </c:pt>
                <c:pt idx="33">
                  <c:v>158</c:v>
                </c:pt>
                <c:pt idx="34">
                  <c:v>178</c:v>
                </c:pt>
                <c:pt idx="35">
                  <c:v>203</c:v>
                </c:pt>
                <c:pt idx="36">
                  <c:v>111</c:v>
                </c:pt>
                <c:pt idx="37">
                  <c:v>183</c:v>
                </c:pt>
                <c:pt idx="38">
                  <c:v>170</c:v>
                </c:pt>
                <c:pt idx="39">
                  <c:v>215</c:v>
                </c:pt>
                <c:pt idx="40">
                  <c:v>100</c:v>
                </c:pt>
                <c:pt idx="41">
                  <c:v>117</c:v>
                </c:pt>
                <c:pt idx="42">
                  <c:v>118</c:v>
                </c:pt>
                <c:pt idx="43">
                  <c:v>86</c:v>
                </c:pt>
                <c:pt idx="44">
                  <c:v>152</c:v>
                </c:pt>
                <c:pt idx="45">
                  <c:v>125</c:v>
                </c:pt>
                <c:pt idx="46">
                  <c:v>148</c:v>
                </c:pt>
                <c:pt idx="47">
                  <c:v>188</c:v>
                </c:pt>
                <c:pt idx="48">
                  <c:v>85</c:v>
                </c:pt>
                <c:pt idx="49">
                  <c:v>88</c:v>
                </c:pt>
                <c:pt idx="50">
                  <c:v>98</c:v>
                </c:pt>
                <c:pt idx="51">
                  <c:v>123</c:v>
                </c:pt>
                <c:pt idx="52">
                  <c:v>130</c:v>
                </c:pt>
                <c:pt idx="53">
                  <c:v>132</c:v>
                </c:pt>
                <c:pt idx="54">
                  <c:v>137</c:v>
                </c:pt>
                <c:pt idx="55">
                  <c:v>159</c:v>
                </c:pt>
                <c:pt idx="56">
                  <c:v>178</c:v>
                </c:pt>
                <c:pt idx="57">
                  <c:v>182</c:v>
                </c:pt>
                <c:pt idx="58">
                  <c:v>263</c:v>
                </c:pt>
                <c:pt idx="59">
                  <c:v>264</c:v>
                </c:pt>
                <c:pt idx="60">
                  <c:v>95</c:v>
                </c:pt>
                <c:pt idx="61">
                  <c:v>107</c:v>
                </c:pt>
                <c:pt idx="62">
                  <c:v>113</c:v>
                </c:pt>
                <c:pt idx="63">
                  <c:v>147</c:v>
                </c:pt>
                <c:pt idx="64">
                  <c:v>157</c:v>
                </c:pt>
                <c:pt idx="65">
                  <c:v>162</c:v>
                </c:pt>
                <c:pt idx="66">
                  <c:v>164</c:v>
                </c:pt>
                <c:pt idx="67">
                  <c:v>178</c:v>
                </c:pt>
                <c:pt idx="68">
                  <c:v>187</c:v>
                </c:pt>
                <c:pt idx="69">
                  <c:v>189</c:v>
                </c:pt>
                <c:pt idx="70">
                  <c:v>189</c:v>
                </c:pt>
                <c:pt idx="71">
                  <c:v>208</c:v>
                </c:pt>
              </c:numCache>
            </c:numRef>
          </c:xVal>
          <c:yVal>
            <c:numRef>
              <c:f>'test data'!$I$2:$I$74</c:f>
              <c:numCache>
                <c:formatCode>General</c:formatCode>
                <c:ptCount val="73"/>
                <c:pt idx="0">
                  <c:v>782</c:v>
                </c:pt>
                <c:pt idx="1">
                  <c:v>401</c:v>
                </c:pt>
                <c:pt idx="2">
                  <c:v>183</c:v>
                </c:pt>
                <c:pt idx="3">
                  <c:v>568</c:v>
                </c:pt>
                <c:pt idx="4">
                  <c:v>390</c:v>
                </c:pt>
                <c:pt idx="5">
                  <c:v>269</c:v>
                </c:pt>
                <c:pt idx="6">
                  <c:v>402</c:v>
                </c:pt>
                <c:pt idx="7">
                  <c:v>514</c:v>
                </c:pt>
                <c:pt idx="8">
                  <c:v>446</c:v>
                </c:pt>
                <c:pt idx="9">
                  <c:v>683</c:v>
                </c:pt>
                <c:pt idx="10">
                  <c:v>809</c:v>
                </c:pt>
                <c:pt idx="11">
                  <c:v>741</c:v>
                </c:pt>
                <c:pt idx="12">
                  <c:v>214</c:v>
                </c:pt>
                <c:pt idx="13">
                  <c:v>235</c:v>
                </c:pt>
                <c:pt idx="14">
                  <c:v>384</c:v>
                </c:pt>
                <c:pt idx="15">
                  <c:v>378</c:v>
                </c:pt>
                <c:pt idx="16">
                  <c:v>439</c:v>
                </c:pt>
                <c:pt idx="17">
                  <c:v>410</c:v>
                </c:pt>
                <c:pt idx="18">
                  <c:v>598</c:v>
                </c:pt>
                <c:pt idx="19">
                  <c:v>643</c:v>
                </c:pt>
                <c:pt idx="20">
                  <c:v>709</c:v>
                </c:pt>
                <c:pt idx="21">
                  <c:v>697</c:v>
                </c:pt>
                <c:pt idx="22">
                  <c:v>685</c:v>
                </c:pt>
                <c:pt idx="23">
                  <c:v>721</c:v>
                </c:pt>
                <c:pt idx="24">
                  <c:v>395</c:v>
                </c:pt>
                <c:pt idx="25">
                  <c:v>326</c:v>
                </c:pt>
                <c:pt idx="26">
                  <c:v>335</c:v>
                </c:pt>
                <c:pt idx="27">
                  <c:v>301</c:v>
                </c:pt>
                <c:pt idx="28">
                  <c:v>555</c:v>
                </c:pt>
                <c:pt idx="29">
                  <c:v>439</c:v>
                </c:pt>
                <c:pt idx="30">
                  <c:v>396</c:v>
                </c:pt>
                <c:pt idx="31">
                  <c:v>464</c:v>
                </c:pt>
                <c:pt idx="32">
                  <c:v>492</c:v>
                </c:pt>
                <c:pt idx="33">
                  <c:v>451</c:v>
                </c:pt>
                <c:pt idx="34">
                  <c:v>555</c:v>
                </c:pt>
                <c:pt idx="35">
                  <c:v>721</c:v>
                </c:pt>
                <c:pt idx="36">
                  <c:v>757</c:v>
                </c:pt>
                <c:pt idx="37">
                  <c:v>324</c:v>
                </c:pt>
                <c:pt idx="38">
                  <c:v>556</c:v>
                </c:pt>
                <c:pt idx="39">
                  <c:v>558</c:v>
                </c:pt>
                <c:pt idx="40">
                  <c:v>654</c:v>
                </c:pt>
                <c:pt idx="41">
                  <c:v>681</c:v>
                </c:pt>
                <c:pt idx="42">
                  <c:v>362</c:v>
                </c:pt>
                <c:pt idx="43">
                  <c:v>229</c:v>
                </c:pt>
                <c:pt idx="44">
                  <c:v>398</c:v>
                </c:pt>
                <c:pt idx="45">
                  <c:v>645</c:v>
                </c:pt>
                <c:pt idx="46">
                  <c:v>779</c:v>
                </c:pt>
                <c:pt idx="47">
                  <c:v>356</c:v>
                </c:pt>
                <c:pt idx="48">
                  <c:v>267</c:v>
                </c:pt>
                <c:pt idx="49">
                  <c:v>226</c:v>
                </c:pt>
                <c:pt idx="50">
                  <c:v>404</c:v>
                </c:pt>
                <c:pt idx="51">
                  <c:v>639</c:v>
                </c:pt>
                <c:pt idx="52">
                  <c:v>706</c:v>
                </c:pt>
                <c:pt idx="53">
                  <c:v>677</c:v>
                </c:pt>
                <c:pt idx="54">
                  <c:v>774</c:v>
                </c:pt>
                <c:pt idx="55">
                  <c:v>732</c:v>
                </c:pt>
                <c:pt idx="56">
                  <c:v>675</c:v>
                </c:pt>
                <c:pt idx="57">
                  <c:v>796</c:v>
                </c:pt>
                <c:pt idx="58">
                  <c:v>839</c:v>
                </c:pt>
                <c:pt idx="59">
                  <c:v>850</c:v>
                </c:pt>
                <c:pt idx="60">
                  <c:v>327</c:v>
                </c:pt>
                <c:pt idx="61">
                  <c:v>423</c:v>
                </c:pt>
                <c:pt idx="62">
                  <c:v>457</c:v>
                </c:pt>
                <c:pt idx="63">
                  <c:v>538</c:v>
                </c:pt>
                <c:pt idx="64">
                  <c:v>543</c:v>
                </c:pt>
                <c:pt idx="65">
                  <c:v>535</c:v>
                </c:pt>
                <c:pt idx="66">
                  <c:v>642</c:v>
                </c:pt>
                <c:pt idx="67">
                  <c:v>617</c:v>
                </c:pt>
                <c:pt idx="68">
                  <c:v>650</c:v>
                </c:pt>
                <c:pt idx="69">
                  <c:v>658</c:v>
                </c:pt>
                <c:pt idx="70">
                  <c:v>664</c:v>
                </c:pt>
                <c:pt idx="71">
                  <c:v>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D-4A29-83DC-A5F37A8D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94208"/>
        <c:axId val="853777208"/>
      </c:scatterChart>
      <c:valAx>
        <c:axId val="8573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77208"/>
        <c:crosses val="autoZero"/>
        <c:crossBetween val="midCat"/>
      </c:valAx>
      <c:valAx>
        <c:axId val="8537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1v1'!$AA$1</c:f>
              <c:strCache>
                <c:ptCount val="1"/>
                <c:pt idx="0">
                  <c:v>Completion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1v1'!$Z$2:$Z$30</c:f>
              <c:numCache>
                <c:formatCode>General</c:formatCode>
                <c:ptCount val="29"/>
                <c:pt idx="0">
                  <c:v>148</c:v>
                </c:pt>
                <c:pt idx="1">
                  <c:v>156</c:v>
                </c:pt>
                <c:pt idx="2">
                  <c:v>88</c:v>
                </c:pt>
                <c:pt idx="3">
                  <c:v>137</c:v>
                </c:pt>
                <c:pt idx="4">
                  <c:v>54</c:v>
                </c:pt>
                <c:pt idx="5">
                  <c:v>123</c:v>
                </c:pt>
                <c:pt idx="6">
                  <c:v>151</c:v>
                </c:pt>
                <c:pt idx="7">
                  <c:v>77</c:v>
                </c:pt>
                <c:pt idx="8">
                  <c:v>108</c:v>
                </c:pt>
                <c:pt idx="9">
                  <c:v>130</c:v>
                </c:pt>
                <c:pt idx="10">
                  <c:v>209</c:v>
                </c:pt>
                <c:pt idx="11">
                  <c:v>107</c:v>
                </c:pt>
                <c:pt idx="12">
                  <c:v>111</c:v>
                </c:pt>
                <c:pt idx="13">
                  <c:v>183</c:v>
                </c:pt>
                <c:pt idx="14">
                  <c:v>170</c:v>
                </c:pt>
                <c:pt idx="15">
                  <c:v>215</c:v>
                </c:pt>
                <c:pt idx="16">
                  <c:v>100</c:v>
                </c:pt>
                <c:pt idx="17">
                  <c:v>117</c:v>
                </c:pt>
                <c:pt idx="18">
                  <c:v>118</c:v>
                </c:pt>
                <c:pt idx="19">
                  <c:v>86</c:v>
                </c:pt>
                <c:pt idx="20">
                  <c:v>152</c:v>
                </c:pt>
                <c:pt idx="21">
                  <c:v>125</c:v>
                </c:pt>
                <c:pt idx="22">
                  <c:v>148</c:v>
                </c:pt>
                <c:pt idx="23">
                  <c:v>188</c:v>
                </c:pt>
              </c:numCache>
            </c:numRef>
          </c:xVal>
          <c:yVal>
            <c:numRef>
              <c:f>'new 1v1'!$AA$2:$AA$30</c:f>
              <c:numCache>
                <c:formatCode>General</c:formatCode>
                <c:ptCount val="29"/>
                <c:pt idx="0">
                  <c:v>782</c:v>
                </c:pt>
                <c:pt idx="1">
                  <c:v>401</c:v>
                </c:pt>
                <c:pt idx="2">
                  <c:v>183</c:v>
                </c:pt>
                <c:pt idx="3">
                  <c:v>568</c:v>
                </c:pt>
                <c:pt idx="4">
                  <c:v>390</c:v>
                </c:pt>
                <c:pt idx="5">
                  <c:v>269</c:v>
                </c:pt>
                <c:pt idx="6">
                  <c:v>402</c:v>
                </c:pt>
                <c:pt idx="7">
                  <c:v>514</c:v>
                </c:pt>
                <c:pt idx="8">
                  <c:v>446</c:v>
                </c:pt>
                <c:pt idx="9">
                  <c:v>683</c:v>
                </c:pt>
                <c:pt idx="10">
                  <c:v>809</c:v>
                </c:pt>
                <c:pt idx="11">
                  <c:v>741</c:v>
                </c:pt>
                <c:pt idx="12">
                  <c:v>757</c:v>
                </c:pt>
                <c:pt idx="13">
                  <c:v>324</c:v>
                </c:pt>
                <c:pt idx="14">
                  <c:v>556</c:v>
                </c:pt>
                <c:pt idx="15">
                  <c:v>558</c:v>
                </c:pt>
                <c:pt idx="16">
                  <c:v>654</c:v>
                </c:pt>
                <c:pt idx="17">
                  <c:v>681</c:v>
                </c:pt>
                <c:pt idx="18">
                  <c:v>362</c:v>
                </c:pt>
                <c:pt idx="19">
                  <c:v>229</c:v>
                </c:pt>
                <c:pt idx="20">
                  <c:v>398</c:v>
                </c:pt>
                <c:pt idx="21">
                  <c:v>645</c:v>
                </c:pt>
                <c:pt idx="22">
                  <c:v>779</c:v>
                </c:pt>
                <c:pt idx="23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F-442F-A53F-A4935185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26368"/>
        <c:axId val="816325384"/>
      </c:scatterChart>
      <c:valAx>
        <c:axId val="8163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25384"/>
        <c:crosses val="autoZero"/>
        <c:crossBetween val="midCat"/>
      </c:valAx>
      <c:valAx>
        <c:axId val="8163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chart" Target="../charts/chart2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4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1221105</xdr:colOff>
      <xdr:row>0</xdr:row>
      <xdr:rowOff>0</xdr:rowOff>
    </xdr:from>
    <xdr:to>
      <xdr:col>7</xdr:col>
      <xdr:colOff>287168</xdr:colOff>
      <xdr:row>6</xdr:row>
      <xdr:rowOff>95108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E6ED301-601E-45F0-B781-8575D6A5C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0355" y="0"/>
          <a:ext cx="3891428" cy="1127618"/>
        </a:xfrm>
        <a:prstGeom prst="rect">
          <a:avLst/>
        </a:prstGeom>
      </xdr:spPr>
    </xdr:pic>
    <xdr:clientData/>
  </xdr:twoCellAnchor>
  <xdr:twoCellAnchor editAs="oneCell">
    <xdr:from>
      <xdr:col>1</xdr:col>
      <xdr:colOff>1282065</xdr:colOff>
      <xdr:row>7</xdr:row>
      <xdr:rowOff>87630</xdr:rowOff>
    </xdr:from>
    <xdr:to>
      <xdr:col>7</xdr:col>
      <xdr:colOff>169081</xdr:colOff>
      <xdr:row>14</xdr:row>
      <xdr:rowOff>58909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FB3A7E-B64D-4B16-B2C3-F426DFCFE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1315" y="1287780"/>
          <a:ext cx="3729526" cy="116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1215390</xdr:colOff>
      <xdr:row>14</xdr:row>
      <xdr:rowOff>106680</xdr:rowOff>
    </xdr:from>
    <xdr:to>
      <xdr:col>7</xdr:col>
      <xdr:colOff>56690</xdr:colOff>
      <xdr:row>21</xdr:row>
      <xdr:rowOff>17007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A879868-4074-475F-990D-B500D9E93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34640" y="2506980"/>
          <a:ext cx="3683810" cy="1114287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175260</xdr:colOff>
      <xdr:row>3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8FC092-178C-4F26-8288-7712534F5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350520"/>
          <a:ext cx="1752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171450</xdr:colOff>
      <xdr:row>11</xdr:row>
      <xdr:rowOff>9525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D6C553B-C313-47E9-A742-AE0E44843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1714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171450</xdr:colOff>
      <xdr:row>18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DFC05F8-98A0-472A-8BF7-B31C4E54B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29146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171450</xdr:colOff>
      <xdr:row>24</xdr:row>
      <xdr:rowOff>9525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8D00A4-50B4-414D-BF9C-B8560BDAA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3943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171450</xdr:colOff>
      <xdr:row>31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9EA3EF8-881E-4D00-A2E1-11C06C8C4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5143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9</xdr:col>
      <xdr:colOff>175260</xdr:colOff>
      <xdr:row>4</xdr:row>
      <xdr:rowOff>7620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34E8511-F0E8-42A2-AD6C-3B28B1E54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175260</xdr:colOff>
      <xdr:row>5</xdr:row>
      <xdr:rowOff>7620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E403C89-B343-4519-9E29-10A12D10B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175260</xdr:colOff>
      <xdr:row>11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5CBD4F-53A9-40EE-ABD8-B6E9E9D52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175260</xdr:colOff>
      <xdr:row>12</xdr:row>
      <xdr:rowOff>7620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505685A-F550-400D-96B7-CCC6695C2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175260</xdr:colOff>
      <xdr:row>13</xdr:row>
      <xdr:rowOff>7620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9DD1C36-B449-4EA4-8EFB-1D8143ECA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175260</xdr:colOff>
      <xdr:row>18</xdr:row>
      <xdr:rowOff>7620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7544624-C67C-49BA-B677-A47594142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175260</xdr:colOff>
      <xdr:row>19</xdr:row>
      <xdr:rowOff>7620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2E35A7F-592E-450F-8031-66E5C961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175260</xdr:colOff>
      <xdr:row>20</xdr:row>
      <xdr:rowOff>7620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810539F-6434-4F8F-A495-615A2A7B1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175260</xdr:colOff>
      <xdr:row>24</xdr:row>
      <xdr:rowOff>7620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EE3804A-5821-4539-8A94-F36091C40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175260</xdr:colOff>
      <xdr:row>25</xdr:row>
      <xdr:rowOff>7620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6A590FD-54BE-4A88-A30E-F44EC3192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175260</xdr:colOff>
      <xdr:row>26</xdr:row>
      <xdr:rowOff>7620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251F8F5-7AE7-4DB5-B0A8-EEDB46540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175260</xdr:colOff>
      <xdr:row>31</xdr:row>
      <xdr:rowOff>7620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1AED052-B94A-4686-A99E-39DFEBF51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175260</xdr:colOff>
      <xdr:row>32</xdr:row>
      <xdr:rowOff>7620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A60065D-3930-49AB-8714-2AF49F77A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175260</xdr:colOff>
      <xdr:row>33</xdr:row>
      <xdr:rowOff>7620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FE759FD-53C6-431E-A117-3956733F4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1282065</xdr:colOff>
      <xdr:row>28</xdr:row>
      <xdr:rowOff>156183</xdr:rowOff>
    </xdr:from>
    <xdr:to>
      <xdr:col>6</xdr:col>
      <xdr:colOff>472544</xdr:colOff>
      <xdr:row>34</xdr:row>
      <xdr:rowOff>148590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A46E1BA-2613-42C5-8DF4-C194FF69D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01315" y="4956783"/>
          <a:ext cx="3423389" cy="1021107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1276350</xdr:colOff>
      <xdr:row>22</xdr:row>
      <xdr:rowOff>12798</xdr:rowOff>
    </xdr:from>
    <xdr:to>
      <xdr:col>6</xdr:col>
      <xdr:colOff>455857</xdr:colOff>
      <xdr:row>28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45E78AD-6F8F-457E-AF7F-AF6940AC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95600" y="3784698"/>
          <a:ext cx="3408607" cy="1015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502247</xdr:colOff>
      <xdr:row>9</xdr:row>
      <xdr:rowOff>156881</xdr:rowOff>
    </xdr:from>
    <xdr:to>
      <xdr:col>27</xdr:col>
      <xdr:colOff>244736</xdr:colOff>
      <xdr:row>46</xdr:row>
      <xdr:rowOff>171896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AECDF-21F8-4BC8-AFAE-E266AE9D1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0</xdr:row>
      <xdr:rowOff>76200</xdr:rowOff>
    </xdr:from>
    <xdr:to>
      <xdr:col>16</xdr:col>
      <xdr:colOff>306289</xdr:colOff>
      <xdr:row>5</xdr:row>
      <xdr:rowOff>58951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8E8133-7D74-4D75-8C5A-C7E84776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4175" y="76200"/>
          <a:ext cx="3325714" cy="826666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6</xdr:row>
      <xdr:rowOff>19050</xdr:rowOff>
    </xdr:from>
    <xdr:to>
      <xdr:col>16</xdr:col>
      <xdr:colOff>169147</xdr:colOff>
      <xdr:row>11</xdr:row>
      <xdr:rowOff>60848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6B28FB-B773-437F-808E-43CADE96A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047750"/>
          <a:ext cx="3184762" cy="8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12</xdr:row>
      <xdr:rowOff>95250</xdr:rowOff>
    </xdr:from>
    <xdr:to>
      <xdr:col>16</xdr:col>
      <xdr:colOff>212949</xdr:colOff>
      <xdr:row>17</xdr:row>
      <xdr:rowOff>118000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14A3D4-F12A-4429-BD7D-804386A36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6550" y="2152650"/>
          <a:ext cx="3287619" cy="8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19</xdr:row>
      <xdr:rowOff>142875</xdr:rowOff>
    </xdr:from>
    <xdr:to>
      <xdr:col>16</xdr:col>
      <xdr:colOff>249154</xdr:colOff>
      <xdr:row>24</xdr:row>
      <xdr:rowOff>93244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22BAD08-CB78-4499-ADC9-F0148FB7F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3400425"/>
          <a:ext cx="3211429" cy="811429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175260</xdr:colOff>
      <xdr:row>2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951C8F-30F4-4956-8051-DABD0210F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175260</xdr:colOff>
      <xdr:row>8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E64F03-B542-4860-B51C-59F4FF91B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175260</xdr:colOff>
      <xdr:row>14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F80152-796E-4828-84BF-BA882A2CF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175260</xdr:colOff>
      <xdr:row>21</xdr:row>
      <xdr:rowOff>7620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F3A446-A049-4D4C-AC61-8F5211D0C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175260</xdr:colOff>
      <xdr:row>28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4E299A-60FB-4032-B42A-1FDBB4A52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26</xdr:row>
      <xdr:rowOff>161925</xdr:rowOff>
    </xdr:from>
    <xdr:to>
      <xdr:col>16</xdr:col>
      <xdr:colOff>209146</xdr:colOff>
      <xdr:row>32</xdr:row>
      <xdr:rowOff>3702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F6B6E4-9BDD-4478-B228-26AE7AA70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77150" y="4619625"/>
          <a:ext cx="3247621" cy="866667"/>
        </a:xfrm>
        <a:prstGeom prst="rect">
          <a:avLst/>
        </a:prstGeom>
      </xdr:spPr>
    </xdr:pic>
    <xdr:clientData/>
  </xdr:twoCellAnchor>
  <xdr:twoCellAnchor>
    <xdr:from>
      <xdr:col>15</xdr:col>
      <xdr:colOff>179070</xdr:colOff>
      <xdr:row>12</xdr:row>
      <xdr:rowOff>31432</xdr:rowOff>
    </xdr:from>
    <xdr:to>
      <xdr:col>21</xdr:col>
      <xdr:colOff>1093470</xdr:colOff>
      <xdr:row>27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07D30-F624-4FFD-8F6B-D17BEF165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0</xdr:row>
      <xdr:rowOff>114300</xdr:rowOff>
    </xdr:from>
    <xdr:to>
      <xdr:col>16</xdr:col>
      <xdr:colOff>136768</xdr:colOff>
      <xdr:row>5</xdr:row>
      <xdr:rowOff>137049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9A1EFE-C65F-4132-903B-54A650A61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114300"/>
          <a:ext cx="3135238" cy="88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6</xdr:row>
      <xdr:rowOff>66675</xdr:rowOff>
    </xdr:from>
    <xdr:to>
      <xdr:col>16</xdr:col>
      <xdr:colOff>132957</xdr:colOff>
      <xdr:row>11</xdr:row>
      <xdr:rowOff>57043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CDA7AB-8336-41FD-9C37-30651F192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1095375"/>
          <a:ext cx="3146667" cy="86095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12</xdr:row>
      <xdr:rowOff>95250</xdr:rowOff>
    </xdr:from>
    <xdr:to>
      <xdr:col>16</xdr:col>
      <xdr:colOff>212956</xdr:colOff>
      <xdr:row>17</xdr:row>
      <xdr:rowOff>3715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99FE96-2436-4C0B-9764-AA063592B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2152650"/>
          <a:ext cx="3226666" cy="76190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175260</xdr:colOff>
      <xdr:row>2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BBA56F-9AC8-4F3A-BAAA-986F4C0FB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175260</xdr:colOff>
      <xdr:row>8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D9BE18-3428-4600-9C67-7AEA6ED7B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00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175260</xdr:colOff>
      <xdr:row>14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1BC379-29E0-4BDA-B440-1D31C110C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2288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175260</xdr:colOff>
      <xdr:row>21</xdr:row>
      <xdr:rowOff>7620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A739D3-96FF-4296-B1F8-76EF75E2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4290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175260</xdr:colOff>
      <xdr:row>28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DF87540-912F-4FB4-A33D-1C42ED41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29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523875</xdr:colOff>
      <xdr:row>19</xdr:row>
      <xdr:rowOff>104775</xdr:rowOff>
    </xdr:from>
    <xdr:to>
      <xdr:col>16</xdr:col>
      <xdr:colOff>96753</xdr:colOff>
      <xdr:row>24</xdr:row>
      <xdr:rowOff>17049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4867DF7-9CC5-4B91-902C-E496C29E7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67650" y="3362325"/>
          <a:ext cx="3220953" cy="773334"/>
        </a:xfrm>
        <a:prstGeom prst="rect">
          <a:avLst/>
        </a:prstGeom>
      </xdr:spPr>
    </xdr:pic>
    <xdr:clientData/>
  </xdr:twoCellAnchor>
  <xdr:twoCellAnchor editAs="oneCell">
    <xdr:from>
      <xdr:col>10</xdr:col>
      <xdr:colOff>539115</xdr:colOff>
      <xdr:row>26</xdr:row>
      <xdr:rowOff>129540</xdr:rowOff>
    </xdr:from>
    <xdr:to>
      <xdr:col>16</xdr:col>
      <xdr:colOff>224790</xdr:colOff>
      <xdr:row>31</xdr:row>
      <xdr:rowOff>93771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BA1C80D-ECE9-4F7C-91C1-C613802E8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16240" y="4587240"/>
          <a:ext cx="3343275" cy="8252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0</xdr:row>
      <xdr:rowOff>0</xdr:rowOff>
    </xdr:from>
    <xdr:to>
      <xdr:col>16</xdr:col>
      <xdr:colOff>172954</xdr:colOff>
      <xdr:row>4</xdr:row>
      <xdr:rowOff>152295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C23DE6-FB93-419D-924B-3214B5C2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0"/>
          <a:ext cx="3211429" cy="8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6</xdr:row>
      <xdr:rowOff>66675</xdr:rowOff>
    </xdr:from>
    <xdr:to>
      <xdr:col>16</xdr:col>
      <xdr:colOff>150096</xdr:colOff>
      <xdr:row>10</xdr:row>
      <xdr:rowOff>116113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3E84E5-A65B-4737-B766-FA64D224C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1095375"/>
          <a:ext cx="3188571" cy="73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12</xdr:row>
      <xdr:rowOff>95250</xdr:rowOff>
    </xdr:from>
    <xdr:to>
      <xdr:col>16</xdr:col>
      <xdr:colOff>172953</xdr:colOff>
      <xdr:row>17</xdr:row>
      <xdr:rowOff>18951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728329-50D4-4EA0-88C2-271B2809E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6075" y="2152650"/>
          <a:ext cx="3222858" cy="78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20</xdr:row>
      <xdr:rowOff>9525</xdr:rowOff>
    </xdr:from>
    <xdr:to>
      <xdr:col>16</xdr:col>
      <xdr:colOff>60562</xdr:colOff>
      <xdr:row>24</xdr:row>
      <xdr:rowOff>135155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B53A39-50A4-486E-858C-33388AC29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8925" y="3438525"/>
          <a:ext cx="3184762" cy="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27</xdr:row>
      <xdr:rowOff>9525</xdr:rowOff>
    </xdr:from>
    <xdr:to>
      <xdr:col>16</xdr:col>
      <xdr:colOff>94850</xdr:colOff>
      <xdr:row>31</xdr:row>
      <xdr:rowOff>74201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693EE1-5415-4197-B5CB-45F3F1BC0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57975" y="4638675"/>
          <a:ext cx="3200000" cy="750476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175260</xdr:colOff>
      <xdr:row>2</xdr:row>
      <xdr:rowOff>7620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26B365-CCF7-414B-851F-7B0CBE6D4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175260</xdr:colOff>
      <xdr:row>8</xdr:row>
      <xdr:rowOff>7620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BFFA38D-78B6-4214-AA2A-501D16D5F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00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175260</xdr:colOff>
      <xdr:row>14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CF66F06-52AC-484C-990E-EC50007A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2288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175260</xdr:colOff>
      <xdr:row>21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84B8E7-0440-4261-BB90-10096E4E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4290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175260</xdr:colOff>
      <xdr:row>28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795741-7FB8-48DA-B413-E89FFCB1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29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D6B0-0318-43FE-8215-8F9B414F6A93}">
  <dimension ref="A3:K36"/>
  <sheetViews>
    <sheetView workbookViewId="0">
      <selection activeCell="P28" sqref="P28"/>
    </sheetView>
  </sheetViews>
  <sheetFormatPr defaultRowHeight="14.4"/>
  <cols>
    <col min="1" max="1" width="23.5546875" customWidth="1"/>
    <col min="2" max="2" width="26.109375" customWidth="1"/>
    <col min="9" max="9" width="12" customWidth="1"/>
    <col min="11" max="11" width="10.44140625" customWidth="1"/>
  </cols>
  <sheetData>
    <row r="3" spans="1:11">
      <c r="I3" t="s">
        <v>30</v>
      </c>
      <c r="K3">
        <f>134767/2352162</f>
        <v>5.729494822210375E-2</v>
      </c>
    </row>
    <row r="4" spans="1:11">
      <c r="A4" t="s">
        <v>14</v>
      </c>
      <c r="B4" s="3" t="s">
        <v>19</v>
      </c>
      <c r="I4" t="s">
        <v>31</v>
      </c>
      <c r="K4">
        <f>142620/2352162</f>
        <v>6.0633578809622807E-2</v>
      </c>
    </row>
    <row r="5" spans="1:11">
      <c r="I5" t="s">
        <v>32</v>
      </c>
      <c r="K5">
        <f>262278/2352162</f>
        <v>0.11150507490555497</v>
      </c>
    </row>
    <row r="10" spans="1:11">
      <c r="A10" t="s">
        <v>15</v>
      </c>
      <c r="B10" s="3" t="s">
        <v>19</v>
      </c>
    </row>
    <row r="11" spans="1:11">
      <c r="I11" t="s">
        <v>30</v>
      </c>
      <c r="K11">
        <f>445.01/820.65</f>
        <v>0.54226527752391396</v>
      </c>
    </row>
    <row r="12" spans="1:11">
      <c r="I12" t="s">
        <v>31</v>
      </c>
      <c r="K12">
        <f>32.74/870.75</f>
        <v>3.7599770312948609E-2</v>
      </c>
    </row>
    <row r="13" spans="1:11">
      <c r="I13" t="s">
        <v>32</v>
      </c>
      <c r="K13">
        <f>48.74/870.65</f>
        <v>5.5981163498535581E-2</v>
      </c>
    </row>
    <row r="14" spans="1:11" ht="13.2" customHeight="1"/>
    <row r="16" spans="1:11">
      <c r="A16" t="s">
        <v>16</v>
      </c>
      <c r="B16" t="s">
        <v>20</v>
      </c>
    </row>
    <row r="18" spans="1:11">
      <c r="I18" t="s">
        <v>30</v>
      </c>
      <c r="K18">
        <f>0.5/585.111</f>
        <v>8.5453871145816783E-4</v>
      </c>
    </row>
    <row r="19" spans="1:11">
      <c r="I19" t="s">
        <v>31</v>
      </c>
      <c r="K19">
        <f>23.944/585.111</f>
        <v>4.0922149814308736E-2</v>
      </c>
    </row>
    <row r="20" spans="1:11">
      <c r="I20" t="s">
        <v>32</v>
      </c>
      <c r="K20">
        <f>32.667/585.111</f>
        <v>5.5830432174407939E-2</v>
      </c>
    </row>
    <row r="24" spans="1:11">
      <c r="A24" t="s">
        <v>17</v>
      </c>
      <c r="B24" s="3" t="s">
        <v>19</v>
      </c>
      <c r="I24" t="s">
        <v>30</v>
      </c>
      <c r="K24">
        <f>217.01/759.32</f>
        <v>0.28579518516567454</v>
      </c>
    </row>
    <row r="25" spans="1:11">
      <c r="I25" t="s">
        <v>31</v>
      </c>
      <c r="K25">
        <f>24.57/759.32</f>
        <v>3.235789917294421E-2</v>
      </c>
    </row>
    <row r="26" spans="1:11">
      <c r="I26" t="s">
        <v>32</v>
      </c>
      <c r="K26">
        <f>24.9/759.32</f>
        <v>3.2792498551335404E-2</v>
      </c>
    </row>
    <row r="31" spans="1:11">
      <c r="A31" t="s">
        <v>18</v>
      </c>
      <c r="B31" s="3" t="s">
        <v>19</v>
      </c>
      <c r="I31" t="s">
        <v>30</v>
      </c>
      <c r="K31">
        <f>17020/136841</f>
        <v>0.12437792766787732</v>
      </c>
    </row>
    <row r="32" spans="1:11">
      <c r="I32" t="s">
        <v>31</v>
      </c>
      <c r="K32">
        <f>11359/136841</f>
        <v>8.3008747378344211E-2</v>
      </c>
    </row>
    <row r="33" spans="1:11">
      <c r="I33" t="s">
        <v>32</v>
      </c>
      <c r="K33">
        <f>7524/136841</f>
        <v>5.4983521020746703E-2</v>
      </c>
    </row>
    <row r="36" spans="1:11">
      <c r="A36" t="s">
        <v>21</v>
      </c>
      <c r="B36" s="3" t="s">
        <v>22</v>
      </c>
    </row>
  </sheetData>
  <phoneticPr fontId="4" type="noConversion"/>
  <pageMargins left="0.7" right="0.7" top="0.75" bottom="0.75" header="0.3" footer="0.3"/>
  <pageSetup paperSize="9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B78-1903-48D6-88B7-149A9A15E980}">
  <dimension ref="A1:X30"/>
  <sheetViews>
    <sheetView workbookViewId="0">
      <selection activeCell="A2" sqref="A2:H25"/>
    </sheetView>
  </sheetViews>
  <sheetFormatPr defaultRowHeight="14.4"/>
  <cols>
    <col min="5" max="5" width="15.44140625" customWidth="1"/>
    <col min="6" max="6" width="11.6640625" customWidth="1"/>
    <col min="8" max="8" width="10.88671875" customWidth="1"/>
    <col min="10" max="10" width="17.77734375" customWidth="1"/>
    <col min="22" max="22" width="19.33203125" customWidth="1"/>
    <col min="23" max="23" width="15.21875" customWidth="1"/>
    <col min="24" max="24" width="13.21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>
      <c r="A2" s="8">
        <v>3</v>
      </c>
      <c r="B2" s="8">
        <v>1</v>
      </c>
      <c r="C2" s="8" t="s">
        <v>8</v>
      </c>
      <c r="D2" s="8">
        <v>721</v>
      </c>
      <c r="E2" s="8">
        <v>3</v>
      </c>
      <c r="F2" s="8">
        <v>7</v>
      </c>
      <c r="G2" s="8">
        <v>2</v>
      </c>
      <c r="H2" s="8">
        <v>140</v>
      </c>
      <c r="J2" s="2" t="s">
        <v>14</v>
      </c>
      <c r="T2">
        <f>90283/983886</f>
        <v>9.1761647182702064E-2</v>
      </c>
      <c r="V2" s="2" t="s">
        <v>33</v>
      </c>
      <c r="W2" t="s">
        <v>36</v>
      </c>
      <c r="X2" t="s">
        <v>37</v>
      </c>
    </row>
    <row r="3" spans="1:24">
      <c r="A3" s="8">
        <v>8</v>
      </c>
      <c r="B3" s="8">
        <v>1</v>
      </c>
      <c r="C3" s="8" t="s">
        <v>8</v>
      </c>
      <c r="D3" s="8">
        <v>235</v>
      </c>
      <c r="E3" s="8">
        <v>3</v>
      </c>
      <c r="F3" s="8">
        <v>12</v>
      </c>
      <c r="G3" s="8">
        <v>4</v>
      </c>
      <c r="H3" s="8">
        <v>74</v>
      </c>
      <c r="J3" t="s">
        <v>20</v>
      </c>
    </row>
    <row r="4" spans="1:24">
      <c r="A4" s="8">
        <v>5</v>
      </c>
      <c r="B4" s="8">
        <v>2</v>
      </c>
      <c r="C4" s="8" t="s">
        <v>8</v>
      </c>
      <c r="D4" s="8">
        <v>378</v>
      </c>
      <c r="E4" s="8">
        <v>2</v>
      </c>
      <c r="F4" s="8">
        <v>11</v>
      </c>
      <c r="G4" s="8">
        <v>4</v>
      </c>
      <c r="H4" s="8">
        <v>158</v>
      </c>
      <c r="V4" t="s">
        <v>34</v>
      </c>
      <c r="W4">
        <f>AVERAGE(D2:D13)</f>
        <v>509.41666666666669</v>
      </c>
      <c r="X4">
        <f>STDEV(D2:D13)</f>
        <v>187.5019797875276</v>
      </c>
    </row>
    <row r="5" spans="1:24">
      <c r="A5" s="8">
        <v>10</v>
      </c>
      <c r="B5" s="8">
        <v>2</v>
      </c>
      <c r="C5" s="8" t="s">
        <v>8</v>
      </c>
      <c r="D5" s="8">
        <v>598</v>
      </c>
      <c r="E5" s="8">
        <v>1</v>
      </c>
      <c r="F5" s="8">
        <v>4</v>
      </c>
      <c r="G5" s="8">
        <v>4</v>
      </c>
      <c r="H5" s="8">
        <v>109</v>
      </c>
      <c r="V5" t="s">
        <v>15</v>
      </c>
      <c r="W5">
        <f>AVERAGE(E2:E13)</f>
        <v>2.4166666666666665</v>
      </c>
      <c r="X5">
        <f>STDEV(E2:E13)</f>
        <v>1.083624669450832</v>
      </c>
    </row>
    <row r="6" spans="1:24">
      <c r="A6" s="8">
        <v>1</v>
      </c>
      <c r="B6" s="8">
        <v>3</v>
      </c>
      <c r="C6" s="8" t="s">
        <v>8</v>
      </c>
      <c r="D6" s="8">
        <v>439</v>
      </c>
      <c r="E6" s="8">
        <v>2</v>
      </c>
      <c r="F6" s="8">
        <v>6</v>
      </c>
      <c r="G6" s="8">
        <v>4</v>
      </c>
      <c r="H6" s="8">
        <v>122</v>
      </c>
      <c r="V6" t="s">
        <v>35</v>
      </c>
      <c r="W6">
        <f>AVERAGE(F2:F13)</f>
        <v>8.8333333333333339</v>
      </c>
      <c r="X6">
        <f>STDEV(F2:F13)</f>
        <v>3.1861442452461484</v>
      </c>
    </row>
    <row r="7" spans="1:24">
      <c r="A7" s="8">
        <v>12</v>
      </c>
      <c r="B7" s="8">
        <v>3</v>
      </c>
      <c r="C7" s="8" t="s">
        <v>8</v>
      </c>
      <c r="D7" s="8">
        <v>214</v>
      </c>
      <c r="E7" s="8">
        <v>4</v>
      </c>
      <c r="F7" s="8">
        <v>10</v>
      </c>
      <c r="G7" s="8">
        <v>1</v>
      </c>
      <c r="H7" s="8">
        <v>145</v>
      </c>
      <c r="V7" t="s">
        <v>17</v>
      </c>
      <c r="W7">
        <f>AVERAGE(G2:G13)</f>
        <v>3.0833333333333335</v>
      </c>
      <c r="X7">
        <f>STDEV(G2:G13)</f>
        <v>1.3789543689024493</v>
      </c>
    </row>
    <row r="8" spans="1:24">
      <c r="A8" s="8">
        <v>2</v>
      </c>
      <c r="B8" s="8">
        <v>4</v>
      </c>
      <c r="C8" s="8" t="s">
        <v>8</v>
      </c>
      <c r="D8" s="8">
        <v>410</v>
      </c>
      <c r="E8" s="8">
        <v>3</v>
      </c>
      <c r="F8" s="8">
        <v>12</v>
      </c>
      <c r="G8" s="8">
        <v>4</v>
      </c>
      <c r="H8" s="8">
        <v>90</v>
      </c>
      <c r="J8" s="2" t="s">
        <v>15</v>
      </c>
      <c r="K8" s="2"/>
      <c r="T8">
        <f>384/489.8</f>
        <v>0.78399346672111059</v>
      </c>
      <c r="V8" t="s">
        <v>18</v>
      </c>
      <c r="W8">
        <f>AVERAGE(H2:H13)</f>
        <v>112.25</v>
      </c>
      <c r="X8">
        <f>STDEV(H2:H13)</f>
        <v>30.115308701419917</v>
      </c>
    </row>
    <row r="9" spans="1:24">
      <c r="A9" s="8">
        <v>9</v>
      </c>
      <c r="B9" s="8">
        <v>4</v>
      </c>
      <c r="C9" s="8" t="s">
        <v>8</v>
      </c>
      <c r="D9" s="8">
        <v>384</v>
      </c>
      <c r="E9" s="8">
        <v>2</v>
      </c>
      <c r="F9" s="8">
        <v>4</v>
      </c>
      <c r="G9" s="8">
        <v>3</v>
      </c>
      <c r="H9" s="8">
        <v>139</v>
      </c>
      <c r="J9" s="11" t="s">
        <v>42</v>
      </c>
    </row>
    <row r="10" spans="1:24">
      <c r="A10" s="8">
        <v>4</v>
      </c>
      <c r="B10" s="8">
        <v>5</v>
      </c>
      <c r="C10" s="8" t="s">
        <v>8</v>
      </c>
      <c r="D10" s="8">
        <v>685</v>
      </c>
      <c r="E10" s="8">
        <v>4</v>
      </c>
      <c r="F10" s="8">
        <v>8</v>
      </c>
      <c r="G10" s="8">
        <v>4</v>
      </c>
      <c r="H10" s="8">
        <v>89</v>
      </c>
      <c r="V10" s="2" t="s">
        <v>12</v>
      </c>
    </row>
    <row r="11" spans="1:24">
      <c r="A11" s="8">
        <v>11</v>
      </c>
      <c r="B11" s="8">
        <v>5</v>
      </c>
      <c r="C11" s="8" t="s">
        <v>8</v>
      </c>
      <c r="D11" s="8">
        <v>643</v>
      </c>
      <c r="E11" s="8">
        <v>1</v>
      </c>
      <c r="F11" s="8">
        <v>14</v>
      </c>
      <c r="G11" s="8">
        <v>4</v>
      </c>
      <c r="H11" s="8">
        <v>62</v>
      </c>
    </row>
    <row r="12" spans="1:24">
      <c r="A12" s="8">
        <v>6</v>
      </c>
      <c r="B12" s="8">
        <v>6</v>
      </c>
      <c r="C12" s="8" t="s">
        <v>8</v>
      </c>
      <c r="D12" s="8">
        <v>709</v>
      </c>
      <c r="E12" s="8">
        <v>1</v>
      </c>
      <c r="F12" s="8">
        <v>9</v>
      </c>
      <c r="G12" s="8">
        <v>3</v>
      </c>
      <c r="H12" s="8">
        <v>100</v>
      </c>
      <c r="V12" t="s">
        <v>34</v>
      </c>
      <c r="W12">
        <f>AVERAGE(D14:D25)</f>
        <v>632.08333333333337</v>
      </c>
      <c r="X12">
        <f>STDEV(D14:D25)</f>
        <v>214.661872946664</v>
      </c>
    </row>
    <row r="13" spans="1:24">
      <c r="A13" s="8">
        <v>7</v>
      </c>
      <c r="B13" s="8">
        <v>6</v>
      </c>
      <c r="C13" s="8" t="s">
        <v>8</v>
      </c>
      <c r="D13" s="8">
        <v>697</v>
      </c>
      <c r="E13" s="8">
        <v>3</v>
      </c>
      <c r="F13" s="8">
        <v>9</v>
      </c>
      <c r="G13" s="8">
        <v>0</v>
      </c>
      <c r="H13" s="8">
        <v>119</v>
      </c>
      <c r="V13" t="s">
        <v>15</v>
      </c>
      <c r="W13">
        <f>AVERAGE(E14:E25)</f>
        <v>10.416666666666666</v>
      </c>
      <c r="X13">
        <f>STDEV(E14:E25)</f>
        <v>2.9063670960444252</v>
      </c>
    </row>
    <row r="14" spans="1:24">
      <c r="A14" s="8">
        <v>7</v>
      </c>
      <c r="B14" s="8">
        <v>1</v>
      </c>
      <c r="C14" s="8" t="s">
        <v>9</v>
      </c>
      <c r="D14" s="8">
        <v>677</v>
      </c>
      <c r="E14" s="8">
        <v>12</v>
      </c>
      <c r="F14" s="8">
        <v>8</v>
      </c>
      <c r="G14" s="8">
        <v>11</v>
      </c>
      <c r="H14" s="8">
        <v>123</v>
      </c>
      <c r="J14" s="2" t="s">
        <v>16</v>
      </c>
      <c r="T14">
        <f>0.167/154.5</f>
        <v>1.0809061488673141E-3</v>
      </c>
      <c r="V14" t="s">
        <v>35</v>
      </c>
      <c r="W14">
        <f>AVERAGE(F14:F25)</f>
        <v>8.6666666666666661</v>
      </c>
      <c r="X14">
        <f>STDEV(F14:F25)</f>
        <v>1.9694638556693229</v>
      </c>
    </row>
    <row r="15" spans="1:24">
      <c r="A15" s="8">
        <v>10</v>
      </c>
      <c r="B15" s="8">
        <v>1</v>
      </c>
      <c r="C15" s="8" t="s">
        <v>9</v>
      </c>
      <c r="D15" s="8">
        <v>850</v>
      </c>
      <c r="E15" s="8">
        <v>7</v>
      </c>
      <c r="F15" s="8">
        <v>9</v>
      </c>
      <c r="G15" s="8">
        <v>10</v>
      </c>
      <c r="H15" s="8">
        <v>159</v>
      </c>
      <c r="J15" t="s">
        <v>20</v>
      </c>
      <c r="V15" t="s">
        <v>17</v>
      </c>
      <c r="W15">
        <f>AVERAGE(G14:G25)</f>
        <v>6.25</v>
      </c>
      <c r="X15">
        <f>STDEV(G14:G25)</f>
        <v>3.519426606190792</v>
      </c>
    </row>
    <row r="16" spans="1:24">
      <c r="A16" s="8">
        <v>9</v>
      </c>
      <c r="B16" s="8">
        <v>2</v>
      </c>
      <c r="C16" s="8" t="s">
        <v>9</v>
      </c>
      <c r="D16" s="8">
        <v>226</v>
      </c>
      <c r="E16" s="8">
        <v>8</v>
      </c>
      <c r="F16" s="8">
        <v>9</v>
      </c>
      <c r="G16" s="8">
        <v>4</v>
      </c>
      <c r="H16" s="8">
        <v>182</v>
      </c>
      <c r="V16" t="s">
        <v>18</v>
      </c>
      <c r="W16">
        <f>AVERAGE(H14:H25)</f>
        <v>153.25</v>
      </c>
      <c r="X16">
        <f>STDEV(H14:H25)</f>
        <v>60.243634141255576</v>
      </c>
    </row>
    <row r="17" spans="1:20">
      <c r="A17" s="8">
        <v>12</v>
      </c>
      <c r="B17" s="8">
        <v>2</v>
      </c>
      <c r="C17" s="8" t="s">
        <v>9</v>
      </c>
      <c r="D17" s="8">
        <v>732</v>
      </c>
      <c r="E17" s="8">
        <v>9</v>
      </c>
      <c r="F17" s="8">
        <v>7</v>
      </c>
      <c r="G17" s="8">
        <v>5</v>
      </c>
      <c r="H17" s="8">
        <v>263</v>
      </c>
    </row>
    <row r="18" spans="1:20">
      <c r="A18" s="8">
        <v>8</v>
      </c>
      <c r="B18" s="8">
        <v>3</v>
      </c>
      <c r="C18" s="8" t="s">
        <v>9</v>
      </c>
      <c r="D18" s="8">
        <v>706</v>
      </c>
      <c r="E18" s="8">
        <v>12</v>
      </c>
      <c r="F18" s="8">
        <v>9</v>
      </c>
      <c r="G18" s="8">
        <v>12</v>
      </c>
      <c r="H18" s="8">
        <v>88</v>
      </c>
    </row>
    <row r="19" spans="1:20">
      <c r="A19" s="8">
        <v>11</v>
      </c>
      <c r="B19" s="8">
        <v>3</v>
      </c>
      <c r="C19" s="8" t="s">
        <v>9</v>
      </c>
      <c r="D19" s="8">
        <v>639</v>
      </c>
      <c r="E19" s="8">
        <v>7</v>
      </c>
      <c r="F19" s="8">
        <v>11</v>
      </c>
      <c r="G19" s="8">
        <v>5</v>
      </c>
      <c r="H19" s="8">
        <v>132</v>
      </c>
    </row>
    <row r="20" spans="1:20">
      <c r="A20" s="8">
        <v>1</v>
      </c>
      <c r="B20" s="8">
        <v>4</v>
      </c>
      <c r="C20" s="8" t="s">
        <v>9</v>
      </c>
      <c r="D20" s="8">
        <v>796</v>
      </c>
      <c r="E20" s="8">
        <v>15</v>
      </c>
      <c r="F20" s="8">
        <v>7</v>
      </c>
      <c r="G20" s="8">
        <v>5</v>
      </c>
      <c r="H20" s="8">
        <v>98</v>
      </c>
    </row>
    <row r="21" spans="1:20">
      <c r="A21" s="8">
        <v>4</v>
      </c>
      <c r="B21" s="8">
        <v>4</v>
      </c>
      <c r="C21" s="8" t="s">
        <v>9</v>
      </c>
      <c r="D21" s="8">
        <v>774</v>
      </c>
      <c r="E21" s="8">
        <v>13</v>
      </c>
      <c r="F21" s="8">
        <v>6</v>
      </c>
      <c r="G21" s="8">
        <v>3</v>
      </c>
      <c r="H21" s="8">
        <v>264</v>
      </c>
      <c r="T21">
        <f>28.167/185.33</f>
        <v>0.15198294933362111</v>
      </c>
    </row>
    <row r="22" spans="1:20">
      <c r="A22" s="8">
        <v>3</v>
      </c>
      <c r="B22" s="8">
        <v>5</v>
      </c>
      <c r="C22" s="8" t="s">
        <v>9</v>
      </c>
      <c r="D22" s="8">
        <v>404</v>
      </c>
      <c r="E22" s="8">
        <v>14</v>
      </c>
      <c r="F22" s="8">
        <v>6</v>
      </c>
      <c r="G22" s="8">
        <v>1</v>
      </c>
      <c r="H22" s="8">
        <v>137</v>
      </c>
      <c r="J22" s="2" t="s">
        <v>17</v>
      </c>
    </row>
    <row r="23" spans="1:20">
      <c r="A23" s="8">
        <v>6</v>
      </c>
      <c r="B23" s="8">
        <v>5</v>
      </c>
      <c r="C23" s="8" t="s">
        <v>9</v>
      </c>
      <c r="D23" s="8">
        <v>675</v>
      </c>
      <c r="E23" s="8">
        <v>12</v>
      </c>
      <c r="F23" s="8">
        <v>12</v>
      </c>
      <c r="G23" s="8">
        <v>3</v>
      </c>
      <c r="H23" s="8">
        <v>85</v>
      </c>
      <c r="J23" s="11" t="s">
        <v>42</v>
      </c>
    </row>
    <row r="24" spans="1:20">
      <c r="A24" s="8">
        <v>2</v>
      </c>
      <c r="B24" s="8">
        <v>6</v>
      </c>
      <c r="C24" s="8" t="s">
        <v>9</v>
      </c>
      <c r="D24" s="8">
        <v>267</v>
      </c>
      <c r="E24" s="8">
        <v>7</v>
      </c>
      <c r="F24" s="8">
        <v>11</v>
      </c>
      <c r="G24" s="8">
        <v>9</v>
      </c>
      <c r="H24" s="8">
        <v>178</v>
      </c>
    </row>
    <row r="25" spans="1:20">
      <c r="A25" s="8">
        <v>5</v>
      </c>
      <c r="B25" s="8">
        <v>6</v>
      </c>
      <c r="C25" s="8" t="s">
        <v>9</v>
      </c>
      <c r="D25" s="8">
        <v>839</v>
      </c>
      <c r="E25" s="8">
        <v>9</v>
      </c>
      <c r="F25" s="8">
        <v>9</v>
      </c>
      <c r="G25" s="8">
        <v>7</v>
      </c>
      <c r="H25" s="8">
        <v>130</v>
      </c>
    </row>
    <row r="28" spans="1:20">
      <c r="T28">
        <f>10086/59984</f>
        <v>0.16814483862363297</v>
      </c>
    </row>
    <row r="29" spans="1:20">
      <c r="J29" s="2" t="s">
        <v>18</v>
      </c>
    </row>
    <row r="30" spans="1:20">
      <c r="J30" s="11" t="s">
        <v>42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16E3-0D1A-4CEB-8C26-4732C7DCBEB7}">
  <dimension ref="A1:X30"/>
  <sheetViews>
    <sheetView workbookViewId="0">
      <selection activeCell="J36" sqref="J36"/>
    </sheetView>
  </sheetViews>
  <sheetFormatPr defaultRowHeight="14.4"/>
  <cols>
    <col min="10" max="10" width="16.5546875" customWidth="1"/>
    <col min="22" max="22" width="19.5546875" customWidth="1"/>
    <col min="23" max="24" width="12.5546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>
      <c r="A2" s="4">
        <v>4</v>
      </c>
      <c r="B2" s="4">
        <v>1</v>
      </c>
      <c r="C2" s="4" t="s">
        <v>8</v>
      </c>
      <c r="D2" s="4">
        <v>335</v>
      </c>
      <c r="E2" s="4">
        <v>2</v>
      </c>
      <c r="F2" s="4">
        <v>13</v>
      </c>
      <c r="G2" s="4">
        <v>5</v>
      </c>
      <c r="H2" s="4">
        <v>178</v>
      </c>
      <c r="J2" t="s">
        <v>14</v>
      </c>
      <c r="T2">
        <f>97793/491815</f>
        <v>0.19884102762217501</v>
      </c>
      <c r="V2" s="2" t="s">
        <v>33</v>
      </c>
      <c r="W2" t="s">
        <v>36</v>
      </c>
      <c r="X2" t="s">
        <v>37</v>
      </c>
    </row>
    <row r="3" spans="1:24">
      <c r="A3" s="4">
        <v>11</v>
      </c>
      <c r="B3" s="4">
        <v>1</v>
      </c>
      <c r="C3" s="4" t="s">
        <v>8</v>
      </c>
      <c r="D3" s="4">
        <v>492</v>
      </c>
      <c r="E3" s="4">
        <v>4</v>
      </c>
      <c r="F3" s="4">
        <v>8</v>
      </c>
      <c r="G3" s="4">
        <v>3</v>
      </c>
      <c r="H3" s="4">
        <v>203</v>
      </c>
      <c r="J3" s="11" t="s">
        <v>42</v>
      </c>
    </row>
    <row r="4" spans="1:24">
      <c r="A4" s="4">
        <v>6</v>
      </c>
      <c r="B4" s="4">
        <v>2</v>
      </c>
      <c r="C4" s="4" t="s">
        <v>8</v>
      </c>
      <c r="D4" s="4">
        <v>395</v>
      </c>
      <c r="E4" s="4">
        <v>5</v>
      </c>
      <c r="F4" s="4">
        <v>8</v>
      </c>
      <c r="G4" s="4">
        <v>0</v>
      </c>
      <c r="H4" s="4">
        <v>117</v>
      </c>
      <c r="V4" t="s">
        <v>34</v>
      </c>
      <c r="W4">
        <f>AVERAGE(D2:D13)</f>
        <v>452.5</v>
      </c>
      <c r="X4">
        <f>STDEV(D2:D13)</f>
        <v>118.41414227578178</v>
      </c>
    </row>
    <row r="5" spans="1:24">
      <c r="A5" s="4">
        <v>7</v>
      </c>
      <c r="B5" s="4">
        <v>2</v>
      </c>
      <c r="C5" s="4" t="s">
        <v>8</v>
      </c>
      <c r="D5" s="4">
        <v>439</v>
      </c>
      <c r="E5" s="4">
        <v>2</v>
      </c>
      <c r="F5" s="4">
        <v>9</v>
      </c>
      <c r="G5" s="4">
        <v>3</v>
      </c>
      <c r="H5" s="4">
        <v>93</v>
      </c>
      <c r="V5" t="s">
        <v>15</v>
      </c>
      <c r="W5">
        <f>AVERAGE(E2:E13)</f>
        <v>2.5833333333333335</v>
      </c>
      <c r="X5">
        <f>STDEV(E2:E13)</f>
        <v>1.4433756729740645</v>
      </c>
    </row>
    <row r="6" spans="1:24">
      <c r="A6" s="4">
        <v>2</v>
      </c>
      <c r="B6" s="4">
        <v>3</v>
      </c>
      <c r="C6" s="4" t="s">
        <v>8</v>
      </c>
      <c r="D6" s="4">
        <v>396</v>
      </c>
      <c r="E6" s="4">
        <v>3</v>
      </c>
      <c r="F6" s="4">
        <v>6</v>
      </c>
      <c r="G6" s="4">
        <v>5</v>
      </c>
      <c r="H6" s="4">
        <v>73</v>
      </c>
      <c r="V6" t="s">
        <v>35</v>
      </c>
      <c r="W6">
        <f>AVERAGE(F2:F13)</f>
        <v>8.0833333333333339</v>
      </c>
      <c r="X6">
        <f>STDEV(F2:F13)</f>
        <v>2.745519766433814</v>
      </c>
    </row>
    <row r="7" spans="1:24">
      <c r="A7" s="4">
        <v>9</v>
      </c>
      <c r="B7" s="4">
        <v>3</v>
      </c>
      <c r="C7" s="4" t="s">
        <v>8</v>
      </c>
      <c r="D7" s="4">
        <v>721</v>
      </c>
      <c r="E7" s="4">
        <v>2</v>
      </c>
      <c r="F7" s="4">
        <v>11</v>
      </c>
      <c r="G7" s="4">
        <v>3</v>
      </c>
      <c r="H7" s="4">
        <v>118</v>
      </c>
      <c r="V7" t="s">
        <v>17</v>
      </c>
      <c r="W7">
        <f>AVERAGE(G2:G13)</f>
        <v>3.6666666666666665</v>
      </c>
      <c r="X7">
        <f>STDEV(G2:G13)</f>
        <v>1.8748737331221839</v>
      </c>
    </row>
    <row r="8" spans="1:24">
      <c r="A8" s="4">
        <v>5</v>
      </c>
      <c r="B8" s="4">
        <v>4</v>
      </c>
      <c r="C8" s="4" t="s">
        <v>8</v>
      </c>
      <c r="D8" s="4">
        <v>464</v>
      </c>
      <c r="E8" s="4">
        <v>0</v>
      </c>
      <c r="F8" s="4">
        <v>6</v>
      </c>
      <c r="G8" s="4">
        <v>3</v>
      </c>
      <c r="H8" s="4">
        <v>90</v>
      </c>
      <c r="J8" t="s">
        <v>15</v>
      </c>
      <c r="T8">
        <f>322.7/496.5</f>
        <v>0.6499496475327291</v>
      </c>
      <c r="V8" t="s">
        <v>18</v>
      </c>
      <c r="W8">
        <f>AVERAGE(H2:H13)</f>
        <v>125.5</v>
      </c>
      <c r="X8">
        <f>STDEV(H2:H13)</f>
        <v>38.923000912057127</v>
      </c>
    </row>
    <row r="9" spans="1:24">
      <c r="A9" s="4">
        <v>10</v>
      </c>
      <c r="B9" s="4">
        <v>4</v>
      </c>
      <c r="C9" s="4" t="s">
        <v>8</v>
      </c>
      <c r="D9" s="4">
        <v>301</v>
      </c>
      <c r="E9" s="4">
        <v>4</v>
      </c>
      <c r="F9" s="4">
        <v>8</v>
      </c>
      <c r="G9" s="4">
        <v>2</v>
      </c>
      <c r="H9" s="4">
        <v>92</v>
      </c>
      <c r="J9" s="11" t="s">
        <v>42</v>
      </c>
    </row>
    <row r="10" spans="1:24">
      <c r="A10" s="4">
        <v>1</v>
      </c>
      <c r="B10" s="4">
        <v>5</v>
      </c>
      <c r="C10" s="4" t="s">
        <v>8</v>
      </c>
      <c r="D10" s="4">
        <v>555</v>
      </c>
      <c r="E10" s="4">
        <v>2</v>
      </c>
      <c r="F10" s="4">
        <v>4</v>
      </c>
      <c r="G10" s="4">
        <v>3</v>
      </c>
      <c r="H10" s="4">
        <v>110</v>
      </c>
      <c r="V10" s="2" t="s">
        <v>12</v>
      </c>
    </row>
    <row r="11" spans="1:24">
      <c r="A11" s="4">
        <v>12</v>
      </c>
      <c r="B11" s="4">
        <v>5</v>
      </c>
      <c r="C11" s="4" t="s">
        <v>8</v>
      </c>
      <c r="D11" s="4">
        <v>555</v>
      </c>
      <c r="E11" s="4">
        <v>4</v>
      </c>
      <c r="F11" s="4">
        <v>6</v>
      </c>
      <c r="G11" s="4">
        <v>7</v>
      </c>
      <c r="H11" s="4">
        <v>158</v>
      </c>
    </row>
    <row r="12" spans="1:24">
      <c r="A12" s="4">
        <v>3</v>
      </c>
      <c r="B12" s="4">
        <v>6</v>
      </c>
      <c r="C12" s="4" t="s">
        <v>8</v>
      </c>
      <c r="D12" s="4">
        <v>326</v>
      </c>
      <c r="E12" s="4">
        <v>2</v>
      </c>
      <c r="F12" s="4">
        <v>12</v>
      </c>
      <c r="G12" s="4">
        <v>4</v>
      </c>
      <c r="H12" s="4">
        <v>134</v>
      </c>
      <c r="V12" t="s">
        <v>34</v>
      </c>
      <c r="W12">
        <f>AVERAGE(D14:D25)</f>
        <v>580.16666666666663</v>
      </c>
      <c r="X12">
        <f>STDEV(D14:D25)</f>
        <v>147.64258644894201</v>
      </c>
    </row>
    <row r="13" spans="1:24">
      <c r="A13" s="4">
        <v>8</v>
      </c>
      <c r="B13" s="4">
        <v>6</v>
      </c>
      <c r="C13" s="4" t="s">
        <v>8</v>
      </c>
      <c r="D13" s="4">
        <v>451</v>
      </c>
      <c r="E13" s="4">
        <v>1</v>
      </c>
      <c r="F13" s="4">
        <v>6</v>
      </c>
      <c r="G13" s="4">
        <v>6</v>
      </c>
      <c r="H13" s="4">
        <v>140</v>
      </c>
      <c r="V13" t="s">
        <v>15</v>
      </c>
      <c r="W13">
        <f>AVERAGE(E14:E25)</f>
        <v>9.9166666666666661</v>
      </c>
      <c r="X13">
        <f>STDEV(E14:E25)</f>
        <v>3.7040109300185624</v>
      </c>
    </row>
    <row r="14" spans="1:24">
      <c r="A14" s="4">
        <v>6</v>
      </c>
      <c r="B14" s="4">
        <v>1</v>
      </c>
      <c r="C14" s="4" t="s">
        <v>9</v>
      </c>
      <c r="D14" s="4">
        <v>535</v>
      </c>
      <c r="E14" s="4">
        <v>6</v>
      </c>
      <c r="F14" s="4">
        <v>8</v>
      </c>
      <c r="G14" s="4">
        <v>9</v>
      </c>
      <c r="H14" s="4">
        <v>162</v>
      </c>
      <c r="J14" t="s">
        <v>16</v>
      </c>
      <c r="T14">
        <f>3.375/211.958</f>
        <v>1.5922965870597005E-2</v>
      </c>
      <c r="V14" t="s">
        <v>35</v>
      </c>
      <c r="W14">
        <f>AVERAGE(F14:F25)</f>
        <v>8.8333333333333339</v>
      </c>
      <c r="X14">
        <f>STDEV(F14:F25)</f>
        <v>3.3799766898963104</v>
      </c>
    </row>
    <row r="15" spans="1:24">
      <c r="A15" s="4">
        <v>9</v>
      </c>
      <c r="B15" s="4">
        <v>1</v>
      </c>
      <c r="C15" s="4" t="s">
        <v>9</v>
      </c>
      <c r="D15" s="4">
        <v>423</v>
      </c>
      <c r="E15" s="4">
        <v>12</v>
      </c>
      <c r="F15" s="4">
        <v>4</v>
      </c>
      <c r="G15" s="4">
        <v>3</v>
      </c>
      <c r="H15" s="4">
        <v>164</v>
      </c>
      <c r="J15" t="s">
        <v>20</v>
      </c>
      <c r="V15" t="s">
        <v>17</v>
      </c>
      <c r="W15">
        <f>AVERAGE(G14:G25)</f>
        <v>7.583333333333333</v>
      </c>
      <c r="X15">
        <f>STDEV(G14:G25)</f>
        <v>3.3154825052206562</v>
      </c>
    </row>
    <row r="16" spans="1:24">
      <c r="A16" s="4">
        <v>2</v>
      </c>
      <c r="B16" s="4">
        <v>2</v>
      </c>
      <c r="C16" s="4" t="s">
        <v>9</v>
      </c>
      <c r="D16" s="4">
        <v>327</v>
      </c>
      <c r="E16" s="4">
        <v>12</v>
      </c>
      <c r="F16" s="4">
        <v>13</v>
      </c>
      <c r="G16" s="4">
        <v>11</v>
      </c>
      <c r="H16" s="4">
        <v>107</v>
      </c>
      <c r="V16" t="s">
        <v>18</v>
      </c>
      <c r="W16">
        <f>AVERAGE(H14:H25)</f>
        <v>158</v>
      </c>
      <c r="X16">
        <f>STDEV(H14:H25)</f>
        <v>36.221540552549669</v>
      </c>
    </row>
    <row r="17" spans="1:20">
      <c r="A17" s="4">
        <v>11</v>
      </c>
      <c r="B17" s="4">
        <v>2</v>
      </c>
      <c r="C17" s="4" t="s">
        <v>9</v>
      </c>
      <c r="D17" s="4">
        <v>664</v>
      </c>
      <c r="E17" s="4">
        <v>11</v>
      </c>
      <c r="F17" s="4">
        <v>8</v>
      </c>
      <c r="G17" s="4">
        <v>10</v>
      </c>
      <c r="H17" s="4">
        <v>147</v>
      </c>
    </row>
    <row r="18" spans="1:20">
      <c r="A18" s="4">
        <v>4</v>
      </c>
      <c r="B18" s="4">
        <v>3</v>
      </c>
      <c r="C18" s="4" t="s">
        <v>9</v>
      </c>
      <c r="D18" s="4">
        <v>617</v>
      </c>
      <c r="E18" s="4">
        <v>9</v>
      </c>
      <c r="F18" s="4">
        <v>12</v>
      </c>
      <c r="G18" s="4">
        <v>11</v>
      </c>
      <c r="H18" s="4">
        <v>189</v>
      </c>
    </row>
    <row r="19" spans="1:20">
      <c r="A19" s="4">
        <v>7</v>
      </c>
      <c r="B19" s="4">
        <v>3</v>
      </c>
      <c r="C19" s="4" t="s">
        <v>9</v>
      </c>
      <c r="D19" s="4">
        <v>908</v>
      </c>
      <c r="E19" s="4">
        <v>15</v>
      </c>
      <c r="F19" s="4">
        <v>7</v>
      </c>
      <c r="G19" s="4">
        <v>9</v>
      </c>
      <c r="H19" s="4">
        <v>157</v>
      </c>
    </row>
    <row r="20" spans="1:20">
      <c r="A20" s="4">
        <v>3</v>
      </c>
      <c r="B20" s="4">
        <v>4</v>
      </c>
      <c r="C20" s="4" t="s">
        <v>9</v>
      </c>
      <c r="D20" s="4">
        <v>658</v>
      </c>
      <c r="E20" s="4">
        <v>14</v>
      </c>
      <c r="F20" s="4">
        <v>4</v>
      </c>
      <c r="G20" s="4">
        <v>10</v>
      </c>
      <c r="H20" s="4">
        <v>178</v>
      </c>
    </row>
    <row r="21" spans="1:20">
      <c r="A21" s="4">
        <v>12</v>
      </c>
      <c r="B21" s="4">
        <v>4</v>
      </c>
      <c r="C21" s="4" t="s">
        <v>9</v>
      </c>
      <c r="D21" s="4">
        <v>543</v>
      </c>
      <c r="E21" s="4">
        <v>6</v>
      </c>
      <c r="F21" s="4">
        <v>9</v>
      </c>
      <c r="G21" s="4">
        <v>3</v>
      </c>
      <c r="H21" s="4">
        <v>189</v>
      </c>
      <c r="T21">
        <f>92.04/251.63</f>
        <v>0.36577514604776856</v>
      </c>
    </row>
    <row r="22" spans="1:20">
      <c r="A22" s="4">
        <v>5</v>
      </c>
      <c r="B22" s="4">
        <v>5</v>
      </c>
      <c r="C22" s="4" t="s">
        <v>9</v>
      </c>
      <c r="D22" s="4">
        <v>457</v>
      </c>
      <c r="E22" s="4">
        <v>5</v>
      </c>
      <c r="F22" s="4">
        <v>11</v>
      </c>
      <c r="G22" s="4">
        <v>4</v>
      </c>
      <c r="H22" s="4">
        <v>208</v>
      </c>
      <c r="J22" t="s">
        <v>17</v>
      </c>
    </row>
    <row r="23" spans="1:20">
      <c r="A23" s="4">
        <v>8</v>
      </c>
      <c r="B23" s="4">
        <v>5</v>
      </c>
      <c r="C23" s="4" t="s">
        <v>9</v>
      </c>
      <c r="D23" s="4">
        <v>650</v>
      </c>
      <c r="E23" s="4">
        <v>7</v>
      </c>
      <c r="F23" s="4">
        <v>12</v>
      </c>
      <c r="G23" s="4">
        <v>6</v>
      </c>
      <c r="H23" s="4">
        <v>113</v>
      </c>
      <c r="J23" s="11" t="s">
        <v>42</v>
      </c>
    </row>
    <row r="24" spans="1:20">
      <c r="A24" s="4">
        <v>1</v>
      </c>
      <c r="B24" s="4">
        <v>6</v>
      </c>
      <c r="C24" s="4" t="s">
        <v>9</v>
      </c>
      <c r="D24" s="4">
        <v>538</v>
      </c>
      <c r="E24" s="4">
        <v>15</v>
      </c>
      <c r="F24" s="4">
        <v>5</v>
      </c>
      <c r="G24" s="4">
        <v>4</v>
      </c>
      <c r="H24" s="4">
        <v>187</v>
      </c>
    </row>
    <row r="25" spans="1:20">
      <c r="A25" s="4">
        <v>10</v>
      </c>
      <c r="B25" s="4">
        <v>6</v>
      </c>
      <c r="C25" s="4" t="s">
        <v>9</v>
      </c>
      <c r="D25" s="4">
        <v>642</v>
      </c>
      <c r="E25" s="4">
        <v>7</v>
      </c>
      <c r="F25" s="4">
        <v>13</v>
      </c>
      <c r="G25" s="4">
        <v>11</v>
      </c>
      <c r="H25" s="4">
        <v>95</v>
      </c>
    </row>
    <row r="28" spans="1:20">
      <c r="T28">
        <f>6337/37434</f>
        <v>0.16928460757600042</v>
      </c>
    </row>
    <row r="29" spans="1:20">
      <c r="J29" t="s">
        <v>18</v>
      </c>
    </row>
    <row r="30" spans="1:20">
      <c r="J30" s="11" t="s">
        <v>42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FE86-1EA3-4E43-A034-9FD5CE3CD72A}">
  <dimension ref="A1:D19"/>
  <sheetViews>
    <sheetView workbookViewId="0">
      <selection activeCell="H17" sqref="H17"/>
    </sheetView>
  </sheetViews>
  <sheetFormatPr defaultRowHeight="14.4"/>
  <cols>
    <col min="1" max="1" width="9.6640625" bestFit="1" customWidth="1"/>
    <col min="2" max="2" width="11.6640625" customWidth="1"/>
  </cols>
  <sheetData>
    <row r="1" spans="1:4">
      <c r="A1" t="s">
        <v>10</v>
      </c>
      <c r="B1" t="s">
        <v>11</v>
      </c>
      <c r="C1" t="s">
        <v>12</v>
      </c>
    </row>
    <row r="2" spans="1:4">
      <c r="A2">
        <v>1</v>
      </c>
      <c r="B2">
        <v>6</v>
      </c>
      <c r="C2">
        <v>5</v>
      </c>
    </row>
    <row r="3" spans="1:4">
      <c r="A3">
        <v>2</v>
      </c>
      <c r="B3">
        <v>6</v>
      </c>
      <c r="C3">
        <v>4</v>
      </c>
    </row>
    <row r="4" spans="1:4">
      <c r="A4">
        <v>3</v>
      </c>
      <c r="B4">
        <v>7</v>
      </c>
      <c r="C4">
        <v>3</v>
      </c>
    </row>
    <row r="5" spans="1:4" s="10" customFormat="1">
      <c r="A5" s="10">
        <v>4</v>
      </c>
      <c r="B5" s="10">
        <v>8</v>
      </c>
      <c r="C5" s="10">
        <v>9</v>
      </c>
    </row>
    <row r="6" spans="1:4">
      <c r="A6">
        <v>5</v>
      </c>
      <c r="B6">
        <v>7</v>
      </c>
      <c r="C6">
        <v>7</v>
      </c>
    </row>
    <row r="7" spans="1:4">
      <c r="A7">
        <v>6</v>
      </c>
      <c r="B7">
        <v>8</v>
      </c>
      <c r="C7">
        <v>5</v>
      </c>
    </row>
    <row r="8" spans="1:4">
      <c r="A8">
        <v>7</v>
      </c>
      <c r="B8">
        <v>6</v>
      </c>
      <c r="C8">
        <v>4</v>
      </c>
    </row>
    <row r="9" spans="1:4" s="10" customFormat="1">
      <c r="A9" s="10">
        <v>8</v>
      </c>
      <c r="B9" s="10">
        <v>4</v>
      </c>
      <c r="C9" s="10">
        <v>6</v>
      </c>
    </row>
    <row r="10" spans="1:4">
      <c r="A10">
        <v>9</v>
      </c>
      <c r="B10">
        <v>6</v>
      </c>
      <c r="C10">
        <v>5</v>
      </c>
    </row>
    <row r="11" spans="1:4">
      <c r="A11">
        <v>10</v>
      </c>
      <c r="B11">
        <v>6</v>
      </c>
      <c r="C11">
        <v>1</v>
      </c>
    </row>
    <row r="12" spans="1:4">
      <c r="A12">
        <v>11</v>
      </c>
      <c r="B12">
        <v>9</v>
      </c>
      <c r="C12">
        <v>6</v>
      </c>
    </row>
    <row r="13" spans="1:4">
      <c r="A13">
        <v>12</v>
      </c>
      <c r="B13">
        <v>7</v>
      </c>
      <c r="C13">
        <v>2</v>
      </c>
    </row>
    <row r="15" spans="1:4">
      <c r="A15" t="s">
        <v>38</v>
      </c>
      <c r="B15">
        <f>MEDIAN(B2:B13)</f>
        <v>6.5</v>
      </c>
      <c r="C15">
        <f>MEDIAN(C2:C13)</f>
        <v>5</v>
      </c>
      <c r="D15" t="s">
        <v>13</v>
      </c>
    </row>
    <row r="18" spans="2:4">
      <c r="B18" t="s">
        <v>39</v>
      </c>
      <c r="C18">
        <v>4.0833000000000004</v>
      </c>
      <c r="D18" t="s">
        <v>40</v>
      </c>
    </row>
    <row r="19" spans="2:4">
      <c r="B19" t="s">
        <v>41</v>
      </c>
      <c r="C19">
        <v>4.3310000000000001E-2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9666-2BFD-4477-93A1-8A46BFA8A696}">
  <dimension ref="A1:B7"/>
  <sheetViews>
    <sheetView workbookViewId="0">
      <selection activeCell="B1" sqref="B1"/>
    </sheetView>
  </sheetViews>
  <sheetFormatPr defaultRowHeight="14.4"/>
  <cols>
    <col min="1" max="1" width="8.88671875" style="12"/>
    <col min="2" max="2" width="96.21875" style="12" customWidth="1"/>
    <col min="3" max="16384" width="8.88671875" style="12"/>
  </cols>
  <sheetData>
    <row r="1" spans="1:2" ht="248.4" customHeight="1">
      <c r="A1" s="12" t="s">
        <v>23</v>
      </c>
      <c r="B1" s="13" t="s">
        <v>44</v>
      </c>
    </row>
    <row r="2" spans="1:2">
      <c r="A2" s="12" t="s">
        <v>24</v>
      </c>
    </row>
    <row r="3" spans="1:2">
      <c r="A3" s="12" t="s">
        <v>25</v>
      </c>
    </row>
    <row r="4" spans="1:2">
      <c r="A4" s="12" t="s">
        <v>26</v>
      </c>
    </row>
    <row r="5" spans="1:2">
      <c r="A5" s="12" t="s">
        <v>27</v>
      </c>
    </row>
    <row r="6" spans="1:2">
      <c r="A6" s="12" t="s">
        <v>28</v>
      </c>
    </row>
    <row r="7" spans="1:2">
      <c r="A7" s="12" t="s">
        <v>29</v>
      </c>
      <c r="B7" s="12" t="s">
        <v>43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5E96-343A-4581-A81A-7D8C59E035FB}">
  <dimension ref="A1:H73"/>
  <sheetViews>
    <sheetView workbookViewId="0">
      <selection activeCell="N14" sqref="N14"/>
    </sheetView>
  </sheetViews>
  <sheetFormatPr defaultRowHeight="14.4"/>
  <cols>
    <col min="3" max="3" width="13.33203125" customWidth="1"/>
    <col min="4" max="4" width="19.6640625" customWidth="1"/>
    <col min="5" max="5" width="16" customWidth="1"/>
    <col min="6" max="6" width="17.77734375" customWidth="1"/>
    <col min="7" max="7" width="16.21875" customWidth="1"/>
    <col min="8" max="8" width="1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6">
        <v>1</v>
      </c>
      <c r="B2" s="6">
        <v>1</v>
      </c>
      <c r="C2" s="6" t="s">
        <v>8</v>
      </c>
      <c r="D2" s="6">
        <v>702</v>
      </c>
      <c r="E2" s="6">
        <v>0</v>
      </c>
      <c r="F2" s="6">
        <v>6</v>
      </c>
      <c r="G2" s="6">
        <v>4</v>
      </c>
      <c r="H2" s="6">
        <v>218</v>
      </c>
    </row>
    <row r="3" spans="1:8">
      <c r="A3" s="8">
        <v>1</v>
      </c>
      <c r="B3" s="8">
        <v>3</v>
      </c>
      <c r="C3" s="8" t="s">
        <v>8</v>
      </c>
      <c r="D3" s="8">
        <v>359</v>
      </c>
      <c r="E3" s="8">
        <v>2</v>
      </c>
      <c r="F3" s="8">
        <v>6</v>
      </c>
      <c r="G3" s="8">
        <v>5</v>
      </c>
      <c r="H3" s="8">
        <v>54</v>
      </c>
    </row>
    <row r="4" spans="1:8">
      <c r="A4" s="4">
        <v>1</v>
      </c>
      <c r="B4" s="4">
        <v>5</v>
      </c>
      <c r="C4" s="4" t="s">
        <v>8</v>
      </c>
      <c r="D4" s="4">
        <v>475</v>
      </c>
      <c r="E4" s="4">
        <v>2</v>
      </c>
      <c r="F4" s="4">
        <v>4</v>
      </c>
      <c r="G4" s="4">
        <v>3</v>
      </c>
      <c r="H4" s="4">
        <v>110</v>
      </c>
    </row>
    <row r="5" spans="1:8">
      <c r="A5" s="6">
        <v>2</v>
      </c>
      <c r="B5" s="6">
        <v>5</v>
      </c>
      <c r="C5" s="6" t="s">
        <v>8</v>
      </c>
      <c r="D5" s="6">
        <v>366</v>
      </c>
      <c r="E5" s="6">
        <v>0</v>
      </c>
      <c r="F5" s="6">
        <v>11</v>
      </c>
      <c r="G5" s="6">
        <v>0</v>
      </c>
      <c r="H5" s="6">
        <v>89</v>
      </c>
    </row>
    <row r="6" spans="1:8">
      <c r="A6" s="8">
        <v>2</v>
      </c>
      <c r="B6" s="8">
        <v>4</v>
      </c>
      <c r="C6" s="8" t="s">
        <v>8</v>
      </c>
      <c r="D6" s="8">
        <v>330</v>
      </c>
      <c r="E6" s="8">
        <v>3</v>
      </c>
      <c r="F6" s="8">
        <v>12</v>
      </c>
      <c r="G6" s="8">
        <v>5</v>
      </c>
      <c r="H6" s="8">
        <v>151</v>
      </c>
    </row>
    <row r="7" spans="1:8">
      <c r="A7" s="4">
        <v>2</v>
      </c>
      <c r="B7" s="4">
        <v>3</v>
      </c>
      <c r="C7" s="4" t="s">
        <v>8</v>
      </c>
      <c r="D7" s="4">
        <v>316</v>
      </c>
      <c r="E7" s="4">
        <v>3</v>
      </c>
      <c r="F7" s="4">
        <v>6</v>
      </c>
      <c r="G7" s="4">
        <v>5</v>
      </c>
      <c r="H7" s="4">
        <v>73</v>
      </c>
    </row>
    <row r="8" spans="1:8">
      <c r="A8" s="6">
        <v>3</v>
      </c>
      <c r="B8" s="6">
        <v>2</v>
      </c>
      <c r="C8" s="6" t="s">
        <v>8</v>
      </c>
      <c r="D8" s="6">
        <v>103</v>
      </c>
      <c r="E8" s="6">
        <v>1</v>
      </c>
      <c r="F8" s="6">
        <v>8</v>
      </c>
      <c r="G8" s="6">
        <v>4</v>
      </c>
      <c r="H8" s="6">
        <v>158</v>
      </c>
    </row>
    <row r="9" spans="1:8">
      <c r="A9" s="8">
        <v>3</v>
      </c>
      <c r="B9" s="8">
        <v>1</v>
      </c>
      <c r="C9" s="8" t="s">
        <v>8</v>
      </c>
      <c r="D9" s="8">
        <v>641</v>
      </c>
      <c r="E9" s="8">
        <v>3</v>
      </c>
      <c r="F9" s="8">
        <v>7</v>
      </c>
      <c r="G9" s="8">
        <v>3</v>
      </c>
      <c r="H9" s="8">
        <v>193</v>
      </c>
    </row>
    <row r="10" spans="1:8">
      <c r="A10" s="4">
        <v>3</v>
      </c>
      <c r="B10" s="4">
        <v>6</v>
      </c>
      <c r="C10" s="4" t="s">
        <v>8</v>
      </c>
      <c r="D10" s="4">
        <v>246</v>
      </c>
      <c r="E10" s="4">
        <v>2</v>
      </c>
      <c r="F10" s="4">
        <v>12</v>
      </c>
      <c r="G10" s="4">
        <v>4</v>
      </c>
      <c r="H10" s="4">
        <v>134</v>
      </c>
    </row>
    <row r="11" spans="1:8">
      <c r="A11" s="6">
        <v>4</v>
      </c>
      <c r="B11" s="6">
        <v>6</v>
      </c>
      <c r="C11" s="6" t="s">
        <v>8</v>
      </c>
      <c r="D11" s="6">
        <v>729</v>
      </c>
      <c r="E11" s="6">
        <v>5</v>
      </c>
      <c r="F11" s="6">
        <v>14</v>
      </c>
      <c r="G11" s="6">
        <v>4</v>
      </c>
      <c r="H11" s="6">
        <v>100</v>
      </c>
    </row>
    <row r="12" spans="1:8">
      <c r="A12" s="8">
        <v>4</v>
      </c>
      <c r="B12" s="8">
        <v>5</v>
      </c>
      <c r="C12" s="8" t="s">
        <v>8</v>
      </c>
      <c r="D12" s="8">
        <v>605</v>
      </c>
      <c r="E12" s="8">
        <v>4</v>
      </c>
      <c r="F12" s="8">
        <v>8</v>
      </c>
      <c r="G12" s="8">
        <v>5</v>
      </c>
      <c r="H12" s="8">
        <v>108</v>
      </c>
    </row>
    <row r="13" spans="1:8">
      <c r="A13" s="4">
        <v>4</v>
      </c>
      <c r="B13" s="4">
        <v>1</v>
      </c>
      <c r="C13" s="4" t="s">
        <v>8</v>
      </c>
      <c r="D13" s="4">
        <v>255</v>
      </c>
      <c r="E13" s="4">
        <v>2</v>
      </c>
      <c r="F13" s="4">
        <v>13</v>
      </c>
      <c r="G13" s="4">
        <v>5</v>
      </c>
      <c r="H13" s="4">
        <v>178</v>
      </c>
    </row>
    <row r="14" spans="1:8">
      <c r="A14" s="6">
        <v>5</v>
      </c>
      <c r="B14" s="6">
        <v>3</v>
      </c>
      <c r="C14" s="6" t="s">
        <v>8</v>
      </c>
      <c r="D14" s="6">
        <v>310</v>
      </c>
      <c r="E14" s="6">
        <v>2</v>
      </c>
      <c r="F14" s="6">
        <v>8</v>
      </c>
      <c r="G14" s="6">
        <v>4</v>
      </c>
      <c r="H14" s="6">
        <v>122</v>
      </c>
    </row>
    <row r="15" spans="1:8">
      <c r="A15" s="8">
        <v>5</v>
      </c>
      <c r="B15" s="8">
        <v>2</v>
      </c>
      <c r="C15" s="8" t="s">
        <v>8</v>
      </c>
      <c r="D15" s="8">
        <v>298</v>
      </c>
      <c r="E15" s="8">
        <v>2</v>
      </c>
      <c r="F15" s="8">
        <v>11</v>
      </c>
      <c r="G15" s="8">
        <v>5</v>
      </c>
      <c r="H15" s="8">
        <v>88</v>
      </c>
    </row>
    <row r="16" spans="1:8">
      <c r="A16" s="4">
        <v>5</v>
      </c>
      <c r="B16" s="4">
        <v>4</v>
      </c>
      <c r="C16" s="4" t="s">
        <v>8</v>
      </c>
      <c r="D16" s="4">
        <v>384</v>
      </c>
      <c r="E16" s="4">
        <v>0</v>
      </c>
      <c r="F16" s="4">
        <v>6</v>
      </c>
      <c r="G16" s="4">
        <v>3</v>
      </c>
      <c r="H16" s="4">
        <v>90</v>
      </c>
    </row>
    <row r="17" spans="1:8">
      <c r="A17" s="6">
        <v>6</v>
      </c>
      <c r="B17" s="6">
        <v>4</v>
      </c>
      <c r="C17" s="6" t="s">
        <v>8</v>
      </c>
      <c r="D17" s="6">
        <v>322</v>
      </c>
      <c r="E17" s="6">
        <v>3</v>
      </c>
      <c r="F17" s="6">
        <v>13</v>
      </c>
      <c r="G17" s="6">
        <v>6</v>
      </c>
      <c r="H17" s="6">
        <v>90</v>
      </c>
    </row>
    <row r="18" spans="1:8">
      <c r="A18" s="8">
        <v>6</v>
      </c>
      <c r="B18" s="8">
        <v>6</v>
      </c>
      <c r="C18" s="8" t="s">
        <v>8</v>
      </c>
      <c r="D18" s="8">
        <v>629</v>
      </c>
      <c r="E18" s="8">
        <v>1</v>
      </c>
      <c r="F18" s="8">
        <v>9</v>
      </c>
      <c r="G18" s="8">
        <v>4</v>
      </c>
      <c r="H18" s="8">
        <v>209</v>
      </c>
    </row>
    <row r="19" spans="1:8">
      <c r="A19" s="4">
        <v>6</v>
      </c>
      <c r="B19" s="4">
        <v>2</v>
      </c>
      <c r="C19" s="4" t="s">
        <v>8</v>
      </c>
      <c r="D19" s="4">
        <v>315</v>
      </c>
      <c r="E19" s="4">
        <v>5</v>
      </c>
      <c r="F19" s="4">
        <v>8</v>
      </c>
      <c r="G19" s="4">
        <v>0</v>
      </c>
      <c r="H19" s="4">
        <v>117</v>
      </c>
    </row>
    <row r="20" spans="1:8">
      <c r="A20" s="6">
        <v>7</v>
      </c>
      <c r="B20" s="6">
        <v>4</v>
      </c>
      <c r="C20" s="6" t="s">
        <v>8</v>
      </c>
      <c r="D20" s="6">
        <v>434</v>
      </c>
      <c r="E20" s="6">
        <v>0</v>
      </c>
      <c r="F20" s="6">
        <v>8</v>
      </c>
      <c r="G20" s="6">
        <v>4</v>
      </c>
      <c r="H20" s="6">
        <v>139</v>
      </c>
    </row>
    <row r="21" spans="1:8">
      <c r="A21" s="8">
        <v>7</v>
      </c>
      <c r="B21" s="8">
        <v>6</v>
      </c>
      <c r="C21" s="8" t="s">
        <v>8</v>
      </c>
      <c r="D21" s="8">
        <v>617</v>
      </c>
      <c r="E21" s="8">
        <v>3</v>
      </c>
      <c r="F21" s="8">
        <v>9</v>
      </c>
      <c r="G21" s="8">
        <v>1</v>
      </c>
      <c r="H21" s="8">
        <v>107</v>
      </c>
    </row>
    <row r="22" spans="1:8">
      <c r="A22" s="4">
        <v>7</v>
      </c>
      <c r="B22" s="4">
        <v>2</v>
      </c>
      <c r="C22" s="4" t="s">
        <v>8</v>
      </c>
      <c r="D22" s="4">
        <v>359</v>
      </c>
      <c r="E22" s="4">
        <v>2</v>
      </c>
      <c r="F22" s="4">
        <v>9</v>
      </c>
      <c r="G22" s="4">
        <v>3</v>
      </c>
      <c r="H22" s="4">
        <v>93</v>
      </c>
    </row>
    <row r="23" spans="1:8">
      <c r="A23" s="6">
        <v>8</v>
      </c>
      <c r="B23" s="6">
        <v>2</v>
      </c>
      <c r="C23" s="6" t="s">
        <v>8</v>
      </c>
      <c r="D23" s="6">
        <v>488</v>
      </c>
      <c r="E23" s="6">
        <v>4</v>
      </c>
      <c r="F23" s="6">
        <v>13</v>
      </c>
      <c r="G23" s="6">
        <v>9</v>
      </c>
      <c r="H23" s="6">
        <v>109</v>
      </c>
    </row>
    <row r="24" spans="1:8">
      <c r="A24" s="8">
        <v>8</v>
      </c>
      <c r="B24" s="8">
        <v>1</v>
      </c>
      <c r="C24" s="8" t="s">
        <v>8</v>
      </c>
      <c r="D24" s="8">
        <v>155</v>
      </c>
      <c r="E24" s="8">
        <v>3</v>
      </c>
      <c r="F24" s="8">
        <v>12</v>
      </c>
      <c r="G24" s="8">
        <v>5</v>
      </c>
      <c r="H24" s="8">
        <v>156</v>
      </c>
    </row>
    <row r="25" spans="1:8">
      <c r="A25" s="4">
        <v>8</v>
      </c>
      <c r="B25" s="4">
        <v>6</v>
      </c>
      <c r="C25" s="4" t="s">
        <v>8</v>
      </c>
      <c r="D25" s="4">
        <v>371</v>
      </c>
      <c r="E25" s="4">
        <v>1</v>
      </c>
      <c r="F25" s="4">
        <v>6</v>
      </c>
      <c r="G25" s="4">
        <v>6</v>
      </c>
      <c r="H25" s="4">
        <v>140</v>
      </c>
    </row>
    <row r="26" spans="1:8">
      <c r="A26" s="6">
        <v>9</v>
      </c>
      <c r="B26" s="6">
        <v>5</v>
      </c>
      <c r="C26" s="6" t="s">
        <v>8</v>
      </c>
      <c r="D26" s="6">
        <v>603</v>
      </c>
      <c r="E26" s="6">
        <v>2</v>
      </c>
      <c r="F26" s="6">
        <v>10</v>
      </c>
      <c r="G26" s="6">
        <v>4</v>
      </c>
      <c r="H26" s="6">
        <v>62</v>
      </c>
    </row>
    <row r="27" spans="1:8">
      <c r="A27" s="8">
        <v>9</v>
      </c>
      <c r="B27" s="8">
        <v>4</v>
      </c>
      <c r="C27" s="8" t="s">
        <v>8</v>
      </c>
      <c r="D27" s="8">
        <v>304</v>
      </c>
      <c r="E27" s="8">
        <v>2</v>
      </c>
      <c r="F27" s="8">
        <v>4</v>
      </c>
      <c r="G27" s="8">
        <v>4</v>
      </c>
      <c r="H27" s="8">
        <v>77</v>
      </c>
    </row>
    <row r="28" spans="1:8">
      <c r="A28" s="4">
        <v>9</v>
      </c>
      <c r="B28" s="4">
        <v>3</v>
      </c>
      <c r="C28" s="4" t="s">
        <v>8</v>
      </c>
      <c r="D28" s="4">
        <v>641</v>
      </c>
      <c r="E28" s="4">
        <v>2</v>
      </c>
      <c r="F28" s="4">
        <v>11</v>
      </c>
      <c r="G28" s="4">
        <v>3</v>
      </c>
      <c r="H28" s="4">
        <v>118</v>
      </c>
    </row>
    <row r="29" spans="1:8">
      <c r="A29" s="6">
        <v>10</v>
      </c>
      <c r="B29" s="6">
        <v>3</v>
      </c>
      <c r="C29" s="6" t="s">
        <v>8</v>
      </c>
      <c r="D29" s="6">
        <v>189</v>
      </c>
      <c r="E29" s="6">
        <v>2</v>
      </c>
      <c r="F29" s="6">
        <v>4</v>
      </c>
      <c r="G29" s="6">
        <v>6</v>
      </c>
      <c r="H29" s="6">
        <v>145</v>
      </c>
    </row>
    <row r="30" spans="1:8">
      <c r="A30" s="8">
        <v>10</v>
      </c>
      <c r="B30" s="8">
        <v>2</v>
      </c>
      <c r="C30" s="8" t="s">
        <v>8</v>
      </c>
      <c r="D30" s="8">
        <v>518</v>
      </c>
      <c r="E30" s="8">
        <v>1</v>
      </c>
      <c r="F30" s="8">
        <v>4</v>
      </c>
      <c r="G30" s="8">
        <v>5</v>
      </c>
      <c r="H30" s="8">
        <v>137</v>
      </c>
    </row>
    <row r="31" spans="1:8">
      <c r="A31" s="4">
        <v>10</v>
      </c>
      <c r="B31" s="4">
        <v>4</v>
      </c>
      <c r="C31" s="4" t="s">
        <v>8</v>
      </c>
      <c r="D31" s="4">
        <v>221</v>
      </c>
      <c r="E31" s="4">
        <v>4</v>
      </c>
      <c r="F31" s="4">
        <v>8</v>
      </c>
      <c r="G31" s="4">
        <v>2</v>
      </c>
      <c r="H31" s="4">
        <v>92</v>
      </c>
    </row>
    <row r="32" spans="1:8">
      <c r="A32" s="6">
        <v>11</v>
      </c>
      <c r="B32" s="6">
        <v>6</v>
      </c>
      <c r="C32" s="6" t="s">
        <v>8</v>
      </c>
      <c r="D32" s="6">
        <v>661</v>
      </c>
      <c r="E32" s="6">
        <v>2</v>
      </c>
      <c r="F32" s="6">
        <v>3</v>
      </c>
      <c r="G32" s="6">
        <v>4</v>
      </c>
      <c r="H32" s="6">
        <v>119</v>
      </c>
    </row>
    <row r="33" spans="1:8">
      <c r="A33" s="8">
        <v>11</v>
      </c>
      <c r="B33" s="8">
        <v>5</v>
      </c>
      <c r="C33" s="8" t="s">
        <v>8</v>
      </c>
      <c r="D33" s="8">
        <v>563</v>
      </c>
      <c r="E33" s="8">
        <v>1</v>
      </c>
      <c r="F33" s="8">
        <v>14</v>
      </c>
      <c r="G33" s="8">
        <v>5</v>
      </c>
      <c r="H33" s="8">
        <v>130</v>
      </c>
    </row>
    <row r="34" spans="1:8">
      <c r="A34" s="4">
        <v>11</v>
      </c>
      <c r="B34" s="4">
        <v>1</v>
      </c>
      <c r="C34" s="4" t="s">
        <v>8</v>
      </c>
      <c r="D34" s="4">
        <v>412</v>
      </c>
      <c r="E34" s="4">
        <v>4</v>
      </c>
      <c r="F34" s="4">
        <v>8</v>
      </c>
      <c r="G34" s="4">
        <v>3</v>
      </c>
      <c r="H34" s="4">
        <v>203</v>
      </c>
    </row>
    <row r="35" spans="1:8">
      <c r="A35" s="6">
        <v>12</v>
      </c>
      <c r="B35" s="6">
        <v>1</v>
      </c>
      <c r="C35" s="6" t="s">
        <v>8</v>
      </c>
      <c r="D35" s="6">
        <v>321</v>
      </c>
      <c r="E35" s="6">
        <v>3</v>
      </c>
      <c r="F35" s="6">
        <v>6</v>
      </c>
      <c r="G35" s="6">
        <v>2</v>
      </c>
      <c r="H35" s="6">
        <v>74</v>
      </c>
    </row>
    <row r="36" spans="1:8">
      <c r="A36" s="8">
        <v>12</v>
      </c>
      <c r="B36" s="8">
        <v>3</v>
      </c>
      <c r="C36" s="8" t="s">
        <v>8</v>
      </c>
      <c r="D36" s="8">
        <v>134</v>
      </c>
      <c r="E36" s="8">
        <v>4</v>
      </c>
      <c r="F36" s="8">
        <v>10</v>
      </c>
      <c r="G36" s="8">
        <v>2</v>
      </c>
      <c r="H36" s="8">
        <v>123</v>
      </c>
    </row>
    <row r="37" spans="1:8">
      <c r="A37" s="4">
        <v>12</v>
      </c>
      <c r="B37" s="4">
        <v>5</v>
      </c>
      <c r="C37" s="4" t="s">
        <v>8</v>
      </c>
      <c r="D37" s="4">
        <v>475</v>
      </c>
      <c r="E37" s="4">
        <v>4</v>
      </c>
      <c r="F37" s="4">
        <v>6</v>
      </c>
      <c r="G37" s="4">
        <v>7</v>
      </c>
      <c r="H37" s="4">
        <v>158</v>
      </c>
    </row>
    <row r="38" spans="1:8">
      <c r="A38" s="6">
        <v>1</v>
      </c>
      <c r="B38" s="6">
        <v>2</v>
      </c>
      <c r="C38" s="6" t="s">
        <v>9</v>
      </c>
      <c r="D38" s="6">
        <v>476</v>
      </c>
      <c r="E38" s="6">
        <v>13</v>
      </c>
      <c r="F38" s="6">
        <v>7</v>
      </c>
      <c r="G38" s="6">
        <v>10</v>
      </c>
      <c r="H38" s="6">
        <v>182</v>
      </c>
    </row>
    <row r="39" spans="1:8">
      <c r="A39" s="8">
        <v>1</v>
      </c>
      <c r="B39" s="8">
        <v>4</v>
      </c>
      <c r="C39" s="8" t="s">
        <v>9</v>
      </c>
      <c r="D39" s="8">
        <v>716</v>
      </c>
      <c r="E39" s="8">
        <v>15</v>
      </c>
      <c r="F39" s="8">
        <v>7</v>
      </c>
      <c r="G39" s="8">
        <v>5</v>
      </c>
      <c r="H39" s="8">
        <v>178</v>
      </c>
    </row>
    <row r="40" spans="1:8">
      <c r="A40" s="4">
        <v>1</v>
      </c>
      <c r="B40" s="4">
        <v>6</v>
      </c>
      <c r="C40" s="4" t="s">
        <v>9</v>
      </c>
      <c r="D40" s="4">
        <v>458</v>
      </c>
      <c r="E40" s="4">
        <v>15</v>
      </c>
      <c r="F40" s="4">
        <v>5</v>
      </c>
      <c r="G40" s="4">
        <v>4</v>
      </c>
      <c r="H40" s="4">
        <v>148</v>
      </c>
    </row>
    <row r="41" spans="1:8">
      <c r="A41" s="6">
        <v>2</v>
      </c>
      <c r="B41" s="6">
        <v>1</v>
      </c>
      <c r="C41" s="6" t="s">
        <v>9</v>
      </c>
      <c r="D41" s="6">
        <v>677</v>
      </c>
      <c r="E41" s="6">
        <v>12</v>
      </c>
      <c r="F41" s="6">
        <v>8</v>
      </c>
      <c r="G41" s="6">
        <v>12</v>
      </c>
      <c r="H41" s="6">
        <v>123</v>
      </c>
    </row>
    <row r="42" spans="1:8">
      <c r="A42" s="8">
        <v>2</v>
      </c>
      <c r="B42" s="8">
        <v>6</v>
      </c>
      <c r="C42" s="8" t="s">
        <v>9</v>
      </c>
      <c r="D42" s="8">
        <v>187</v>
      </c>
      <c r="E42" s="8">
        <v>7</v>
      </c>
      <c r="F42" s="8">
        <v>11</v>
      </c>
      <c r="G42" s="8">
        <v>9</v>
      </c>
      <c r="H42" s="8">
        <v>187</v>
      </c>
    </row>
    <row r="43" spans="1:8">
      <c r="A43" s="4">
        <v>2</v>
      </c>
      <c r="B43" s="4">
        <v>2</v>
      </c>
      <c r="C43" s="4" t="s">
        <v>9</v>
      </c>
      <c r="D43" s="4">
        <v>247</v>
      </c>
      <c r="E43" s="4">
        <v>12</v>
      </c>
      <c r="F43" s="4">
        <v>13</v>
      </c>
      <c r="G43" s="4">
        <v>11</v>
      </c>
      <c r="H43" s="4">
        <v>170</v>
      </c>
    </row>
    <row r="44" spans="1:8">
      <c r="A44" s="6">
        <v>3</v>
      </c>
      <c r="B44" s="6">
        <v>3</v>
      </c>
      <c r="C44" s="6" t="s">
        <v>9</v>
      </c>
      <c r="D44" s="6">
        <v>574</v>
      </c>
      <c r="E44" s="6">
        <v>10</v>
      </c>
      <c r="F44" s="6">
        <v>10</v>
      </c>
      <c r="G44" s="6">
        <v>7</v>
      </c>
      <c r="H44" s="6">
        <v>88</v>
      </c>
    </row>
    <row r="45" spans="1:8">
      <c r="A45" s="8">
        <v>3</v>
      </c>
      <c r="B45" s="8">
        <v>5</v>
      </c>
      <c r="C45" s="8" t="s">
        <v>9</v>
      </c>
      <c r="D45" s="8">
        <v>324</v>
      </c>
      <c r="E45" s="8">
        <v>14</v>
      </c>
      <c r="F45" s="8">
        <v>6</v>
      </c>
      <c r="G45" s="8">
        <v>1</v>
      </c>
      <c r="H45" s="8">
        <v>208</v>
      </c>
    </row>
    <row r="46" spans="1:8">
      <c r="A46" s="4">
        <v>3</v>
      </c>
      <c r="B46" s="4">
        <v>4</v>
      </c>
      <c r="C46" s="4" t="s">
        <v>9</v>
      </c>
      <c r="D46" s="4">
        <v>578</v>
      </c>
      <c r="E46" s="4">
        <v>14</v>
      </c>
      <c r="F46" s="4">
        <v>4</v>
      </c>
      <c r="G46" s="4">
        <v>10</v>
      </c>
      <c r="H46" s="4">
        <v>118</v>
      </c>
    </row>
    <row r="47" spans="1:8">
      <c r="A47" s="6">
        <v>4</v>
      </c>
      <c r="B47" s="6">
        <v>2</v>
      </c>
      <c r="C47" s="6" t="s">
        <v>9</v>
      </c>
      <c r="D47" s="6">
        <v>478</v>
      </c>
      <c r="E47" s="6">
        <v>11</v>
      </c>
      <c r="F47" s="6">
        <v>11</v>
      </c>
      <c r="G47" s="6">
        <v>6</v>
      </c>
      <c r="H47" s="6">
        <v>263</v>
      </c>
    </row>
    <row r="48" spans="1:8">
      <c r="A48" s="8">
        <v>4</v>
      </c>
      <c r="B48" s="8">
        <v>4</v>
      </c>
      <c r="C48" s="8" t="s">
        <v>9</v>
      </c>
      <c r="D48" s="8">
        <v>694</v>
      </c>
      <c r="E48" s="8">
        <v>13</v>
      </c>
      <c r="F48" s="8">
        <v>6</v>
      </c>
      <c r="G48" s="8">
        <v>3</v>
      </c>
      <c r="H48" s="8">
        <v>189</v>
      </c>
    </row>
    <row r="49" spans="1:8">
      <c r="A49" s="4">
        <v>4</v>
      </c>
      <c r="B49" s="4">
        <v>3</v>
      </c>
      <c r="C49" s="4" t="s">
        <v>9</v>
      </c>
      <c r="D49" s="4">
        <v>537</v>
      </c>
      <c r="E49" s="4">
        <v>9</v>
      </c>
      <c r="F49" s="4">
        <v>12</v>
      </c>
      <c r="G49" s="4">
        <v>11</v>
      </c>
      <c r="H49" s="4">
        <v>100</v>
      </c>
    </row>
    <row r="50" spans="1:8">
      <c r="A50" s="6">
        <v>5</v>
      </c>
      <c r="B50" s="6">
        <v>1</v>
      </c>
      <c r="C50" s="6" t="s">
        <v>9</v>
      </c>
      <c r="D50" s="6">
        <v>244</v>
      </c>
      <c r="E50" s="6">
        <v>9</v>
      </c>
      <c r="F50" s="6">
        <v>5</v>
      </c>
      <c r="G50" s="6">
        <v>4</v>
      </c>
      <c r="H50" s="6">
        <v>159</v>
      </c>
    </row>
    <row r="51" spans="1:8">
      <c r="A51" s="8">
        <v>5</v>
      </c>
      <c r="B51" s="8">
        <v>6</v>
      </c>
      <c r="C51" s="8" t="s">
        <v>9</v>
      </c>
      <c r="D51" s="8">
        <v>759</v>
      </c>
      <c r="E51" s="8">
        <v>9</v>
      </c>
      <c r="F51" s="8">
        <v>9</v>
      </c>
      <c r="G51" s="8">
        <v>7</v>
      </c>
      <c r="H51" s="8">
        <v>95</v>
      </c>
    </row>
    <row r="52" spans="1:8">
      <c r="A52" s="4">
        <v>5</v>
      </c>
      <c r="B52" s="4">
        <v>5</v>
      </c>
      <c r="C52" s="4" t="s">
        <v>9</v>
      </c>
      <c r="D52" s="4">
        <v>377</v>
      </c>
      <c r="E52" s="4">
        <v>5</v>
      </c>
      <c r="F52" s="4">
        <v>11</v>
      </c>
      <c r="G52" s="4">
        <v>4</v>
      </c>
      <c r="H52" s="4">
        <v>152</v>
      </c>
    </row>
    <row r="53" spans="1:8">
      <c r="A53" s="6">
        <v>6</v>
      </c>
      <c r="B53" s="6">
        <v>3</v>
      </c>
      <c r="C53" s="6" t="s">
        <v>9</v>
      </c>
      <c r="D53" s="6">
        <v>601</v>
      </c>
      <c r="E53" s="6">
        <v>12</v>
      </c>
      <c r="F53" s="6">
        <v>10</v>
      </c>
      <c r="G53" s="6">
        <v>5</v>
      </c>
      <c r="H53" s="6">
        <v>132</v>
      </c>
    </row>
    <row r="54" spans="1:8">
      <c r="A54" s="8">
        <v>6</v>
      </c>
      <c r="B54" s="8">
        <v>5</v>
      </c>
      <c r="C54" s="8" t="s">
        <v>9</v>
      </c>
      <c r="D54" s="8">
        <v>595</v>
      </c>
      <c r="E54" s="8">
        <v>12</v>
      </c>
      <c r="F54" s="8">
        <v>12</v>
      </c>
      <c r="G54" s="8">
        <v>3</v>
      </c>
      <c r="H54" s="8">
        <v>113</v>
      </c>
    </row>
    <row r="55" spans="1:8">
      <c r="A55" s="4">
        <v>6</v>
      </c>
      <c r="B55" s="4">
        <v>1</v>
      </c>
      <c r="C55" s="4" t="s">
        <v>9</v>
      </c>
      <c r="D55" s="4">
        <v>455</v>
      </c>
      <c r="E55" s="4">
        <v>6</v>
      </c>
      <c r="F55" s="4">
        <v>8</v>
      </c>
      <c r="G55" s="4">
        <v>9</v>
      </c>
      <c r="H55" s="4">
        <v>111</v>
      </c>
    </row>
    <row r="56" spans="1:8">
      <c r="A56" s="6">
        <v>7</v>
      </c>
      <c r="B56" s="6">
        <v>5</v>
      </c>
      <c r="C56" s="6" t="s">
        <v>9</v>
      </c>
      <c r="D56" s="6">
        <v>318</v>
      </c>
      <c r="E56" s="6">
        <v>10</v>
      </c>
      <c r="F56" s="6">
        <v>11</v>
      </c>
      <c r="G56" s="6">
        <v>12</v>
      </c>
      <c r="H56" s="6">
        <v>137</v>
      </c>
    </row>
    <row r="57" spans="1:8">
      <c r="A57" s="8">
        <v>7</v>
      </c>
      <c r="B57" s="8">
        <v>1</v>
      </c>
      <c r="C57" s="8" t="s">
        <v>9</v>
      </c>
      <c r="D57" s="8">
        <v>597</v>
      </c>
      <c r="E57" s="8">
        <v>12</v>
      </c>
      <c r="F57" s="8">
        <v>8</v>
      </c>
      <c r="G57" s="8">
        <v>11</v>
      </c>
      <c r="H57" s="8">
        <v>162</v>
      </c>
    </row>
    <row r="58" spans="1:8">
      <c r="A58" s="4">
        <v>7</v>
      </c>
      <c r="B58" s="4">
        <v>3</v>
      </c>
      <c r="C58" s="4" t="s">
        <v>9</v>
      </c>
      <c r="D58" s="4">
        <v>828</v>
      </c>
      <c r="E58" s="4">
        <v>15</v>
      </c>
      <c r="F58" s="4">
        <v>7</v>
      </c>
      <c r="G58" s="4">
        <v>9</v>
      </c>
      <c r="H58" s="4">
        <v>117</v>
      </c>
    </row>
    <row r="59" spans="1:8">
      <c r="A59" s="6">
        <v>8</v>
      </c>
      <c r="B59" s="6">
        <v>4</v>
      </c>
      <c r="C59" s="6" t="s">
        <v>9</v>
      </c>
      <c r="D59" s="6">
        <v>282</v>
      </c>
      <c r="E59" s="6">
        <v>8</v>
      </c>
      <c r="F59" s="6">
        <v>7</v>
      </c>
      <c r="G59" s="6">
        <v>12</v>
      </c>
      <c r="H59" s="6">
        <v>98</v>
      </c>
    </row>
    <row r="60" spans="1:8">
      <c r="A60" s="8">
        <v>8</v>
      </c>
      <c r="B60" s="8">
        <v>3</v>
      </c>
      <c r="C60" s="8" t="s">
        <v>9</v>
      </c>
      <c r="D60" s="8">
        <v>626</v>
      </c>
      <c r="E60" s="8">
        <v>12</v>
      </c>
      <c r="F60" s="8">
        <v>9</v>
      </c>
      <c r="G60" s="8">
        <v>12</v>
      </c>
      <c r="H60" s="8">
        <v>189</v>
      </c>
    </row>
    <row r="61" spans="1:8">
      <c r="A61" s="4">
        <v>8</v>
      </c>
      <c r="B61" s="4">
        <v>5</v>
      </c>
      <c r="C61" s="4" t="s">
        <v>9</v>
      </c>
      <c r="D61" s="4">
        <v>570</v>
      </c>
      <c r="E61" s="4">
        <v>7</v>
      </c>
      <c r="F61" s="4">
        <v>12</v>
      </c>
      <c r="G61" s="4">
        <v>6</v>
      </c>
      <c r="H61" s="4">
        <v>125</v>
      </c>
    </row>
    <row r="62" spans="1:8">
      <c r="A62" s="6">
        <v>9</v>
      </c>
      <c r="B62" s="6">
        <v>6</v>
      </c>
      <c r="C62" s="6" t="s">
        <v>9</v>
      </c>
      <c r="D62" s="6">
        <v>699</v>
      </c>
      <c r="E62" s="6">
        <v>9</v>
      </c>
      <c r="F62" s="6">
        <v>13</v>
      </c>
      <c r="G62" s="6">
        <v>2</v>
      </c>
      <c r="H62" s="6">
        <v>178</v>
      </c>
    </row>
    <row r="63" spans="1:8">
      <c r="A63" s="8">
        <v>9</v>
      </c>
      <c r="B63" s="8">
        <v>2</v>
      </c>
      <c r="C63" s="8" t="s">
        <v>9</v>
      </c>
      <c r="D63" s="8">
        <v>146</v>
      </c>
      <c r="E63" s="8">
        <v>8</v>
      </c>
      <c r="F63" s="8">
        <v>9</v>
      </c>
      <c r="G63" s="8">
        <v>4</v>
      </c>
      <c r="H63" s="8">
        <v>107</v>
      </c>
    </row>
    <row r="64" spans="1:8">
      <c r="A64" s="4">
        <v>9</v>
      </c>
      <c r="B64" s="4">
        <v>1</v>
      </c>
      <c r="C64" s="4" t="s">
        <v>9</v>
      </c>
      <c r="D64" s="4">
        <v>343</v>
      </c>
      <c r="E64" s="4">
        <v>12</v>
      </c>
      <c r="F64" s="4">
        <v>4</v>
      </c>
      <c r="G64" s="4">
        <v>3</v>
      </c>
      <c r="H64" s="4">
        <v>183</v>
      </c>
    </row>
    <row r="65" spans="1:8">
      <c r="A65" s="6">
        <v>10</v>
      </c>
      <c r="B65" s="6">
        <v>5</v>
      </c>
      <c r="C65" s="6" t="s">
        <v>9</v>
      </c>
      <c r="D65" s="6">
        <v>565</v>
      </c>
      <c r="E65" s="6">
        <v>10</v>
      </c>
      <c r="F65" s="6">
        <v>6</v>
      </c>
      <c r="G65" s="6">
        <v>3</v>
      </c>
      <c r="H65" s="6">
        <v>85</v>
      </c>
    </row>
    <row r="66" spans="1:8">
      <c r="A66" s="8">
        <v>10</v>
      </c>
      <c r="B66" s="8">
        <v>1</v>
      </c>
      <c r="C66" s="8" t="s">
        <v>9</v>
      </c>
      <c r="D66" s="8">
        <v>770</v>
      </c>
      <c r="E66" s="8">
        <v>7</v>
      </c>
      <c r="F66" s="8">
        <v>9</v>
      </c>
      <c r="G66" s="8">
        <v>10</v>
      </c>
      <c r="H66" s="8">
        <v>164</v>
      </c>
    </row>
    <row r="67" spans="1:8">
      <c r="A67" s="4">
        <v>10</v>
      </c>
      <c r="B67" s="4">
        <v>6</v>
      </c>
      <c r="C67" s="4" t="s">
        <v>9</v>
      </c>
      <c r="D67" s="4">
        <v>562</v>
      </c>
      <c r="E67" s="4">
        <v>7</v>
      </c>
      <c r="F67" s="4">
        <v>13</v>
      </c>
      <c r="G67" s="4">
        <v>11</v>
      </c>
      <c r="H67" s="4">
        <v>188</v>
      </c>
    </row>
    <row r="68" spans="1:8">
      <c r="A68" s="6">
        <v>11</v>
      </c>
      <c r="B68" s="6">
        <v>4</v>
      </c>
      <c r="C68" s="6" t="s">
        <v>9</v>
      </c>
      <c r="D68" s="6">
        <v>149</v>
      </c>
      <c r="E68" s="6">
        <v>11</v>
      </c>
      <c r="F68" s="6">
        <v>10</v>
      </c>
      <c r="G68" s="6">
        <v>7</v>
      </c>
      <c r="H68" s="6">
        <v>264</v>
      </c>
    </row>
    <row r="69" spans="1:8">
      <c r="A69" s="8">
        <v>11</v>
      </c>
      <c r="B69" s="8">
        <v>3</v>
      </c>
      <c r="C69" s="8" t="s">
        <v>9</v>
      </c>
      <c r="D69" s="8">
        <v>559</v>
      </c>
      <c r="E69" s="8">
        <v>7</v>
      </c>
      <c r="F69" s="8">
        <v>11</v>
      </c>
      <c r="G69" s="8">
        <v>5</v>
      </c>
      <c r="H69" s="8">
        <v>157</v>
      </c>
    </row>
    <row r="70" spans="1:8">
      <c r="A70" s="4">
        <v>11</v>
      </c>
      <c r="B70" s="4">
        <v>2</v>
      </c>
      <c r="C70" s="4" t="s">
        <v>9</v>
      </c>
      <c r="D70" s="4">
        <v>584</v>
      </c>
      <c r="E70" s="4">
        <v>11</v>
      </c>
      <c r="F70" s="4">
        <v>8</v>
      </c>
      <c r="G70" s="4">
        <v>10</v>
      </c>
      <c r="H70" s="4">
        <v>215</v>
      </c>
    </row>
    <row r="71" spans="1:8">
      <c r="A71" s="6">
        <v>12</v>
      </c>
      <c r="B71" s="6">
        <v>6</v>
      </c>
      <c r="C71" s="6" t="s">
        <v>9</v>
      </c>
      <c r="D71" s="6">
        <v>276</v>
      </c>
      <c r="E71" s="6">
        <v>11</v>
      </c>
      <c r="F71" s="6">
        <v>5</v>
      </c>
      <c r="G71" s="6">
        <v>11</v>
      </c>
      <c r="H71" s="6">
        <v>130</v>
      </c>
    </row>
    <row r="72" spans="1:8">
      <c r="A72" s="8">
        <v>12</v>
      </c>
      <c r="B72" s="8">
        <v>2</v>
      </c>
      <c r="C72" s="8" t="s">
        <v>9</v>
      </c>
      <c r="D72" s="8">
        <v>652</v>
      </c>
      <c r="E72" s="8">
        <v>9</v>
      </c>
      <c r="F72" s="8">
        <v>7</v>
      </c>
      <c r="G72" s="8">
        <v>5</v>
      </c>
      <c r="H72" s="8">
        <v>147</v>
      </c>
    </row>
    <row r="73" spans="1:8">
      <c r="A73" s="4">
        <v>12</v>
      </c>
      <c r="B73" s="4">
        <v>4</v>
      </c>
      <c r="C73" s="4" t="s">
        <v>9</v>
      </c>
      <c r="D73" s="4">
        <v>463</v>
      </c>
      <c r="E73" s="4">
        <v>6</v>
      </c>
      <c r="F73" s="4">
        <v>9</v>
      </c>
      <c r="G73" s="4">
        <v>3</v>
      </c>
      <c r="H73" s="4">
        <v>86</v>
      </c>
    </row>
  </sheetData>
  <sortState xmlns:xlrd2="http://schemas.microsoft.com/office/spreadsheetml/2017/richdata2" ref="A2:H74">
    <sortCondition ref="C1"/>
  </sortState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9A7F-841F-4C31-ADB2-E3B0B1F83527}">
  <dimension ref="A1:W25"/>
  <sheetViews>
    <sheetView workbookViewId="0">
      <selection activeCell="Y11" sqref="Y11"/>
    </sheetView>
  </sheetViews>
  <sheetFormatPr defaultRowHeight="14.4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7" customFormat="1">
      <c r="A2" s="6">
        <v>3</v>
      </c>
      <c r="B2" s="6">
        <v>1</v>
      </c>
      <c r="C2" s="6" t="s">
        <v>8</v>
      </c>
      <c r="D2" s="6">
        <v>702</v>
      </c>
      <c r="E2" s="6">
        <v>0</v>
      </c>
      <c r="F2" s="6">
        <v>6</v>
      </c>
      <c r="G2" s="6">
        <v>4</v>
      </c>
      <c r="H2" s="6">
        <v>218</v>
      </c>
      <c r="M2"/>
      <c r="N2"/>
      <c r="O2"/>
      <c r="P2"/>
      <c r="Q2"/>
      <c r="R2"/>
      <c r="S2"/>
      <c r="T2"/>
      <c r="U2"/>
      <c r="V2"/>
      <c r="W2"/>
    </row>
    <row r="3" spans="1:23" s="7" customFormat="1">
      <c r="A3" s="6">
        <v>8</v>
      </c>
      <c r="B3" s="6">
        <v>1</v>
      </c>
      <c r="C3" s="6" t="s">
        <v>8</v>
      </c>
      <c r="D3" s="6">
        <v>321</v>
      </c>
      <c r="E3" s="6">
        <v>3</v>
      </c>
      <c r="F3" s="6">
        <v>6</v>
      </c>
      <c r="G3" s="6">
        <v>2</v>
      </c>
      <c r="H3" s="6">
        <v>74</v>
      </c>
      <c r="M3"/>
      <c r="N3"/>
      <c r="O3"/>
      <c r="P3"/>
      <c r="Q3"/>
      <c r="R3"/>
      <c r="S3"/>
      <c r="T3"/>
      <c r="U3"/>
      <c r="V3"/>
      <c r="W3"/>
    </row>
    <row r="4" spans="1:23" s="7" customFormat="1">
      <c r="A4" s="6">
        <v>5</v>
      </c>
      <c r="B4" s="6">
        <v>2</v>
      </c>
      <c r="C4" s="6" t="s">
        <v>8</v>
      </c>
      <c r="D4" s="6">
        <v>103</v>
      </c>
      <c r="E4" s="6">
        <v>1</v>
      </c>
      <c r="F4" s="6">
        <v>8</v>
      </c>
      <c r="G4" s="6">
        <v>4</v>
      </c>
      <c r="H4" s="6">
        <v>158</v>
      </c>
      <c r="M4"/>
      <c r="N4"/>
      <c r="O4"/>
      <c r="P4"/>
      <c r="Q4"/>
      <c r="R4"/>
      <c r="S4"/>
      <c r="T4"/>
      <c r="U4"/>
      <c r="V4"/>
      <c r="W4"/>
    </row>
    <row r="5" spans="1:23" s="7" customFormat="1">
      <c r="A5" s="6">
        <v>10</v>
      </c>
      <c r="B5" s="6">
        <v>2</v>
      </c>
      <c r="C5" s="6" t="s">
        <v>8</v>
      </c>
      <c r="D5" s="6">
        <v>488</v>
      </c>
      <c r="E5" s="6">
        <v>4</v>
      </c>
      <c r="F5" s="6">
        <v>13</v>
      </c>
      <c r="G5" s="6">
        <v>9</v>
      </c>
      <c r="H5" s="6">
        <v>109</v>
      </c>
      <c r="M5"/>
      <c r="N5"/>
      <c r="O5"/>
      <c r="P5"/>
      <c r="Q5"/>
      <c r="R5"/>
      <c r="S5"/>
      <c r="T5"/>
      <c r="U5"/>
      <c r="V5"/>
      <c r="W5"/>
    </row>
    <row r="6" spans="1:23" s="7" customFormat="1">
      <c r="A6" s="6">
        <v>1</v>
      </c>
      <c r="B6" s="6">
        <v>3</v>
      </c>
      <c r="C6" s="6" t="s">
        <v>8</v>
      </c>
      <c r="D6" s="6">
        <v>310</v>
      </c>
      <c r="E6" s="6">
        <v>2</v>
      </c>
      <c r="F6" s="6">
        <v>8</v>
      </c>
      <c r="G6" s="6">
        <v>4</v>
      </c>
      <c r="H6" s="6">
        <v>122</v>
      </c>
      <c r="M6"/>
      <c r="N6"/>
      <c r="O6"/>
      <c r="P6"/>
      <c r="Q6"/>
      <c r="R6"/>
      <c r="S6"/>
      <c r="T6"/>
      <c r="U6"/>
      <c r="V6"/>
      <c r="W6"/>
    </row>
    <row r="7" spans="1:23" s="7" customFormat="1">
      <c r="A7" s="6">
        <v>12</v>
      </c>
      <c r="B7" s="6">
        <v>3</v>
      </c>
      <c r="C7" s="6" t="s">
        <v>8</v>
      </c>
      <c r="D7" s="6">
        <v>189</v>
      </c>
      <c r="E7" s="6">
        <v>2</v>
      </c>
      <c r="F7" s="6">
        <v>4</v>
      </c>
      <c r="G7" s="6">
        <v>6</v>
      </c>
      <c r="H7" s="6">
        <v>145</v>
      </c>
      <c r="M7"/>
      <c r="N7"/>
      <c r="O7"/>
      <c r="P7"/>
      <c r="Q7"/>
      <c r="R7"/>
      <c r="S7"/>
      <c r="T7"/>
      <c r="U7"/>
      <c r="V7"/>
      <c r="W7"/>
    </row>
    <row r="8" spans="1:23" s="7" customFormat="1">
      <c r="A8" s="6">
        <v>2</v>
      </c>
      <c r="B8" s="6">
        <v>4</v>
      </c>
      <c r="C8" s="6" t="s">
        <v>8</v>
      </c>
      <c r="D8" s="6">
        <v>322</v>
      </c>
      <c r="E8" s="6">
        <v>3</v>
      </c>
      <c r="F8" s="6">
        <v>13</v>
      </c>
      <c r="G8" s="6">
        <v>6</v>
      </c>
      <c r="H8" s="6">
        <v>90</v>
      </c>
      <c r="M8"/>
      <c r="N8"/>
      <c r="O8"/>
      <c r="P8"/>
      <c r="Q8"/>
      <c r="R8"/>
      <c r="S8"/>
      <c r="T8"/>
      <c r="U8"/>
      <c r="V8"/>
      <c r="W8"/>
    </row>
    <row r="9" spans="1:23" s="7" customFormat="1">
      <c r="A9" s="6">
        <v>9</v>
      </c>
      <c r="B9" s="6">
        <v>4</v>
      </c>
      <c r="C9" s="6" t="s">
        <v>8</v>
      </c>
      <c r="D9" s="6">
        <v>434</v>
      </c>
      <c r="E9" s="6">
        <v>0</v>
      </c>
      <c r="F9" s="6">
        <v>8</v>
      </c>
      <c r="G9" s="6">
        <v>4</v>
      </c>
      <c r="H9" s="6">
        <v>139</v>
      </c>
      <c r="M9"/>
      <c r="N9"/>
      <c r="O9"/>
      <c r="P9"/>
      <c r="Q9"/>
      <c r="R9"/>
      <c r="S9"/>
      <c r="T9"/>
      <c r="U9"/>
      <c r="V9"/>
      <c r="W9"/>
    </row>
    <row r="10" spans="1:23" s="7" customFormat="1">
      <c r="A10" s="6">
        <v>4</v>
      </c>
      <c r="B10" s="6">
        <v>5</v>
      </c>
      <c r="C10" s="6" t="s">
        <v>8</v>
      </c>
      <c r="D10" s="6">
        <v>366</v>
      </c>
      <c r="E10" s="6">
        <v>0</v>
      </c>
      <c r="F10" s="6">
        <v>11</v>
      </c>
      <c r="G10" s="6">
        <v>0</v>
      </c>
      <c r="H10" s="6">
        <v>89</v>
      </c>
      <c r="M10"/>
      <c r="N10"/>
      <c r="O10"/>
      <c r="P10"/>
      <c r="Q10"/>
      <c r="R10"/>
      <c r="S10"/>
      <c r="T10"/>
      <c r="U10"/>
      <c r="V10"/>
      <c r="W10"/>
    </row>
    <row r="11" spans="1:23" s="7" customFormat="1">
      <c r="A11" s="6">
        <v>11</v>
      </c>
      <c r="B11" s="6">
        <v>5</v>
      </c>
      <c r="C11" s="6" t="s">
        <v>8</v>
      </c>
      <c r="D11" s="6">
        <v>603</v>
      </c>
      <c r="E11" s="6">
        <v>2</v>
      </c>
      <c r="F11" s="6">
        <v>10</v>
      </c>
      <c r="G11" s="6">
        <v>4</v>
      </c>
      <c r="H11" s="6">
        <v>62</v>
      </c>
      <c r="M11"/>
      <c r="N11"/>
      <c r="O11"/>
      <c r="P11"/>
      <c r="Q11"/>
      <c r="R11"/>
      <c r="S11"/>
      <c r="T11"/>
      <c r="U11"/>
      <c r="V11"/>
      <c r="W11"/>
    </row>
    <row r="12" spans="1:23" s="7" customFormat="1">
      <c r="A12" s="6">
        <v>6</v>
      </c>
      <c r="B12" s="6">
        <v>6</v>
      </c>
      <c r="C12" s="6" t="s">
        <v>8</v>
      </c>
      <c r="D12" s="6">
        <v>729</v>
      </c>
      <c r="E12" s="6">
        <v>5</v>
      </c>
      <c r="F12" s="6">
        <v>14</v>
      </c>
      <c r="G12" s="6">
        <v>4</v>
      </c>
      <c r="H12" s="6">
        <v>100</v>
      </c>
      <c r="M12"/>
      <c r="N12"/>
      <c r="O12"/>
      <c r="P12"/>
      <c r="Q12"/>
      <c r="R12"/>
      <c r="S12"/>
      <c r="T12"/>
      <c r="U12"/>
      <c r="V12"/>
      <c r="W12"/>
    </row>
    <row r="13" spans="1:23" s="7" customFormat="1">
      <c r="A13" s="6">
        <v>7</v>
      </c>
      <c r="B13" s="6">
        <v>6</v>
      </c>
      <c r="C13" s="6" t="s">
        <v>8</v>
      </c>
      <c r="D13" s="6">
        <v>661</v>
      </c>
      <c r="E13" s="6">
        <v>2</v>
      </c>
      <c r="F13" s="6">
        <v>3</v>
      </c>
      <c r="G13" s="6">
        <v>4</v>
      </c>
      <c r="H13" s="6">
        <v>119</v>
      </c>
      <c r="M13"/>
      <c r="N13"/>
      <c r="O13"/>
      <c r="P13"/>
      <c r="Q13"/>
      <c r="R13"/>
      <c r="S13"/>
      <c r="T13"/>
      <c r="U13"/>
      <c r="V13"/>
      <c r="W13"/>
    </row>
    <row r="14" spans="1:23" s="7" customFormat="1">
      <c r="A14" s="6">
        <v>7</v>
      </c>
      <c r="B14" s="6">
        <v>1</v>
      </c>
      <c r="C14" s="6" t="s">
        <v>9</v>
      </c>
      <c r="D14" s="6">
        <v>677</v>
      </c>
      <c r="E14" s="6">
        <v>12</v>
      </c>
      <c r="F14" s="6">
        <v>8</v>
      </c>
      <c r="G14" s="6">
        <v>12</v>
      </c>
      <c r="H14" s="6">
        <v>123</v>
      </c>
      <c r="M14"/>
      <c r="N14"/>
      <c r="O14"/>
      <c r="P14"/>
      <c r="Q14"/>
      <c r="R14"/>
      <c r="S14"/>
      <c r="T14"/>
      <c r="U14"/>
      <c r="V14"/>
      <c r="W14"/>
    </row>
    <row r="15" spans="1:23" s="7" customFormat="1">
      <c r="A15" s="6">
        <v>10</v>
      </c>
      <c r="B15" s="6">
        <v>1</v>
      </c>
      <c r="C15" s="6" t="s">
        <v>9</v>
      </c>
      <c r="D15" s="6">
        <v>244</v>
      </c>
      <c r="E15" s="6">
        <v>9</v>
      </c>
      <c r="F15" s="6">
        <v>5</v>
      </c>
      <c r="G15" s="6">
        <v>4</v>
      </c>
      <c r="H15" s="6">
        <v>159</v>
      </c>
      <c r="M15"/>
      <c r="N15"/>
      <c r="O15"/>
      <c r="P15"/>
      <c r="Q15"/>
      <c r="R15"/>
      <c r="S15"/>
      <c r="T15"/>
      <c r="U15"/>
      <c r="V15"/>
      <c r="W15"/>
    </row>
    <row r="16" spans="1:23" s="7" customFormat="1">
      <c r="A16" s="6">
        <v>9</v>
      </c>
      <c r="B16" s="6">
        <v>2</v>
      </c>
      <c r="C16" s="6" t="s">
        <v>9</v>
      </c>
      <c r="D16" s="6">
        <v>476</v>
      </c>
      <c r="E16" s="6">
        <v>13</v>
      </c>
      <c r="F16" s="6">
        <v>7</v>
      </c>
      <c r="G16" s="6">
        <v>10</v>
      </c>
      <c r="H16" s="6">
        <v>182</v>
      </c>
      <c r="M16"/>
      <c r="N16"/>
      <c r="O16"/>
      <c r="P16"/>
      <c r="Q16"/>
      <c r="R16"/>
      <c r="S16"/>
      <c r="T16"/>
      <c r="U16"/>
      <c r="V16"/>
      <c r="W16"/>
    </row>
    <row r="17" spans="1:23" s="7" customFormat="1">
      <c r="A17" s="6">
        <v>12</v>
      </c>
      <c r="B17" s="6">
        <v>2</v>
      </c>
      <c r="C17" s="6" t="s">
        <v>9</v>
      </c>
      <c r="D17" s="6">
        <v>478</v>
      </c>
      <c r="E17" s="6">
        <v>11</v>
      </c>
      <c r="F17" s="6">
        <v>11</v>
      </c>
      <c r="G17" s="6">
        <v>6</v>
      </c>
      <c r="H17" s="6">
        <v>263</v>
      </c>
      <c r="M17"/>
      <c r="N17"/>
      <c r="O17"/>
      <c r="P17"/>
      <c r="Q17"/>
      <c r="R17"/>
      <c r="S17"/>
      <c r="T17"/>
      <c r="U17"/>
      <c r="V17"/>
      <c r="W17"/>
    </row>
    <row r="18" spans="1:23" s="7" customFormat="1">
      <c r="A18" s="6">
        <v>8</v>
      </c>
      <c r="B18" s="6">
        <v>3</v>
      </c>
      <c r="C18" s="6" t="s">
        <v>9</v>
      </c>
      <c r="D18" s="6">
        <v>574</v>
      </c>
      <c r="E18" s="6">
        <v>10</v>
      </c>
      <c r="F18" s="6">
        <v>10</v>
      </c>
      <c r="G18" s="6">
        <v>7</v>
      </c>
      <c r="H18" s="6">
        <v>88</v>
      </c>
      <c r="M18"/>
      <c r="N18"/>
      <c r="O18"/>
      <c r="P18"/>
      <c r="Q18"/>
      <c r="R18"/>
      <c r="S18"/>
      <c r="T18"/>
      <c r="U18"/>
      <c r="V18"/>
      <c r="W18"/>
    </row>
    <row r="19" spans="1:23" s="7" customFormat="1">
      <c r="A19" s="6">
        <v>11</v>
      </c>
      <c r="B19" s="6">
        <v>3</v>
      </c>
      <c r="C19" s="6" t="s">
        <v>9</v>
      </c>
      <c r="D19" s="6">
        <v>601</v>
      </c>
      <c r="E19" s="6">
        <v>12</v>
      </c>
      <c r="F19" s="6">
        <v>10</v>
      </c>
      <c r="G19" s="6">
        <v>5</v>
      </c>
      <c r="H19" s="6">
        <v>132</v>
      </c>
      <c r="K19" s="7">
        <v>151.33333333333334</v>
      </c>
      <c r="L19" s="7">
        <v>45.734013600382809</v>
      </c>
      <c r="M19"/>
      <c r="N19"/>
      <c r="O19"/>
      <c r="P19"/>
      <c r="Q19"/>
      <c r="R19"/>
      <c r="S19"/>
      <c r="T19"/>
      <c r="U19"/>
      <c r="V19"/>
      <c r="W19"/>
    </row>
    <row r="20" spans="1:23" s="7" customFormat="1">
      <c r="A20" s="6">
        <v>1</v>
      </c>
      <c r="B20" s="6">
        <v>4</v>
      </c>
      <c r="C20" s="6" t="s">
        <v>9</v>
      </c>
      <c r="D20" s="6">
        <v>282</v>
      </c>
      <c r="E20" s="6">
        <v>8</v>
      </c>
      <c r="F20" s="6">
        <v>7</v>
      </c>
      <c r="G20" s="6">
        <v>12</v>
      </c>
      <c r="H20" s="6">
        <v>98</v>
      </c>
      <c r="M20"/>
      <c r="N20"/>
      <c r="O20"/>
      <c r="P20"/>
      <c r="Q20"/>
      <c r="R20"/>
      <c r="S20"/>
      <c r="T20"/>
      <c r="U20"/>
      <c r="V20"/>
      <c r="W20"/>
    </row>
    <row r="21" spans="1:23" s="7" customFormat="1">
      <c r="A21" s="6">
        <v>4</v>
      </c>
      <c r="B21" s="6">
        <v>4</v>
      </c>
      <c r="C21" s="6" t="s">
        <v>9</v>
      </c>
      <c r="D21" s="6">
        <v>149</v>
      </c>
      <c r="E21" s="6">
        <v>11</v>
      </c>
      <c r="F21" s="6">
        <v>10</v>
      </c>
      <c r="G21" s="6">
        <v>7</v>
      </c>
      <c r="H21" s="6">
        <v>264</v>
      </c>
      <c r="M21"/>
      <c r="N21"/>
      <c r="O21"/>
      <c r="P21"/>
      <c r="Q21"/>
      <c r="R21"/>
      <c r="S21"/>
      <c r="T21"/>
      <c r="U21"/>
      <c r="V21"/>
      <c r="W21"/>
    </row>
    <row r="22" spans="1:23" s="7" customFormat="1">
      <c r="A22" s="6">
        <v>3</v>
      </c>
      <c r="B22" s="6">
        <v>5</v>
      </c>
      <c r="C22" s="6" t="s">
        <v>9</v>
      </c>
      <c r="D22" s="6">
        <v>318</v>
      </c>
      <c r="E22" s="6">
        <v>10</v>
      </c>
      <c r="F22" s="6">
        <v>11</v>
      </c>
      <c r="G22" s="6">
        <v>12</v>
      </c>
      <c r="H22" s="6">
        <v>137</v>
      </c>
      <c r="M22"/>
      <c r="N22"/>
      <c r="O22"/>
      <c r="P22"/>
      <c r="Q22"/>
      <c r="R22"/>
      <c r="S22"/>
      <c r="T22"/>
      <c r="U22"/>
      <c r="V22"/>
      <c r="W22"/>
    </row>
    <row r="23" spans="1:23" s="7" customFormat="1">
      <c r="A23" s="6">
        <v>6</v>
      </c>
      <c r="B23" s="6">
        <v>5</v>
      </c>
      <c r="C23" s="6" t="s">
        <v>9</v>
      </c>
      <c r="D23" s="6">
        <v>565</v>
      </c>
      <c r="E23" s="6">
        <v>10</v>
      </c>
      <c r="F23" s="6">
        <v>6</v>
      </c>
      <c r="G23" s="6">
        <v>3</v>
      </c>
      <c r="H23" s="6">
        <v>85</v>
      </c>
      <c r="M23"/>
      <c r="N23"/>
      <c r="O23"/>
      <c r="P23"/>
      <c r="Q23"/>
      <c r="R23"/>
      <c r="S23"/>
      <c r="T23"/>
      <c r="U23"/>
      <c r="V23"/>
      <c r="W23"/>
    </row>
    <row r="24" spans="1:23" s="7" customFormat="1">
      <c r="A24" s="6">
        <v>2</v>
      </c>
      <c r="B24" s="6">
        <v>6</v>
      </c>
      <c r="C24" s="6" t="s">
        <v>9</v>
      </c>
      <c r="D24" s="6">
        <v>699</v>
      </c>
      <c r="E24" s="6">
        <v>9</v>
      </c>
      <c r="F24" s="6">
        <v>13</v>
      </c>
      <c r="G24" s="6">
        <v>2</v>
      </c>
      <c r="H24" s="6">
        <v>178</v>
      </c>
      <c r="M24"/>
      <c r="N24"/>
      <c r="O24"/>
      <c r="P24"/>
      <c r="Q24"/>
      <c r="R24"/>
      <c r="S24"/>
      <c r="T24"/>
      <c r="U24"/>
      <c r="V24"/>
      <c r="W24"/>
    </row>
    <row r="25" spans="1:23" s="7" customFormat="1">
      <c r="A25" s="6">
        <v>5</v>
      </c>
      <c r="B25" s="6">
        <v>6</v>
      </c>
      <c r="C25" s="6" t="s">
        <v>9</v>
      </c>
      <c r="D25" s="6">
        <v>276</v>
      </c>
      <c r="E25" s="6">
        <v>11</v>
      </c>
      <c r="F25" s="6">
        <v>5</v>
      </c>
      <c r="G25" s="6">
        <v>11</v>
      </c>
      <c r="H25" s="6">
        <v>130</v>
      </c>
      <c r="M25"/>
      <c r="N25"/>
      <c r="O25"/>
      <c r="P25"/>
      <c r="Q25"/>
      <c r="R25"/>
      <c r="S25"/>
      <c r="T25"/>
      <c r="U25"/>
      <c r="V25"/>
      <c r="W25"/>
    </row>
  </sheetData>
  <sortState xmlns:xlrd2="http://schemas.microsoft.com/office/spreadsheetml/2017/richdata2" ref="A2:H26">
    <sortCondition ref="C1"/>
  </sortState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A8DF-A391-48AD-8245-0F69E41C9E03}">
  <dimension ref="A1:W25"/>
  <sheetViews>
    <sheetView workbookViewId="0">
      <selection activeCell="I37" sqref="I37"/>
    </sheetView>
  </sheetViews>
  <sheetFormatPr defaultRowHeight="14.4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9" customFormat="1">
      <c r="A2" s="8">
        <v>4</v>
      </c>
      <c r="B2" s="8">
        <v>1</v>
      </c>
      <c r="C2" s="8" t="s">
        <v>8</v>
      </c>
      <c r="D2" s="8">
        <v>641</v>
      </c>
      <c r="E2" s="8">
        <v>3</v>
      </c>
      <c r="F2" s="8">
        <v>7</v>
      </c>
      <c r="G2" s="8">
        <v>3</v>
      </c>
      <c r="H2" s="8">
        <v>193</v>
      </c>
      <c r="M2"/>
      <c r="N2"/>
      <c r="O2"/>
      <c r="P2"/>
      <c r="Q2"/>
      <c r="R2"/>
      <c r="S2"/>
      <c r="T2"/>
      <c r="U2"/>
      <c r="V2"/>
      <c r="W2"/>
    </row>
    <row r="3" spans="1:23" s="9" customFormat="1">
      <c r="A3" s="8">
        <v>11</v>
      </c>
      <c r="B3" s="8">
        <v>1</v>
      </c>
      <c r="C3" s="8" t="s">
        <v>8</v>
      </c>
      <c r="D3" s="8">
        <v>155</v>
      </c>
      <c r="E3" s="8">
        <v>3</v>
      </c>
      <c r="F3" s="8">
        <v>12</v>
      </c>
      <c r="G3" s="8">
        <v>5</v>
      </c>
      <c r="H3" s="8">
        <v>156</v>
      </c>
      <c r="M3"/>
      <c r="N3"/>
      <c r="O3"/>
      <c r="P3"/>
      <c r="Q3"/>
      <c r="R3"/>
      <c r="S3"/>
      <c r="T3"/>
      <c r="U3"/>
      <c r="V3"/>
      <c r="W3"/>
    </row>
    <row r="4" spans="1:23" s="9" customFormat="1">
      <c r="A4" s="8">
        <v>6</v>
      </c>
      <c r="B4" s="8">
        <v>2</v>
      </c>
      <c r="C4" s="8" t="s">
        <v>8</v>
      </c>
      <c r="D4" s="8">
        <v>298</v>
      </c>
      <c r="E4" s="8">
        <v>2</v>
      </c>
      <c r="F4" s="8">
        <v>11</v>
      </c>
      <c r="G4" s="8">
        <v>5</v>
      </c>
      <c r="H4" s="8">
        <v>88</v>
      </c>
      <c r="M4"/>
      <c r="N4"/>
      <c r="O4"/>
      <c r="P4"/>
      <c r="Q4"/>
      <c r="R4"/>
      <c r="S4"/>
      <c r="T4"/>
      <c r="U4"/>
      <c r="V4"/>
      <c r="W4"/>
    </row>
    <row r="5" spans="1:23" s="9" customFormat="1">
      <c r="A5" s="8">
        <v>7</v>
      </c>
      <c r="B5" s="8">
        <v>2</v>
      </c>
      <c r="C5" s="8" t="s">
        <v>8</v>
      </c>
      <c r="D5" s="8">
        <v>518</v>
      </c>
      <c r="E5" s="8">
        <v>1</v>
      </c>
      <c r="F5" s="8">
        <v>4</v>
      </c>
      <c r="G5" s="8">
        <v>5</v>
      </c>
      <c r="H5" s="8">
        <v>137</v>
      </c>
      <c r="M5"/>
      <c r="N5"/>
      <c r="O5"/>
      <c r="P5"/>
      <c r="Q5"/>
      <c r="R5"/>
      <c r="S5"/>
      <c r="T5"/>
      <c r="U5"/>
      <c r="V5"/>
      <c r="W5"/>
    </row>
    <row r="6" spans="1:23" s="9" customFormat="1">
      <c r="A6" s="8">
        <v>2</v>
      </c>
      <c r="B6" s="8">
        <v>3</v>
      </c>
      <c r="C6" s="8" t="s">
        <v>8</v>
      </c>
      <c r="D6" s="8">
        <v>359</v>
      </c>
      <c r="E6" s="8">
        <v>2</v>
      </c>
      <c r="F6" s="8">
        <v>6</v>
      </c>
      <c r="G6" s="8">
        <v>5</v>
      </c>
      <c r="H6" s="8">
        <v>54</v>
      </c>
      <c r="M6"/>
      <c r="N6"/>
      <c r="O6"/>
      <c r="P6"/>
      <c r="Q6"/>
      <c r="R6"/>
      <c r="S6"/>
      <c r="T6"/>
      <c r="U6"/>
      <c r="V6"/>
      <c r="W6"/>
    </row>
    <row r="7" spans="1:23" s="9" customFormat="1">
      <c r="A7" s="8">
        <v>9</v>
      </c>
      <c r="B7" s="8">
        <v>3</v>
      </c>
      <c r="C7" s="8" t="s">
        <v>8</v>
      </c>
      <c r="D7" s="8">
        <v>134</v>
      </c>
      <c r="E7" s="8">
        <v>4</v>
      </c>
      <c r="F7" s="8">
        <v>10</v>
      </c>
      <c r="G7" s="8">
        <v>2</v>
      </c>
      <c r="H7" s="8">
        <v>123</v>
      </c>
      <c r="M7"/>
      <c r="N7"/>
      <c r="O7"/>
      <c r="P7"/>
      <c r="Q7"/>
      <c r="R7"/>
      <c r="S7"/>
      <c r="T7"/>
      <c r="U7"/>
      <c r="V7"/>
      <c r="W7"/>
    </row>
    <row r="8" spans="1:23" s="9" customFormat="1">
      <c r="A8" s="8">
        <v>5</v>
      </c>
      <c r="B8" s="8">
        <v>4</v>
      </c>
      <c r="C8" s="8" t="s">
        <v>8</v>
      </c>
      <c r="D8" s="8">
        <v>330</v>
      </c>
      <c r="E8" s="8">
        <v>3</v>
      </c>
      <c r="F8" s="8">
        <v>12</v>
      </c>
      <c r="G8" s="8">
        <v>5</v>
      </c>
      <c r="H8" s="8">
        <v>151</v>
      </c>
      <c r="M8"/>
      <c r="N8"/>
      <c r="O8"/>
      <c r="P8"/>
      <c r="Q8"/>
      <c r="R8"/>
      <c r="S8"/>
      <c r="T8"/>
      <c r="U8"/>
      <c r="V8"/>
      <c r="W8"/>
    </row>
    <row r="9" spans="1:23" s="9" customFormat="1">
      <c r="A9" s="8">
        <v>10</v>
      </c>
      <c r="B9" s="8">
        <v>4</v>
      </c>
      <c r="C9" s="8" t="s">
        <v>8</v>
      </c>
      <c r="D9" s="8">
        <v>304</v>
      </c>
      <c r="E9" s="8">
        <v>2</v>
      </c>
      <c r="F9" s="8">
        <v>4</v>
      </c>
      <c r="G9" s="8">
        <v>4</v>
      </c>
      <c r="H9" s="8">
        <v>77</v>
      </c>
      <c r="M9"/>
      <c r="N9"/>
      <c r="O9"/>
      <c r="P9"/>
      <c r="Q9"/>
      <c r="R9"/>
      <c r="S9"/>
      <c r="T9"/>
      <c r="U9"/>
      <c r="V9"/>
      <c r="W9"/>
    </row>
    <row r="10" spans="1:23" s="9" customFormat="1">
      <c r="A10" s="8">
        <v>1</v>
      </c>
      <c r="B10" s="8">
        <v>5</v>
      </c>
      <c r="C10" s="8" t="s">
        <v>8</v>
      </c>
      <c r="D10" s="8">
        <v>605</v>
      </c>
      <c r="E10" s="8">
        <v>4</v>
      </c>
      <c r="F10" s="8">
        <v>8</v>
      </c>
      <c r="G10" s="8">
        <v>5</v>
      </c>
      <c r="H10" s="8">
        <v>108</v>
      </c>
      <c r="M10"/>
      <c r="N10"/>
      <c r="O10"/>
      <c r="P10"/>
      <c r="Q10"/>
      <c r="R10"/>
      <c r="S10"/>
      <c r="T10"/>
      <c r="U10"/>
      <c r="V10"/>
      <c r="W10"/>
    </row>
    <row r="11" spans="1:23" s="9" customFormat="1">
      <c r="A11" s="8">
        <v>12</v>
      </c>
      <c r="B11" s="8">
        <v>5</v>
      </c>
      <c r="C11" s="8" t="s">
        <v>8</v>
      </c>
      <c r="D11" s="8">
        <v>563</v>
      </c>
      <c r="E11" s="8">
        <v>1</v>
      </c>
      <c r="F11" s="8">
        <v>14</v>
      </c>
      <c r="G11" s="8">
        <v>5</v>
      </c>
      <c r="H11" s="8">
        <v>130</v>
      </c>
      <c r="M11"/>
      <c r="N11"/>
      <c r="O11"/>
      <c r="P11"/>
      <c r="Q11"/>
      <c r="R11"/>
      <c r="S11"/>
      <c r="T11"/>
      <c r="U11"/>
      <c r="V11"/>
      <c r="W11"/>
    </row>
    <row r="12" spans="1:23" s="9" customFormat="1">
      <c r="A12" s="8">
        <v>3</v>
      </c>
      <c r="B12" s="8">
        <v>6</v>
      </c>
      <c r="C12" s="8" t="s">
        <v>8</v>
      </c>
      <c r="D12" s="8">
        <v>629</v>
      </c>
      <c r="E12" s="8">
        <v>1</v>
      </c>
      <c r="F12" s="8">
        <v>9</v>
      </c>
      <c r="G12" s="8">
        <v>4</v>
      </c>
      <c r="H12" s="8">
        <v>209</v>
      </c>
      <c r="M12"/>
      <c r="N12"/>
      <c r="O12"/>
      <c r="P12"/>
      <c r="Q12"/>
      <c r="R12"/>
      <c r="S12"/>
      <c r="T12"/>
      <c r="U12"/>
      <c r="V12"/>
      <c r="W12"/>
    </row>
    <row r="13" spans="1:23" s="9" customFormat="1">
      <c r="A13" s="8">
        <v>8</v>
      </c>
      <c r="B13" s="8">
        <v>6</v>
      </c>
      <c r="C13" s="8" t="s">
        <v>8</v>
      </c>
      <c r="D13" s="8">
        <v>617</v>
      </c>
      <c r="E13" s="8">
        <v>3</v>
      </c>
      <c r="F13" s="8">
        <v>9</v>
      </c>
      <c r="G13" s="8">
        <v>1</v>
      </c>
      <c r="H13" s="8">
        <v>107</v>
      </c>
      <c r="M13"/>
      <c r="N13"/>
      <c r="O13"/>
      <c r="P13"/>
      <c r="Q13"/>
      <c r="R13"/>
      <c r="S13"/>
      <c r="T13"/>
      <c r="U13"/>
      <c r="V13"/>
      <c r="W13"/>
    </row>
    <row r="14" spans="1:23" s="9" customFormat="1">
      <c r="A14" s="8">
        <v>6</v>
      </c>
      <c r="B14" s="8">
        <v>1</v>
      </c>
      <c r="C14" s="8" t="s">
        <v>9</v>
      </c>
      <c r="D14" s="8">
        <v>597</v>
      </c>
      <c r="E14" s="8">
        <v>12</v>
      </c>
      <c r="F14" s="8">
        <v>8</v>
      </c>
      <c r="G14" s="8">
        <v>11</v>
      </c>
      <c r="H14" s="8">
        <v>162</v>
      </c>
      <c r="M14"/>
      <c r="N14"/>
      <c r="O14"/>
      <c r="P14"/>
      <c r="Q14"/>
      <c r="R14"/>
      <c r="S14"/>
      <c r="T14"/>
      <c r="U14"/>
      <c r="V14"/>
      <c r="W14"/>
    </row>
    <row r="15" spans="1:23" s="9" customFormat="1">
      <c r="A15" s="8">
        <v>9</v>
      </c>
      <c r="B15" s="8">
        <v>1</v>
      </c>
      <c r="C15" s="8" t="s">
        <v>9</v>
      </c>
      <c r="D15" s="8">
        <v>770</v>
      </c>
      <c r="E15" s="8">
        <v>7</v>
      </c>
      <c r="F15" s="8">
        <v>9</v>
      </c>
      <c r="G15" s="8">
        <v>10</v>
      </c>
      <c r="H15" s="8">
        <v>164</v>
      </c>
      <c r="M15"/>
      <c r="N15"/>
      <c r="O15"/>
      <c r="P15"/>
      <c r="Q15"/>
      <c r="R15"/>
      <c r="S15"/>
      <c r="T15"/>
      <c r="U15"/>
      <c r="V15"/>
      <c r="W15"/>
    </row>
    <row r="16" spans="1:23" s="9" customFormat="1">
      <c r="A16" s="8">
        <v>2</v>
      </c>
      <c r="B16" s="8">
        <v>2</v>
      </c>
      <c r="C16" s="8" t="s">
        <v>9</v>
      </c>
      <c r="D16" s="8">
        <v>146</v>
      </c>
      <c r="E16" s="8">
        <v>8</v>
      </c>
      <c r="F16" s="8">
        <v>9</v>
      </c>
      <c r="G16" s="8">
        <v>4</v>
      </c>
      <c r="H16" s="8">
        <v>107</v>
      </c>
      <c r="M16"/>
      <c r="N16"/>
      <c r="O16"/>
      <c r="P16"/>
      <c r="Q16"/>
      <c r="R16"/>
      <c r="S16"/>
      <c r="T16"/>
      <c r="U16"/>
      <c r="V16"/>
      <c r="W16"/>
    </row>
    <row r="17" spans="1:23" s="9" customFormat="1">
      <c r="A17" s="8">
        <v>11</v>
      </c>
      <c r="B17" s="8">
        <v>2</v>
      </c>
      <c r="C17" s="8" t="s">
        <v>9</v>
      </c>
      <c r="D17" s="8">
        <v>652</v>
      </c>
      <c r="E17" s="8">
        <v>9</v>
      </c>
      <c r="F17" s="8">
        <v>7</v>
      </c>
      <c r="G17" s="8">
        <v>5</v>
      </c>
      <c r="H17" s="8">
        <v>147</v>
      </c>
      <c r="M17"/>
      <c r="N17"/>
      <c r="O17"/>
      <c r="P17"/>
      <c r="Q17"/>
      <c r="R17"/>
      <c r="S17"/>
      <c r="T17"/>
      <c r="U17"/>
      <c r="V17"/>
      <c r="W17"/>
    </row>
    <row r="18" spans="1:23" s="9" customFormat="1">
      <c r="A18" s="8">
        <v>4</v>
      </c>
      <c r="B18" s="8">
        <v>3</v>
      </c>
      <c r="C18" s="8" t="s">
        <v>9</v>
      </c>
      <c r="D18" s="8">
        <v>626</v>
      </c>
      <c r="E18" s="8">
        <v>12</v>
      </c>
      <c r="F18" s="8">
        <v>9</v>
      </c>
      <c r="G18" s="8">
        <v>12</v>
      </c>
      <c r="H18" s="8">
        <v>189</v>
      </c>
      <c r="M18"/>
      <c r="N18"/>
      <c r="O18"/>
      <c r="P18"/>
      <c r="Q18"/>
      <c r="R18"/>
      <c r="S18"/>
      <c r="T18"/>
      <c r="U18"/>
      <c r="V18"/>
      <c r="W18"/>
    </row>
    <row r="19" spans="1:23" s="9" customFormat="1">
      <c r="A19" s="8">
        <v>7</v>
      </c>
      <c r="B19" s="8">
        <v>3</v>
      </c>
      <c r="C19" s="8" t="s">
        <v>9</v>
      </c>
      <c r="D19" s="8">
        <v>559</v>
      </c>
      <c r="E19" s="8">
        <v>7</v>
      </c>
      <c r="F19" s="8">
        <v>11</v>
      </c>
      <c r="G19" s="8">
        <v>5</v>
      </c>
      <c r="H19" s="8">
        <v>157</v>
      </c>
      <c r="M19"/>
      <c r="N19"/>
      <c r="O19"/>
      <c r="P19"/>
      <c r="Q19"/>
      <c r="R19"/>
      <c r="S19"/>
      <c r="T19"/>
      <c r="U19"/>
      <c r="V19"/>
      <c r="W19"/>
    </row>
    <row r="20" spans="1:23" s="9" customFormat="1">
      <c r="A20" s="8">
        <v>3</v>
      </c>
      <c r="B20" s="8">
        <v>4</v>
      </c>
      <c r="C20" s="8" t="s">
        <v>9</v>
      </c>
      <c r="D20" s="8">
        <v>716</v>
      </c>
      <c r="E20" s="8">
        <v>15</v>
      </c>
      <c r="F20" s="8">
        <v>7</v>
      </c>
      <c r="G20" s="8">
        <v>5</v>
      </c>
      <c r="H20" s="8">
        <v>178</v>
      </c>
      <c r="M20"/>
      <c r="N20"/>
      <c r="O20"/>
      <c r="P20"/>
      <c r="Q20"/>
      <c r="R20"/>
      <c r="S20"/>
      <c r="T20"/>
      <c r="U20"/>
      <c r="V20"/>
      <c r="W20"/>
    </row>
    <row r="21" spans="1:23" s="9" customFormat="1">
      <c r="A21" s="8">
        <v>12</v>
      </c>
      <c r="B21" s="8">
        <v>4</v>
      </c>
      <c r="C21" s="8" t="s">
        <v>9</v>
      </c>
      <c r="D21" s="8">
        <v>694</v>
      </c>
      <c r="E21" s="8">
        <v>13</v>
      </c>
      <c r="F21" s="8">
        <v>6</v>
      </c>
      <c r="G21" s="8">
        <v>3</v>
      </c>
      <c r="H21" s="8">
        <v>189</v>
      </c>
      <c r="M21"/>
      <c r="N21"/>
      <c r="O21"/>
      <c r="P21"/>
      <c r="Q21"/>
      <c r="R21"/>
      <c r="S21"/>
      <c r="T21"/>
      <c r="U21"/>
      <c r="V21"/>
      <c r="W21"/>
    </row>
    <row r="22" spans="1:23" s="9" customFormat="1">
      <c r="A22" s="8">
        <v>5</v>
      </c>
      <c r="B22" s="8">
        <v>5</v>
      </c>
      <c r="C22" s="8" t="s">
        <v>9</v>
      </c>
      <c r="D22" s="8">
        <v>324</v>
      </c>
      <c r="E22" s="8">
        <v>14</v>
      </c>
      <c r="F22" s="8">
        <v>6</v>
      </c>
      <c r="G22" s="8">
        <v>1</v>
      </c>
      <c r="H22" s="8">
        <v>208</v>
      </c>
      <c r="M22"/>
      <c r="N22"/>
      <c r="O22"/>
      <c r="P22"/>
      <c r="Q22"/>
      <c r="R22"/>
      <c r="S22"/>
      <c r="T22"/>
      <c r="U22"/>
      <c r="V22"/>
      <c r="W22"/>
    </row>
    <row r="23" spans="1:23" s="9" customFormat="1">
      <c r="A23" s="8">
        <v>8</v>
      </c>
      <c r="B23" s="8">
        <v>5</v>
      </c>
      <c r="C23" s="8" t="s">
        <v>9</v>
      </c>
      <c r="D23" s="8">
        <v>595</v>
      </c>
      <c r="E23" s="8">
        <v>12</v>
      </c>
      <c r="F23" s="8">
        <v>12</v>
      </c>
      <c r="G23" s="8">
        <v>3</v>
      </c>
      <c r="H23" s="8">
        <v>113</v>
      </c>
      <c r="M23"/>
      <c r="N23"/>
      <c r="O23"/>
      <c r="P23"/>
      <c r="Q23"/>
      <c r="R23"/>
      <c r="S23"/>
      <c r="T23"/>
      <c r="U23"/>
      <c r="V23"/>
      <c r="W23"/>
    </row>
    <row r="24" spans="1:23" s="9" customFormat="1">
      <c r="A24" s="8">
        <v>1</v>
      </c>
      <c r="B24" s="8">
        <v>6</v>
      </c>
      <c r="C24" s="8" t="s">
        <v>9</v>
      </c>
      <c r="D24" s="8">
        <v>187</v>
      </c>
      <c r="E24" s="8">
        <v>7</v>
      </c>
      <c r="F24" s="8">
        <v>11</v>
      </c>
      <c r="G24" s="8">
        <v>9</v>
      </c>
      <c r="H24" s="8">
        <v>187</v>
      </c>
      <c r="M24"/>
      <c r="N24"/>
      <c r="O24"/>
      <c r="P24"/>
      <c r="Q24"/>
      <c r="R24"/>
      <c r="S24"/>
      <c r="T24"/>
      <c r="U24"/>
      <c r="V24"/>
      <c r="W24"/>
    </row>
    <row r="25" spans="1:23" s="9" customFormat="1">
      <c r="A25" s="8">
        <v>10</v>
      </c>
      <c r="B25" s="8">
        <v>6</v>
      </c>
      <c r="C25" s="8" t="s">
        <v>9</v>
      </c>
      <c r="D25" s="8">
        <v>759</v>
      </c>
      <c r="E25" s="8">
        <v>9</v>
      </c>
      <c r="F25" s="8">
        <v>9</v>
      </c>
      <c r="G25" s="8">
        <v>7</v>
      </c>
      <c r="H25" s="8">
        <v>95</v>
      </c>
      <c r="M25"/>
      <c r="N25"/>
      <c r="O25"/>
      <c r="P25"/>
      <c r="Q25"/>
      <c r="R25"/>
      <c r="S25"/>
      <c r="T25"/>
      <c r="U25"/>
      <c r="V25"/>
      <c r="W25"/>
    </row>
  </sheetData>
  <sortState xmlns:xlrd2="http://schemas.microsoft.com/office/spreadsheetml/2017/richdata2" ref="A2:H26">
    <sortCondition ref="C1"/>
  </sortState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EBBC-92BF-467A-BC8D-9C137E4EF3A0}">
  <dimension ref="A1:W25"/>
  <sheetViews>
    <sheetView workbookViewId="0">
      <selection sqref="A1:H25"/>
    </sheetView>
  </sheetViews>
  <sheetFormatPr defaultRowHeight="14.4"/>
  <cols>
    <col min="5" max="5" width="12" customWidth="1"/>
    <col min="6" max="6" width="13.44140625" customWidth="1"/>
    <col min="7" max="7" width="12.66406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5" customFormat="1">
      <c r="A2" s="4">
        <v>1</v>
      </c>
      <c r="B2" s="4">
        <v>1</v>
      </c>
      <c r="C2" s="4" t="s">
        <v>8</v>
      </c>
      <c r="D2" s="4">
        <v>255</v>
      </c>
      <c r="E2" s="4">
        <v>2</v>
      </c>
      <c r="F2" s="4">
        <v>13</v>
      </c>
      <c r="G2" s="4">
        <v>5</v>
      </c>
      <c r="H2" s="4">
        <v>178</v>
      </c>
      <c r="M2"/>
      <c r="N2"/>
      <c r="O2"/>
      <c r="P2"/>
      <c r="Q2"/>
      <c r="R2"/>
      <c r="S2"/>
      <c r="T2"/>
      <c r="U2"/>
      <c r="V2"/>
      <c r="W2"/>
    </row>
    <row r="3" spans="1:23" s="5" customFormat="1">
      <c r="A3" s="4">
        <v>12</v>
      </c>
      <c r="B3" s="4">
        <v>1</v>
      </c>
      <c r="C3" s="4" t="s">
        <v>8</v>
      </c>
      <c r="D3" s="4">
        <v>412</v>
      </c>
      <c r="E3" s="4">
        <v>4</v>
      </c>
      <c r="F3" s="4">
        <v>8</v>
      </c>
      <c r="G3" s="4">
        <v>3</v>
      </c>
      <c r="H3" s="4">
        <v>203</v>
      </c>
      <c r="M3"/>
      <c r="N3"/>
      <c r="O3"/>
      <c r="P3"/>
      <c r="Q3"/>
      <c r="R3"/>
      <c r="S3"/>
      <c r="T3"/>
      <c r="U3"/>
      <c r="V3"/>
      <c r="W3"/>
    </row>
    <row r="4" spans="1:23" s="5" customFormat="1">
      <c r="A4" s="4">
        <v>3</v>
      </c>
      <c r="B4" s="4">
        <v>2</v>
      </c>
      <c r="C4" s="4" t="s">
        <v>8</v>
      </c>
      <c r="D4" s="4">
        <v>315</v>
      </c>
      <c r="E4" s="4">
        <v>5</v>
      </c>
      <c r="F4" s="4">
        <v>8</v>
      </c>
      <c r="G4" s="4">
        <v>0</v>
      </c>
      <c r="H4" s="4">
        <v>117</v>
      </c>
      <c r="M4"/>
      <c r="N4"/>
      <c r="O4"/>
      <c r="P4"/>
      <c r="Q4"/>
      <c r="R4"/>
      <c r="S4"/>
      <c r="T4"/>
      <c r="U4"/>
      <c r="V4"/>
      <c r="W4"/>
    </row>
    <row r="5" spans="1:23" s="5" customFormat="1">
      <c r="A5" s="4">
        <v>8</v>
      </c>
      <c r="B5" s="4">
        <v>2</v>
      </c>
      <c r="C5" s="4" t="s">
        <v>8</v>
      </c>
      <c r="D5" s="4">
        <v>359</v>
      </c>
      <c r="E5" s="4">
        <v>2</v>
      </c>
      <c r="F5" s="4">
        <v>9</v>
      </c>
      <c r="G5" s="4">
        <v>3</v>
      </c>
      <c r="H5" s="4">
        <v>93</v>
      </c>
      <c r="K5" s="5">
        <v>124</v>
      </c>
      <c r="L5" s="5">
        <v>41.334869403101166</v>
      </c>
      <c r="M5"/>
      <c r="N5"/>
      <c r="O5"/>
      <c r="P5"/>
      <c r="Q5"/>
      <c r="R5"/>
      <c r="S5"/>
      <c r="T5"/>
      <c r="U5"/>
      <c r="V5"/>
      <c r="W5"/>
    </row>
    <row r="6" spans="1:23" s="5" customFormat="1">
      <c r="A6" s="4">
        <v>5</v>
      </c>
      <c r="B6" s="4">
        <v>3</v>
      </c>
      <c r="C6" s="4" t="s">
        <v>8</v>
      </c>
      <c r="D6" s="4">
        <v>316</v>
      </c>
      <c r="E6" s="4">
        <v>3</v>
      </c>
      <c r="F6" s="4">
        <v>6</v>
      </c>
      <c r="G6" s="4">
        <v>5</v>
      </c>
      <c r="H6" s="4">
        <v>73</v>
      </c>
      <c r="M6"/>
      <c r="N6"/>
      <c r="O6"/>
      <c r="P6"/>
      <c r="Q6"/>
      <c r="R6"/>
      <c r="S6"/>
      <c r="T6"/>
      <c r="U6"/>
      <c r="V6"/>
      <c r="W6"/>
    </row>
    <row r="7" spans="1:23" s="5" customFormat="1">
      <c r="A7" s="4">
        <v>10</v>
      </c>
      <c r="B7" s="4">
        <v>3</v>
      </c>
      <c r="C7" s="4" t="s">
        <v>8</v>
      </c>
      <c r="D7" s="4">
        <v>641</v>
      </c>
      <c r="E7" s="4">
        <v>2</v>
      </c>
      <c r="F7" s="4">
        <v>11</v>
      </c>
      <c r="G7" s="4">
        <v>3</v>
      </c>
      <c r="H7" s="4">
        <v>118</v>
      </c>
      <c r="M7"/>
      <c r="N7"/>
      <c r="O7"/>
      <c r="P7"/>
      <c r="Q7"/>
      <c r="R7"/>
      <c r="S7"/>
      <c r="T7"/>
      <c r="U7"/>
      <c r="V7"/>
      <c r="W7"/>
    </row>
    <row r="8" spans="1:23" s="5" customFormat="1">
      <c r="A8" s="4">
        <v>6</v>
      </c>
      <c r="B8" s="4">
        <v>4</v>
      </c>
      <c r="C8" s="4" t="s">
        <v>8</v>
      </c>
      <c r="D8" s="4">
        <v>384</v>
      </c>
      <c r="E8" s="4">
        <v>0</v>
      </c>
      <c r="F8" s="4">
        <v>6</v>
      </c>
      <c r="G8" s="4">
        <v>3</v>
      </c>
      <c r="H8" s="4">
        <v>90</v>
      </c>
      <c r="M8"/>
      <c r="N8"/>
      <c r="O8"/>
      <c r="P8"/>
      <c r="Q8"/>
      <c r="R8"/>
      <c r="S8"/>
      <c r="T8"/>
      <c r="U8"/>
      <c r="V8"/>
      <c r="W8"/>
    </row>
    <row r="9" spans="1:23" s="5" customFormat="1">
      <c r="A9" s="4">
        <v>7</v>
      </c>
      <c r="B9" s="4">
        <v>4</v>
      </c>
      <c r="C9" s="4" t="s">
        <v>8</v>
      </c>
      <c r="D9" s="4">
        <v>221</v>
      </c>
      <c r="E9" s="4">
        <v>4</v>
      </c>
      <c r="F9" s="4">
        <v>8</v>
      </c>
      <c r="G9" s="4">
        <v>2</v>
      </c>
      <c r="H9" s="4">
        <v>92</v>
      </c>
      <c r="M9"/>
      <c r="N9"/>
      <c r="O9"/>
      <c r="P9"/>
      <c r="Q9"/>
      <c r="R9"/>
      <c r="S9"/>
      <c r="T9"/>
      <c r="U9"/>
      <c r="V9"/>
      <c r="W9"/>
    </row>
    <row r="10" spans="1:23" s="5" customFormat="1">
      <c r="A10" s="4">
        <v>2</v>
      </c>
      <c r="B10" s="4">
        <v>5</v>
      </c>
      <c r="C10" s="4" t="s">
        <v>8</v>
      </c>
      <c r="D10" s="4">
        <v>475</v>
      </c>
      <c r="E10" s="4">
        <v>2</v>
      </c>
      <c r="F10" s="4">
        <v>4</v>
      </c>
      <c r="G10" s="4">
        <v>3</v>
      </c>
      <c r="H10" s="4">
        <v>110</v>
      </c>
      <c r="M10"/>
      <c r="N10"/>
      <c r="O10"/>
      <c r="P10"/>
      <c r="Q10"/>
      <c r="R10"/>
      <c r="S10"/>
      <c r="T10"/>
      <c r="U10"/>
      <c r="V10"/>
      <c r="W10"/>
    </row>
    <row r="11" spans="1:23" s="5" customFormat="1">
      <c r="A11" s="4">
        <v>9</v>
      </c>
      <c r="B11" s="4">
        <v>5</v>
      </c>
      <c r="C11" s="4" t="s">
        <v>8</v>
      </c>
      <c r="D11" s="4">
        <v>475</v>
      </c>
      <c r="E11" s="4">
        <v>4</v>
      </c>
      <c r="F11" s="4">
        <v>6</v>
      </c>
      <c r="G11" s="4">
        <v>7</v>
      </c>
      <c r="H11" s="4">
        <v>158</v>
      </c>
      <c r="M11"/>
      <c r="N11"/>
      <c r="O11"/>
      <c r="P11"/>
      <c r="Q11"/>
      <c r="R11"/>
      <c r="S11"/>
      <c r="T11"/>
      <c r="U11"/>
      <c r="V11"/>
      <c r="W11"/>
    </row>
    <row r="12" spans="1:23" s="5" customFormat="1">
      <c r="A12" s="4">
        <v>4</v>
      </c>
      <c r="B12" s="4">
        <v>6</v>
      </c>
      <c r="C12" s="4" t="s">
        <v>8</v>
      </c>
      <c r="D12" s="4">
        <v>246</v>
      </c>
      <c r="E12" s="4">
        <v>2</v>
      </c>
      <c r="F12" s="4">
        <v>12</v>
      </c>
      <c r="G12" s="4">
        <v>4</v>
      </c>
      <c r="H12" s="4">
        <v>134</v>
      </c>
      <c r="M12"/>
      <c r="N12"/>
      <c r="O12"/>
      <c r="P12"/>
      <c r="Q12"/>
      <c r="R12"/>
      <c r="S12"/>
      <c r="T12"/>
      <c r="U12"/>
      <c r="V12"/>
      <c r="W12"/>
    </row>
    <row r="13" spans="1:23" s="5" customFormat="1">
      <c r="A13" s="4">
        <v>11</v>
      </c>
      <c r="B13" s="4">
        <v>6</v>
      </c>
      <c r="C13" s="4" t="s">
        <v>8</v>
      </c>
      <c r="D13" s="4">
        <v>371</v>
      </c>
      <c r="E13" s="4">
        <v>1</v>
      </c>
      <c r="F13" s="4">
        <v>6</v>
      </c>
      <c r="G13" s="4">
        <v>6</v>
      </c>
      <c r="H13" s="4">
        <v>140</v>
      </c>
      <c r="M13"/>
      <c r="N13"/>
      <c r="O13"/>
      <c r="P13"/>
      <c r="Q13"/>
      <c r="R13"/>
      <c r="S13"/>
      <c r="T13"/>
      <c r="U13"/>
      <c r="V13"/>
      <c r="W13"/>
    </row>
    <row r="14" spans="1:23" s="5" customFormat="1">
      <c r="A14" s="4">
        <v>2</v>
      </c>
      <c r="B14" s="4">
        <v>1</v>
      </c>
      <c r="C14" s="4" t="s">
        <v>9</v>
      </c>
      <c r="D14" s="4">
        <v>455</v>
      </c>
      <c r="E14" s="4">
        <v>6</v>
      </c>
      <c r="F14" s="4">
        <v>8</v>
      </c>
      <c r="G14" s="4">
        <v>9</v>
      </c>
      <c r="H14" s="4">
        <v>111</v>
      </c>
      <c r="M14"/>
      <c r="N14"/>
      <c r="O14"/>
      <c r="P14"/>
      <c r="Q14"/>
      <c r="R14"/>
      <c r="S14"/>
      <c r="T14"/>
      <c r="U14"/>
      <c r="V14"/>
      <c r="W14"/>
    </row>
    <row r="15" spans="1:23" s="5" customFormat="1">
      <c r="A15" s="4">
        <v>5</v>
      </c>
      <c r="B15" s="4">
        <v>1</v>
      </c>
      <c r="C15" s="4" t="s">
        <v>9</v>
      </c>
      <c r="D15" s="4">
        <v>343</v>
      </c>
      <c r="E15" s="4">
        <v>12</v>
      </c>
      <c r="F15" s="4">
        <v>4</v>
      </c>
      <c r="G15" s="4">
        <v>3</v>
      </c>
      <c r="H15" s="4">
        <v>183</v>
      </c>
      <c r="M15"/>
      <c r="N15"/>
      <c r="O15"/>
      <c r="P15"/>
      <c r="Q15"/>
      <c r="R15"/>
      <c r="S15"/>
      <c r="T15"/>
      <c r="U15"/>
      <c r="V15"/>
      <c r="W15"/>
    </row>
    <row r="16" spans="1:23" s="5" customFormat="1">
      <c r="A16" s="4">
        <v>1</v>
      </c>
      <c r="B16" s="4">
        <v>2</v>
      </c>
      <c r="C16" s="4" t="s">
        <v>9</v>
      </c>
      <c r="D16" s="4">
        <v>247</v>
      </c>
      <c r="E16" s="4">
        <v>12</v>
      </c>
      <c r="F16" s="4">
        <v>13</v>
      </c>
      <c r="G16" s="4">
        <v>11</v>
      </c>
      <c r="H16" s="4">
        <v>170</v>
      </c>
      <c r="M16"/>
      <c r="N16"/>
      <c r="O16"/>
      <c r="P16"/>
      <c r="Q16"/>
      <c r="R16"/>
      <c r="S16"/>
      <c r="T16"/>
      <c r="U16"/>
      <c r="V16"/>
      <c r="W16"/>
    </row>
    <row r="17" spans="1:23" s="5" customFormat="1">
      <c r="A17" s="4">
        <v>4</v>
      </c>
      <c r="B17" s="4">
        <v>2</v>
      </c>
      <c r="C17" s="4" t="s">
        <v>9</v>
      </c>
      <c r="D17" s="4">
        <v>584</v>
      </c>
      <c r="E17" s="4">
        <v>11</v>
      </c>
      <c r="F17" s="4">
        <v>8</v>
      </c>
      <c r="G17" s="4">
        <v>10</v>
      </c>
      <c r="H17" s="4">
        <v>215</v>
      </c>
      <c r="M17"/>
      <c r="N17"/>
      <c r="O17"/>
      <c r="P17"/>
      <c r="Q17"/>
      <c r="R17"/>
      <c r="S17"/>
      <c r="T17"/>
      <c r="U17"/>
      <c r="V17"/>
      <c r="W17"/>
    </row>
    <row r="18" spans="1:23" s="5" customFormat="1">
      <c r="A18" s="4">
        <v>3</v>
      </c>
      <c r="B18" s="4">
        <v>3</v>
      </c>
      <c r="C18" s="4" t="s">
        <v>9</v>
      </c>
      <c r="D18" s="4">
        <v>537</v>
      </c>
      <c r="E18" s="4">
        <v>9</v>
      </c>
      <c r="F18" s="4">
        <v>12</v>
      </c>
      <c r="G18" s="4">
        <v>11</v>
      </c>
      <c r="H18" s="4">
        <v>100</v>
      </c>
      <c r="M18"/>
      <c r="N18"/>
      <c r="O18"/>
      <c r="P18"/>
      <c r="Q18"/>
      <c r="R18"/>
      <c r="S18"/>
      <c r="T18"/>
      <c r="U18"/>
      <c r="V18"/>
      <c r="W18"/>
    </row>
    <row r="19" spans="1:23" s="5" customFormat="1">
      <c r="A19" s="4">
        <v>6</v>
      </c>
      <c r="B19" s="4">
        <v>3</v>
      </c>
      <c r="C19" s="4" t="s">
        <v>9</v>
      </c>
      <c r="D19" s="4">
        <v>828</v>
      </c>
      <c r="E19" s="4">
        <v>15</v>
      </c>
      <c r="F19" s="4">
        <v>7</v>
      </c>
      <c r="G19" s="4">
        <v>9</v>
      </c>
      <c r="H19" s="4">
        <v>117</v>
      </c>
      <c r="M19"/>
      <c r="N19"/>
      <c r="O19"/>
      <c r="P19"/>
      <c r="Q19"/>
      <c r="R19"/>
      <c r="S19"/>
      <c r="T19"/>
      <c r="U19"/>
      <c r="V19"/>
      <c r="W19"/>
    </row>
    <row r="20" spans="1:23" s="5" customFormat="1">
      <c r="A20" s="4">
        <v>8</v>
      </c>
      <c r="B20" s="4">
        <v>4</v>
      </c>
      <c r="C20" s="4" t="s">
        <v>9</v>
      </c>
      <c r="D20" s="4">
        <v>578</v>
      </c>
      <c r="E20" s="4">
        <v>14</v>
      </c>
      <c r="F20" s="4">
        <v>4</v>
      </c>
      <c r="G20" s="4">
        <v>10</v>
      </c>
      <c r="H20" s="4">
        <v>118</v>
      </c>
      <c r="M20"/>
      <c r="N20"/>
      <c r="O20"/>
      <c r="P20"/>
      <c r="Q20"/>
      <c r="R20"/>
      <c r="S20"/>
      <c r="T20"/>
      <c r="U20"/>
      <c r="V20"/>
      <c r="W20"/>
    </row>
    <row r="21" spans="1:23" s="5" customFormat="1">
      <c r="A21" s="4">
        <v>11</v>
      </c>
      <c r="B21" s="4">
        <v>4</v>
      </c>
      <c r="C21" s="4" t="s">
        <v>9</v>
      </c>
      <c r="D21" s="4">
        <v>463</v>
      </c>
      <c r="E21" s="4">
        <v>6</v>
      </c>
      <c r="F21" s="4">
        <v>9</v>
      </c>
      <c r="G21" s="4">
        <v>3</v>
      </c>
      <c r="H21" s="4">
        <v>86</v>
      </c>
      <c r="M21"/>
      <c r="N21"/>
      <c r="O21"/>
      <c r="P21"/>
      <c r="Q21"/>
      <c r="R21"/>
      <c r="S21"/>
      <c r="T21"/>
      <c r="U21"/>
      <c r="V21"/>
      <c r="W21"/>
    </row>
    <row r="22" spans="1:23" s="5" customFormat="1">
      <c r="A22" s="4">
        <v>7</v>
      </c>
      <c r="B22" s="4">
        <v>5</v>
      </c>
      <c r="C22" s="4" t="s">
        <v>9</v>
      </c>
      <c r="D22" s="4">
        <v>377</v>
      </c>
      <c r="E22" s="4">
        <v>5</v>
      </c>
      <c r="F22" s="4">
        <v>11</v>
      </c>
      <c r="G22" s="4">
        <v>4</v>
      </c>
      <c r="H22" s="4">
        <v>152</v>
      </c>
      <c r="M22"/>
      <c r="N22"/>
      <c r="O22"/>
      <c r="P22"/>
      <c r="Q22"/>
      <c r="R22"/>
      <c r="S22"/>
      <c r="T22"/>
      <c r="U22"/>
      <c r="V22"/>
      <c r="W22"/>
    </row>
    <row r="23" spans="1:23" s="5" customFormat="1">
      <c r="A23" s="4">
        <v>10</v>
      </c>
      <c r="B23" s="4">
        <v>5</v>
      </c>
      <c r="C23" s="4" t="s">
        <v>9</v>
      </c>
      <c r="D23" s="4">
        <v>570</v>
      </c>
      <c r="E23" s="4">
        <v>7</v>
      </c>
      <c r="F23" s="4">
        <v>12</v>
      </c>
      <c r="G23" s="4">
        <v>6</v>
      </c>
      <c r="H23" s="4">
        <v>125</v>
      </c>
      <c r="M23"/>
      <c r="N23"/>
      <c r="O23"/>
      <c r="P23"/>
      <c r="Q23"/>
      <c r="R23"/>
      <c r="S23"/>
      <c r="T23"/>
      <c r="U23"/>
      <c r="V23"/>
      <c r="W23"/>
    </row>
    <row r="24" spans="1:23" s="5" customFormat="1">
      <c r="A24" s="4">
        <v>9</v>
      </c>
      <c r="B24" s="4">
        <v>6</v>
      </c>
      <c r="C24" s="4" t="s">
        <v>9</v>
      </c>
      <c r="D24" s="4">
        <v>458</v>
      </c>
      <c r="E24" s="4">
        <v>15</v>
      </c>
      <c r="F24" s="4">
        <v>5</v>
      </c>
      <c r="G24" s="4">
        <v>4</v>
      </c>
      <c r="H24" s="4">
        <v>148</v>
      </c>
      <c r="M24"/>
      <c r="N24"/>
      <c r="O24"/>
      <c r="P24"/>
      <c r="Q24"/>
      <c r="R24"/>
      <c r="S24"/>
      <c r="T24"/>
      <c r="U24"/>
      <c r="V24"/>
      <c r="W24"/>
    </row>
    <row r="25" spans="1:23" s="5" customFormat="1">
      <c r="A25" s="4">
        <v>12</v>
      </c>
      <c r="B25" s="4">
        <v>6</v>
      </c>
      <c r="C25" s="4" t="s">
        <v>9</v>
      </c>
      <c r="D25" s="4">
        <v>562</v>
      </c>
      <c r="E25" s="4">
        <v>7</v>
      </c>
      <c r="F25" s="4">
        <v>13</v>
      </c>
      <c r="G25" s="4">
        <v>11</v>
      </c>
      <c r="H25" s="4">
        <v>188</v>
      </c>
      <c r="M25"/>
      <c r="N25"/>
      <c r="O25"/>
      <c r="P25"/>
      <c r="Q25"/>
      <c r="R25"/>
      <c r="S25"/>
      <c r="T25"/>
      <c r="U25"/>
      <c r="V25"/>
      <c r="W25"/>
    </row>
  </sheetData>
  <sortState xmlns:xlrd2="http://schemas.microsoft.com/office/spreadsheetml/2017/richdata2" ref="A2:H26">
    <sortCondition ref="C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workbookViewId="0">
      <selection activeCell="P24" sqref="P24"/>
    </sheetView>
  </sheetViews>
  <sheetFormatPr defaultRowHeight="14.4"/>
  <cols>
    <col min="3" max="3" width="9.5546875" customWidth="1"/>
    <col min="4" max="4" width="15.88671875" customWidth="1"/>
    <col min="5" max="5" width="21.5546875" customWidth="1"/>
    <col min="6" max="6" width="17.88671875" customWidth="1"/>
    <col min="7" max="7" width="20.109375" customWidth="1"/>
    <col min="8" max="8" width="15.6640625" customWidth="1"/>
    <col min="11" max="12" width="9.66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5" customFormat="1">
      <c r="A2" s="4">
        <v>1</v>
      </c>
      <c r="B2" s="4">
        <v>1</v>
      </c>
      <c r="C2" s="4" t="s">
        <v>8</v>
      </c>
      <c r="D2" s="4">
        <v>255</v>
      </c>
      <c r="E2" s="4">
        <v>2</v>
      </c>
      <c r="F2" s="4">
        <v>13</v>
      </c>
      <c r="G2" s="4">
        <v>5</v>
      </c>
      <c r="H2" s="4">
        <v>178</v>
      </c>
      <c r="M2"/>
      <c r="N2"/>
      <c r="O2"/>
      <c r="P2"/>
      <c r="Q2"/>
      <c r="R2"/>
      <c r="S2"/>
      <c r="T2"/>
      <c r="U2"/>
      <c r="V2"/>
      <c r="W2"/>
    </row>
    <row r="3" spans="1:23" s="7" customFormat="1">
      <c r="A3" s="6">
        <v>1</v>
      </c>
      <c r="B3" s="6">
        <v>3</v>
      </c>
      <c r="C3" s="6" t="s">
        <v>8</v>
      </c>
      <c r="D3" s="6">
        <v>310</v>
      </c>
      <c r="E3" s="6">
        <v>2</v>
      </c>
      <c r="F3" s="6">
        <v>8</v>
      </c>
      <c r="G3" s="6">
        <v>4</v>
      </c>
      <c r="H3" s="6">
        <v>122</v>
      </c>
      <c r="M3"/>
      <c r="N3"/>
      <c r="O3"/>
      <c r="P3"/>
      <c r="Q3"/>
      <c r="R3"/>
      <c r="S3"/>
      <c r="T3"/>
      <c r="U3"/>
      <c r="V3"/>
      <c r="W3"/>
    </row>
    <row r="4" spans="1:23" s="9" customFormat="1">
      <c r="A4" s="8">
        <v>1</v>
      </c>
      <c r="B4" s="8">
        <v>5</v>
      </c>
      <c r="C4" s="8" t="s">
        <v>8</v>
      </c>
      <c r="D4" s="8">
        <v>605</v>
      </c>
      <c r="E4" s="8">
        <v>4</v>
      </c>
      <c r="F4" s="8">
        <v>8</v>
      </c>
      <c r="G4" s="8">
        <v>5</v>
      </c>
      <c r="H4" s="8">
        <v>108</v>
      </c>
      <c r="M4"/>
      <c r="N4"/>
      <c r="O4"/>
      <c r="P4"/>
      <c r="Q4"/>
      <c r="R4"/>
      <c r="S4"/>
      <c r="T4"/>
      <c r="U4"/>
      <c r="V4"/>
      <c r="W4"/>
    </row>
    <row r="5" spans="1:23" s="5" customFormat="1">
      <c r="A5" s="4">
        <v>2</v>
      </c>
      <c r="B5" s="4">
        <v>5</v>
      </c>
      <c r="C5" s="4" t="s">
        <v>8</v>
      </c>
      <c r="D5" s="4">
        <v>475</v>
      </c>
      <c r="E5" s="4">
        <v>2</v>
      </c>
      <c r="F5" s="4">
        <v>4</v>
      </c>
      <c r="G5" s="4">
        <v>3</v>
      </c>
      <c r="H5" s="4">
        <v>110</v>
      </c>
      <c r="M5"/>
      <c r="N5"/>
      <c r="O5"/>
      <c r="P5"/>
      <c r="Q5"/>
      <c r="R5"/>
      <c r="S5"/>
      <c r="T5"/>
      <c r="U5"/>
      <c r="V5"/>
      <c r="W5"/>
    </row>
    <row r="6" spans="1:23" s="7" customFormat="1">
      <c r="A6" s="6">
        <v>2</v>
      </c>
      <c r="B6" s="6">
        <v>4</v>
      </c>
      <c r="C6" s="6" t="s">
        <v>8</v>
      </c>
      <c r="D6" s="6">
        <v>322</v>
      </c>
      <c r="E6" s="6">
        <v>3</v>
      </c>
      <c r="F6" s="6">
        <v>13</v>
      </c>
      <c r="G6" s="6">
        <v>6</v>
      </c>
      <c r="H6" s="6">
        <v>90</v>
      </c>
      <c r="M6"/>
      <c r="N6"/>
      <c r="O6"/>
      <c r="P6"/>
      <c r="Q6"/>
      <c r="R6"/>
      <c r="S6"/>
      <c r="T6"/>
      <c r="U6"/>
      <c r="V6"/>
      <c r="W6"/>
    </row>
    <row r="7" spans="1:23" s="9" customFormat="1">
      <c r="A7" s="8">
        <v>2</v>
      </c>
      <c r="B7" s="8">
        <v>3</v>
      </c>
      <c r="C7" s="8" t="s">
        <v>8</v>
      </c>
      <c r="D7" s="8">
        <v>359</v>
      </c>
      <c r="E7" s="8">
        <v>2</v>
      </c>
      <c r="F7" s="8">
        <v>6</v>
      </c>
      <c r="G7" s="8">
        <v>5</v>
      </c>
      <c r="H7" s="8">
        <v>54</v>
      </c>
      <c r="M7"/>
      <c r="N7"/>
      <c r="O7"/>
      <c r="P7"/>
      <c r="Q7"/>
      <c r="R7"/>
      <c r="S7"/>
      <c r="T7"/>
      <c r="U7"/>
      <c r="V7"/>
      <c r="W7"/>
    </row>
    <row r="8" spans="1:23" s="5" customFormat="1">
      <c r="A8" s="4">
        <v>3</v>
      </c>
      <c r="B8" s="4">
        <v>2</v>
      </c>
      <c r="C8" s="4" t="s">
        <v>8</v>
      </c>
      <c r="D8" s="4">
        <v>315</v>
      </c>
      <c r="E8" s="4">
        <v>5</v>
      </c>
      <c r="F8" s="4">
        <v>8</v>
      </c>
      <c r="G8" s="4">
        <v>0</v>
      </c>
      <c r="H8" s="4">
        <v>117</v>
      </c>
      <c r="M8"/>
      <c r="N8"/>
      <c r="O8"/>
      <c r="P8"/>
      <c r="Q8"/>
      <c r="R8"/>
      <c r="S8"/>
      <c r="T8"/>
      <c r="U8"/>
      <c r="V8"/>
      <c r="W8"/>
    </row>
    <row r="9" spans="1:23" s="7" customFormat="1">
      <c r="A9" s="6">
        <v>3</v>
      </c>
      <c r="B9" s="6">
        <v>1</v>
      </c>
      <c r="C9" s="6" t="s">
        <v>8</v>
      </c>
      <c r="D9" s="6">
        <v>702</v>
      </c>
      <c r="E9" s="6">
        <v>0</v>
      </c>
      <c r="F9" s="6">
        <v>6</v>
      </c>
      <c r="G9" s="6">
        <v>4</v>
      </c>
      <c r="H9" s="6">
        <v>218</v>
      </c>
      <c r="M9"/>
      <c r="N9"/>
      <c r="O9"/>
      <c r="P9"/>
      <c r="Q9"/>
      <c r="R9"/>
      <c r="S9"/>
      <c r="T9"/>
      <c r="U9"/>
      <c r="V9"/>
      <c r="W9"/>
    </row>
    <row r="10" spans="1:23" s="9" customFormat="1">
      <c r="A10" s="8">
        <v>3</v>
      </c>
      <c r="B10" s="8">
        <v>6</v>
      </c>
      <c r="C10" s="8" t="s">
        <v>8</v>
      </c>
      <c r="D10" s="8">
        <v>629</v>
      </c>
      <c r="E10" s="8">
        <v>1</v>
      </c>
      <c r="F10" s="8">
        <v>9</v>
      </c>
      <c r="G10" s="8">
        <v>4</v>
      </c>
      <c r="H10" s="8">
        <v>209</v>
      </c>
      <c r="M10"/>
      <c r="N10"/>
      <c r="O10"/>
      <c r="P10"/>
      <c r="Q10"/>
      <c r="R10"/>
      <c r="S10"/>
      <c r="T10"/>
      <c r="U10"/>
      <c r="V10"/>
      <c r="W10"/>
    </row>
    <row r="11" spans="1:23" s="5" customFormat="1">
      <c r="A11" s="4">
        <v>4</v>
      </c>
      <c r="B11" s="4">
        <v>6</v>
      </c>
      <c r="C11" s="4" t="s">
        <v>8</v>
      </c>
      <c r="D11" s="4">
        <v>246</v>
      </c>
      <c r="E11" s="4">
        <v>2</v>
      </c>
      <c r="F11" s="4">
        <v>12</v>
      </c>
      <c r="G11" s="4">
        <v>4</v>
      </c>
      <c r="H11" s="4">
        <v>134</v>
      </c>
      <c r="K11" s="5">
        <f>AVERAGE(H2:H37)</f>
        <v>124</v>
      </c>
      <c r="L11" s="5">
        <f>STDEV(H2:H37)</f>
        <v>41.334869403101166</v>
      </c>
      <c r="M11"/>
      <c r="N11"/>
      <c r="O11"/>
      <c r="P11"/>
      <c r="Q11"/>
      <c r="R11"/>
      <c r="S11"/>
      <c r="T11"/>
      <c r="U11"/>
      <c r="V11"/>
      <c r="W11"/>
    </row>
    <row r="12" spans="1:23" s="7" customFormat="1">
      <c r="A12" s="6">
        <v>4</v>
      </c>
      <c r="B12" s="6">
        <v>5</v>
      </c>
      <c r="C12" s="6" t="s">
        <v>8</v>
      </c>
      <c r="D12" s="6">
        <v>366</v>
      </c>
      <c r="E12" s="6">
        <v>0</v>
      </c>
      <c r="F12" s="6">
        <v>11</v>
      </c>
      <c r="G12" s="6">
        <v>0</v>
      </c>
      <c r="H12" s="6">
        <v>89</v>
      </c>
      <c r="M12"/>
      <c r="N12"/>
      <c r="O12"/>
      <c r="P12"/>
      <c r="Q12"/>
      <c r="R12"/>
      <c r="S12"/>
      <c r="T12"/>
      <c r="U12"/>
      <c r="V12"/>
      <c r="W12"/>
    </row>
    <row r="13" spans="1:23" s="9" customFormat="1">
      <c r="A13" s="8">
        <v>4</v>
      </c>
      <c r="B13" s="8">
        <v>1</v>
      </c>
      <c r="C13" s="8" t="s">
        <v>8</v>
      </c>
      <c r="D13" s="8">
        <v>641</v>
      </c>
      <c r="E13" s="8">
        <v>3</v>
      </c>
      <c r="F13" s="8">
        <v>7</v>
      </c>
      <c r="G13" s="8">
        <v>3</v>
      </c>
      <c r="H13" s="8">
        <v>193</v>
      </c>
      <c r="M13"/>
      <c r="N13"/>
      <c r="O13"/>
      <c r="P13"/>
      <c r="Q13"/>
      <c r="R13"/>
      <c r="S13"/>
      <c r="T13"/>
      <c r="U13"/>
      <c r="V13"/>
      <c r="W13"/>
    </row>
    <row r="14" spans="1:23" s="5" customFormat="1">
      <c r="A14" s="4">
        <v>5</v>
      </c>
      <c r="B14" s="4">
        <v>3</v>
      </c>
      <c r="C14" s="4" t="s">
        <v>8</v>
      </c>
      <c r="D14" s="4">
        <v>316</v>
      </c>
      <c r="E14" s="4">
        <v>3</v>
      </c>
      <c r="F14" s="4">
        <v>6</v>
      </c>
      <c r="G14" s="4">
        <v>5</v>
      </c>
      <c r="H14" s="4">
        <v>73</v>
      </c>
      <c r="M14"/>
      <c r="N14"/>
      <c r="O14"/>
      <c r="P14"/>
      <c r="Q14"/>
      <c r="R14"/>
      <c r="S14"/>
      <c r="T14"/>
      <c r="U14"/>
      <c r="V14"/>
      <c r="W14"/>
    </row>
    <row r="15" spans="1:23" s="7" customFormat="1">
      <c r="A15" s="6">
        <v>5</v>
      </c>
      <c r="B15" s="6">
        <v>2</v>
      </c>
      <c r="C15" s="6" t="s">
        <v>8</v>
      </c>
      <c r="D15" s="6">
        <v>103</v>
      </c>
      <c r="E15" s="6">
        <v>1</v>
      </c>
      <c r="F15" s="6">
        <v>8</v>
      </c>
      <c r="G15" s="6">
        <v>4</v>
      </c>
      <c r="H15" s="6">
        <v>158</v>
      </c>
      <c r="M15"/>
      <c r="N15"/>
      <c r="O15"/>
      <c r="P15"/>
      <c r="Q15"/>
      <c r="R15"/>
      <c r="S15"/>
      <c r="T15"/>
      <c r="U15"/>
      <c r="V15"/>
      <c r="W15"/>
    </row>
    <row r="16" spans="1:23" s="9" customFormat="1">
      <c r="A16" s="8">
        <v>5</v>
      </c>
      <c r="B16" s="8">
        <v>4</v>
      </c>
      <c r="C16" s="8" t="s">
        <v>8</v>
      </c>
      <c r="D16" s="8">
        <v>330</v>
      </c>
      <c r="E16" s="8">
        <v>3</v>
      </c>
      <c r="F16" s="8">
        <v>12</v>
      </c>
      <c r="G16" s="8">
        <v>5</v>
      </c>
      <c r="H16" s="8">
        <v>151</v>
      </c>
      <c r="M16"/>
      <c r="N16"/>
      <c r="O16"/>
      <c r="P16"/>
      <c r="Q16"/>
      <c r="R16"/>
      <c r="S16"/>
      <c r="T16"/>
      <c r="U16"/>
      <c r="V16"/>
      <c r="W16"/>
    </row>
    <row r="17" spans="1:23" s="5" customFormat="1">
      <c r="A17" s="4">
        <v>6</v>
      </c>
      <c r="B17" s="4">
        <v>4</v>
      </c>
      <c r="C17" s="4" t="s">
        <v>8</v>
      </c>
      <c r="D17" s="4">
        <v>384</v>
      </c>
      <c r="E17" s="4">
        <v>0</v>
      </c>
      <c r="F17" s="4">
        <v>6</v>
      </c>
      <c r="G17" s="4">
        <v>3</v>
      </c>
      <c r="H17" s="4">
        <v>90</v>
      </c>
      <c r="M17"/>
      <c r="N17"/>
      <c r="O17"/>
      <c r="P17"/>
      <c r="Q17"/>
      <c r="R17"/>
      <c r="S17"/>
      <c r="T17"/>
      <c r="U17"/>
      <c r="V17"/>
      <c r="W17"/>
    </row>
    <row r="18" spans="1:23" s="7" customFormat="1">
      <c r="A18" s="6">
        <v>6</v>
      </c>
      <c r="B18" s="6">
        <v>6</v>
      </c>
      <c r="C18" s="6" t="s">
        <v>8</v>
      </c>
      <c r="D18" s="6">
        <v>729</v>
      </c>
      <c r="E18" s="6">
        <v>5</v>
      </c>
      <c r="F18" s="6">
        <v>14</v>
      </c>
      <c r="G18" s="6">
        <v>4</v>
      </c>
      <c r="H18" s="6">
        <v>100</v>
      </c>
      <c r="M18"/>
      <c r="N18"/>
      <c r="O18"/>
      <c r="P18"/>
      <c r="Q18"/>
      <c r="R18"/>
      <c r="S18"/>
      <c r="T18"/>
      <c r="U18"/>
      <c r="V18"/>
      <c r="W18"/>
    </row>
    <row r="19" spans="1:23" s="9" customFormat="1">
      <c r="A19" s="8">
        <v>6</v>
      </c>
      <c r="B19" s="8">
        <v>2</v>
      </c>
      <c r="C19" s="8" t="s">
        <v>8</v>
      </c>
      <c r="D19" s="8">
        <v>298</v>
      </c>
      <c r="E19" s="8">
        <v>2</v>
      </c>
      <c r="F19" s="8">
        <v>11</v>
      </c>
      <c r="G19" s="8">
        <v>5</v>
      </c>
      <c r="H19" s="8">
        <v>88</v>
      </c>
      <c r="M19"/>
      <c r="N19"/>
      <c r="O19"/>
      <c r="P19"/>
      <c r="Q19"/>
      <c r="R19"/>
      <c r="S19"/>
      <c r="T19"/>
      <c r="U19"/>
      <c r="V19"/>
      <c r="W19"/>
    </row>
    <row r="20" spans="1:23" s="5" customFormat="1">
      <c r="A20" s="4">
        <v>7</v>
      </c>
      <c r="B20" s="4">
        <v>4</v>
      </c>
      <c r="C20" s="4" t="s">
        <v>8</v>
      </c>
      <c r="D20" s="4">
        <v>221</v>
      </c>
      <c r="E20" s="4">
        <v>4</v>
      </c>
      <c r="F20" s="4">
        <v>8</v>
      </c>
      <c r="G20" s="4">
        <v>2</v>
      </c>
      <c r="H20" s="4">
        <v>92</v>
      </c>
      <c r="M20"/>
      <c r="N20"/>
      <c r="O20"/>
      <c r="P20"/>
      <c r="Q20"/>
      <c r="R20"/>
      <c r="S20"/>
      <c r="T20"/>
      <c r="U20"/>
      <c r="V20"/>
      <c r="W20"/>
    </row>
    <row r="21" spans="1:23" s="7" customFormat="1">
      <c r="A21" s="6">
        <v>7</v>
      </c>
      <c r="B21" s="6">
        <v>6</v>
      </c>
      <c r="C21" s="6" t="s">
        <v>8</v>
      </c>
      <c r="D21" s="6">
        <v>661</v>
      </c>
      <c r="E21" s="6">
        <v>2</v>
      </c>
      <c r="F21" s="6">
        <v>3</v>
      </c>
      <c r="G21" s="6">
        <v>4</v>
      </c>
      <c r="H21" s="6">
        <v>119</v>
      </c>
      <c r="M21"/>
      <c r="N21"/>
      <c r="O21"/>
      <c r="P21"/>
      <c r="Q21"/>
      <c r="R21"/>
      <c r="S21"/>
      <c r="T21"/>
      <c r="U21"/>
      <c r="V21"/>
      <c r="W21"/>
    </row>
    <row r="22" spans="1:23" s="9" customFormat="1">
      <c r="A22" s="8">
        <v>7</v>
      </c>
      <c r="B22" s="8">
        <v>2</v>
      </c>
      <c r="C22" s="8" t="s">
        <v>8</v>
      </c>
      <c r="D22" s="8">
        <v>518</v>
      </c>
      <c r="E22" s="8">
        <v>1</v>
      </c>
      <c r="F22" s="8">
        <v>4</v>
      </c>
      <c r="G22" s="8">
        <v>5</v>
      </c>
      <c r="H22" s="8">
        <v>137</v>
      </c>
      <c r="M22"/>
      <c r="N22"/>
      <c r="O22"/>
      <c r="P22"/>
      <c r="Q22"/>
      <c r="R22"/>
      <c r="S22"/>
      <c r="T22"/>
      <c r="U22"/>
      <c r="V22"/>
      <c r="W22"/>
    </row>
    <row r="23" spans="1:23" s="5" customFormat="1">
      <c r="A23" s="4">
        <v>8</v>
      </c>
      <c r="B23" s="4">
        <v>2</v>
      </c>
      <c r="C23" s="4" t="s">
        <v>8</v>
      </c>
      <c r="D23" s="4">
        <v>359</v>
      </c>
      <c r="E23" s="4">
        <v>2</v>
      </c>
      <c r="F23" s="4">
        <v>9</v>
      </c>
      <c r="G23" s="4">
        <v>3</v>
      </c>
      <c r="H23" s="4">
        <v>93</v>
      </c>
      <c r="M23"/>
      <c r="N23"/>
      <c r="O23"/>
      <c r="P23"/>
      <c r="Q23"/>
      <c r="R23"/>
      <c r="S23"/>
      <c r="T23"/>
      <c r="U23"/>
      <c r="V23"/>
      <c r="W23"/>
    </row>
    <row r="24" spans="1:23" s="7" customFormat="1">
      <c r="A24" s="6">
        <v>8</v>
      </c>
      <c r="B24" s="6">
        <v>1</v>
      </c>
      <c r="C24" s="6" t="s">
        <v>8</v>
      </c>
      <c r="D24" s="6">
        <v>321</v>
      </c>
      <c r="E24" s="6">
        <v>3</v>
      </c>
      <c r="F24" s="6">
        <v>6</v>
      </c>
      <c r="G24" s="6">
        <v>2</v>
      </c>
      <c r="H24" s="6">
        <v>74</v>
      </c>
      <c r="M24"/>
      <c r="N24"/>
      <c r="O24"/>
      <c r="P24"/>
      <c r="Q24"/>
      <c r="R24"/>
      <c r="S24"/>
      <c r="T24"/>
      <c r="U24"/>
      <c r="V24"/>
      <c r="W24"/>
    </row>
    <row r="25" spans="1:23" s="9" customFormat="1">
      <c r="A25" s="8">
        <v>8</v>
      </c>
      <c r="B25" s="8">
        <v>6</v>
      </c>
      <c r="C25" s="8" t="s">
        <v>8</v>
      </c>
      <c r="D25" s="8">
        <v>617</v>
      </c>
      <c r="E25" s="8">
        <v>3</v>
      </c>
      <c r="F25" s="8">
        <v>9</v>
      </c>
      <c r="G25" s="8">
        <v>1</v>
      </c>
      <c r="H25" s="8">
        <v>107</v>
      </c>
      <c r="M25"/>
      <c r="N25"/>
      <c r="O25"/>
      <c r="P25"/>
      <c r="Q25"/>
      <c r="R25"/>
      <c r="S25"/>
      <c r="T25"/>
      <c r="U25"/>
      <c r="V25"/>
      <c r="W25"/>
    </row>
    <row r="26" spans="1:23" s="5" customFormat="1">
      <c r="A26" s="4">
        <v>9</v>
      </c>
      <c r="B26" s="4">
        <v>5</v>
      </c>
      <c r="C26" s="4" t="s">
        <v>8</v>
      </c>
      <c r="D26" s="4">
        <v>475</v>
      </c>
      <c r="E26" s="4">
        <v>4</v>
      </c>
      <c r="F26" s="4">
        <v>6</v>
      </c>
      <c r="G26" s="4">
        <v>7</v>
      </c>
      <c r="H26" s="4">
        <v>158</v>
      </c>
      <c r="M26"/>
      <c r="N26"/>
      <c r="O26"/>
      <c r="P26"/>
      <c r="Q26"/>
      <c r="R26"/>
      <c r="S26"/>
      <c r="T26"/>
      <c r="U26"/>
      <c r="V26"/>
      <c r="W26"/>
    </row>
    <row r="27" spans="1:23" s="7" customFormat="1">
      <c r="A27" s="6">
        <v>9</v>
      </c>
      <c r="B27" s="6">
        <v>4</v>
      </c>
      <c r="C27" s="6" t="s">
        <v>8</v>
      </c>
      <c r="D27" s="6">
        <v>434</v>
      </c>
      <c r="E27" s="6">
        <v>0</v>
      </c>
      <c r="F27" s="6">
        <v>8</v>
      </c>
      <c r="G27" s="6">
        <v>4</v>
      </c>
      <c r="H27" s="6">
        <v>139</v>
      </c>
      <c r="M27"/>
      <c r="N27"/>
      <c r="O27"/>
      <c r="P27"/>
      <c r="Q27"/>
      <c r="R27"/>
      <c r="S27"/>
      <c r="T27"/>
      <c r="U27"/>
      <c r="V27"/>
      <c r="W27"/>
    </row>
    <row r="28" spans="1:23" s="9" customFormat="1">
      <c r="A28" s="8">
        <v>9</v>
      </c>
      <c r="B28" s="8">
        <v>3</v>
      </c>
      <c r="C28" s="8" t="s">
        <v>8</v>
      </c>
      <c r="D28" s="8">
        <v>134</v>
      </c>
      <c r="E28" s="8">
        <v>4</v>
      </c>
      <c r="F28" s="8">
        <v>10</v>
      </c>
      <c r="G28" s="8">
        <v>2</v>
      </c>
      <c r="H28" s="8">
        <v>123</v>
      </c>
      <c r="M28"/>
      <c r="N28"/>
      <c r="O28"/>
      <c r="P28"/>
      <c r="Q28"/>
      <c r="R28"/>
      <c r="S28"/>
      <c r="T28"/>
      <c r="U28"/>
      <c r="V28"/>
      <c r="W28"/>
    </row>
    <row r="29" spans="1:23" s="5" customFormat="1">
      <c r="A29" s="4">
        <v>10</v>
      </c>
      <c r="B29" s="4">
        <v>3</v>
      </c>
      <c r="C29" s="4" t="s">
        <v>8</v>
      </c>
      <c r="D29" s="4">
        <v>641</v>
      </c>
      <c r="E29" s="4">
        <v>2</v>
      </c>
      <c r="F29" s="4">
        <v>11</v>
      </c>
      <c r="G29" s="4">
        <v>3</v>
      </c>
      <c r="H29" s="4">
        <v>118</v>
      </c>
      <c r="M29"/>
      <c r="N29"/>
      <c r="O29"/>
      <c r="P29"/>
      <c r="Q29"/>
      <c r="R29"/>
      <c r="S29"/>
      <c r="T29"/>
      <c r="U29"/>
      <c r="V29"/>
      <c r="W29"/>
    </row>
    <row r="30" spans="1:23" s="7" customFormat="1">
      <c r="A30" s="6">
        <v>10</v>
      </c>
      <c r="B30" s="6">
        <v>2</v>
      </c>
      <c r="C30" s="6" t="s">
        <v>8</v>
      </c>
      <c r="D30" s="6">
        <v>488</v>
      </c>
      <c r="E30" s="6">
        <v>4</v>
      </c>
      <c r="F30" s="6">
        <v>13</v>
      </c>
      <c r="G30" s="6">
        <v>9</v>
      </c>
      <c r="H30" s="6">
        <v>109</v>
      </c>
      <c r="M30"/>
      <c r="N30"/>
      <c r="O30"/>
      <c r="P30"/>
      <c r="Q30"/>
      <c r="R30"/>
      <c r="S30"/>
      <c r="T30"/>
      <c r="U30"/>
      <c r="V30"/>
      <c r="W30"/>
    </row>
    <row r="31" spans="1:23" s="9" customFormat="1">
      <c r="A31" s="8">
        <v>10</v>
      </c>
      <c r="B31" s="8">
        <v>4</v>
      </c>
      <c r="C31" s="8" t="s">
        <v>8</v>
      </c>
      <c r="D31" s="8">
        <v>304</v>
      </c>
      <c r="E31" s="8">
        <v>2</v>
      </c>
      <c r="F31" s="8">
        <v>4</v>
      </c>
      <c r="G31" s="8">
        <v>4</v>
      </c>
      <c r="H31" s="8">
        <v>77</v>
      </c>
      <c r="M31"/>
      <c r="N31"/>
      <c r="O31"/>
      <c r="P31"/>
      <c r="Q31"/>
      <c r="R31"/>
      <c r="S31"/>
      <c r="T31"/>
      <c r="U31"/>
      <c r="V31"/>
      <c r="W31"/>
    </row>
    <row r="32" spans="1:23" s="5" customFormat="1">
      <c r="A32" s="4">
        <v>11</v>
      </c>
      <c r="B32" s="4">
        <v>6</v>
      </c>
      <c r="C32" s="4" t="s">
        <v>8</v>
      </c>
      <c r="D32" s="4">
        <v>371</v>
      </c>
      <c r="E32" s="4">
        <v>1</v>
      </c>
      <c r="F32" s="4">
        <v>6</v>
      </c>
      <c r="G32" s="4">
        <v>6</v>
      </c>
      <c r="H32" s="4">
        <v>140</v>
      </c>
      <c r="M32"/>
      <c r="N32"/>
      <c r="O32"/>
      <c r="P32"/>
      <c r="Q32"/>
      <c r="R32"/>
      <c r="S32"/>
      <c r="T32"/>
      <c r="U32"/>
      <c r="V32"/>
      <c r="W32"/>
    </row>
    <row r="33" spans="1:23" s="7" customFormat="1">
      <c r="A33" s="6">
        <v>11</v>
      </c>
      <c r="B33" s="6">
        <v>5</v>
      </c>
      <c r="C33" s="6" t="s">
        <v>8</v>
      </c>
      <c r="D33" s="6">
        <v>603</v>
      </c>
      <c r="E33" s="6">
        <v>2</v>
      </c>
      <c r="F33" s="6">
        <v>10</v>
      </c>
      <c r="G33" s="6">
        <v>4</v>
      </c>
      <c r="H33" s="6">
        <v>62</v>
      </c>
      <c r="M33"/>
      <c r="N33"/>
      <c r="O33"/>
      <c r="P33"/>
      <c r="Q33"/>
      <c r="R33"/>
      <c r="S33"/>
      <c r="T33"/>
      <c r="U33"/>
      <c r="V33"/>
      <c r="W33"/>
    </row>
    <row r="34" spans="1:23" s="9" customFormat="1">
      <c r="A34" s="8">
        <v>11</v>
      </c>
      <c r="B34" s="8">
        <v>1</v>
      </c>
      <c r="C34" s="8" t="s">
        <v>8</v>
      </c>
      <c r="D34" s="8">
        <v>155</v>
      </c>
      <c r="E34" s="8">
        <v>3</v>
      </c>
      <c r="F34" s="8">
        <v>12</v>
      </c>
      <c r="G34" s="8">
        <v>5</v>
      </c>
      <c r="H34" s="8">
        <v>156</v>
      </c>
      <c r="M34"/>
      <c r="N34"/>
      <c r="O34"/>
      <c r="P34"/>
      <c r="Q34"/>
      <c r="R34"/>
      <c r="S34"/>
      <c r="T34"/>
      <c r="U34"/>
      <c r="V34"/>
      <c r="W34"/>
    </row>
    <row r="35" spans="1:23" s="5" customFormat="1">
      <c r="A35" s="4">
        <v>12</v>
      </c>
      <c r="B35" s="4">
        <v>1</v>
      </c>
      <c r="C35" s="4" t="s">
        <v>8</v>
      </c>
      <c r="D35" s="4">
        <v>412</v>
      </c>
      <c r="E35" s="4">
        <v>4</v>
      </c>
      <c r="F35" s="4">
        <v>8</v>
      </c>
      <c r="G35" s="4">
        <v>3</v>
      </c>
      <c r="H35" s="4">
        <v>203</v>
      </c>
      <c r="M35"/>
      <c r="N35"/>
      <c r="O35"/>
      <c r="P35"/>
      <c r="Q35"/>
      <c r="R35"/>
      <c r="S35"/>
      <c r="T35"/>
      <c r="U35"/>
      <c r="V35"/>
      <c r="W35"/>
    </row>
    <row r="36" spans="1:23" s="7" customFormat="1">
      <c r="A36" s="6">
        <v>12</v>
      </c>
      <c r="B36" s="6">
        <v>3</v>
      </c>
      <c r="C36" s="6" t="s">
        <v>8</v>
      </c>
      <c r="D36" s="6">
        <v>189</v>
      </c>
      <c r="E36" s="6">
        <v>2</v>
      </c>
      <c r="F36" s="6">
        <v>4</v>
      </c>
      <c r="G36" s="6">
        <v>6</v>
      </c>
      <c r="H36" s="6">
        <v>145</v>
      </c>
      <c r="M36"/>
      <c r="N36"/>
      <c r="O36"/>
      <c r="P36"/>
      <c r="Q36"/>
      <c r="R36"/>
      <c r="S36"/>
      <c r="T36"/>
      <c r="U36"/>
      <c r="V36"/>
      <c r="W36"/>
    </row>
    <row r="37" spans="1:23" s="9" customFormat="1">
      <c r="A37" s="8">
        <v>12</v>
      </c>
      <c r="B37" s="8">
        <v>5</v>
      </c>
      <c r="C37" s="8" t="s">
        <v>8</v>
      </c>
      <c r="D37" s="8">
        <v>563</v>
      </c>
      <c r="E37" s="8">
        <v>1</v>
      </c>
      <c r="F37" s="8">
        <v>14</v>
      </c>
      <c r="G37" s="8">
        <v>5</v>
      </c>
      <c r="H37" s="8">
        <v>130</v>
      </c>
      <c r="M37"/>
      <c r="N37"/>
      <c r="O37"/>
      <c r="P37"/>
      <c r="Q37"/>
      <c r="R37"/>
      <c r="S37"/>
      <c r="T37"/>
      <c r="U37"/>
      <c r="V37"/>
      <c r="W37"/>
    </row>
    <row r="38" spans="1:23" s="5" customFormat="1">
      <c r="A38" s="4">
        <v>1</v>
      </c>
      <c r="B38" s="4">
        <v>2</v>
      </c>
      <c r="C38" s="4" t="s">
        <v>9</v>
      </c>
      <c r="D38" s="4">
        <v>247</v>
      </c>
      <c r="E38" s="4">
        <v>12</v>
      </c>
      <c r="F38" s="4">
        <v>13</v>
      </c>
      <c r="G38" s="4">
        <v>11</v>
      </c>
      <c r="H38" s="4">
        <v>170</v>
      </c>
      <c r="M38"/>
      <c r="N38"/>
      <c r="O38"/>
      <c r="P38"/>
      <c r="Q38"/>
      <c r="R38"/>
      <c r="S38"/>
      <c r="T38"/>
      <c r="U38"/>
      <c r="V38"/>
      <c r="W38"/>
    </row>
    <row r="39" spans="1:23" s="7" customFormat="1">
      <c r="A39" s="6">
        <v>1</v>
      </c>
      <c r="B39" s="6">
        <v>4</v>
      </c>
      <c r="C39" s="6" t="s">
        <v>9</v>
      </c>
      <c r="D39" s="6">
        <v>282</v>
      </c>
      <c r="E39" s="6">
        <v>8</v>
      </c>
      <c r="F39" s="6">
        <v>7</v>
      </c>
      <c r="G39" s="6">
        <v>12</v>
      </c>
      <c r="H39" s="6">
        <v>98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>
      <c r="A40" s="8">
        <v>1</v>
      </c>
      <c r="B40" s="8">
        <v>6</v>
      </c>
      <c r="C40" s="8" t="s">
        <v>9</v>
      </c>
      <c r="D40" s="8">
        <v>187</v>
      </c>
      <c r="E40" s="8">
        <v>7</v>
      </c>
      <c r="F40" s="8">
        <v>11</v>
      </c>
      <c r="G40" s="8">
        <v>9</v>
      </c>
      <c r="H40" s="8">
        <v>187</v>
      </c>
      <c r="M40"/>
      <c r="N40"/>
      <c r="O40"/>
      <c r="P40"/>
      <c r="Q40"/>
      <c r="R40"/>
      <c r="S40"/>
      <c r="T40"/>
      <c r="U40"/>
      <c r="V40"/>
      <c r="W40"/>
    </row>
    <row r="41" spans="1:23" s="5" customFormat="1">
      <c r="A41" s="4">
        <v>2</v>
      </c>
      <c r="B41" s="4">
        <v>1</v>
      </c>
      <c r="C41" s="4" t="s">
        <v>9</v>
      </c>
      <c r="D41" s="4">
        <v>455</v>
      </c>
      <c r="E41" s="4">
        <v>6</v>
      </c>
      <c r="F41" s="4">
        <v>8</v>
      </c>
      <c r="G41" s="4">
        <v>9</v>
      </c>
      <c r="H41" s="4">
        <v>111</v>
      </c>
      <c r="M41"/>
      <c r="N41"/>
      <c r="O41"/>
      <c r="P41"/>
      <c r="Q41"/>
      <c r="R41"/>
      <c r="S41"/>
      <c r="T41"/>
      <c r="U41"/>
      <c r="V41"/>
      <c r="W41"/>
    </row>
    <row r="42" spans="1:23" s="7" customFormat="1">
      <c r="A42" s="6">
        <v>2</v>
      </c>
      <c r="B42" s="6">
        <v>6</v>
      </c>
      <c r="C42" s="6" t="s">
        <v>9</v>
      </c>
      <c r="D42" s="6">
        <v>699</v>
      </c>
      <c r="E42" s="6">
        <v>9</v>
      </c>
      <c r="F42" s="6">
        <v>13</v>
      </c>
      <c r="G42" s="6">
        <v>2</v>
      </c>
      <c r="H42" s="6">
        <v>178</v>
      </c>
      <c r="M42"/>
      <c r="N42"/>
      <c r="O42"/>
      <c r="P42"/>
      <c r="Q42"/>
      <c r="R42"/>
      <c r="S42"/>
      <c r="T42"/>
      <c r="U42"/>
      <c r="V42"/>
      <c r="W42"/>
    </row>
    <row r="43" spans="1:23" s="9" customFormat="1">
      <c r="A43" s="8">
        <v>2</v>
      </c>
      <c r="B43" s="8">
        <v>2</v>
      </c>
      <c r="C43" s="8" t="s">
        <v>9</v>
      </c>
      <c r="D43" s="8">
        <v>146</v>
      </c>
      <c r="E43" s="8">
        <v>8</v>
      </c>
      <c r="F43" s="8">
        <v>9</v>
      </c>
      <c r="G43" s="8">
        <v>4</v>
      </c>
      <c r="H43" s="8">
        <v>107</v>
      </c>
      <c r="M43"/>
      <c r="N43"/>
      <c r="O43"/>
      <c r="P43"/>
      <c r="Q43"/>
      <c r="R43"/>
      <c r="S43"/>
      <c r="T43"/>
      <c r="U43"/>
      <c r="V43"/>
      <c r="W43"/>
    </row>
    <row r="44" spans="1:23" s="5" customFormat="1">
      <c r="A44" s="4">
        <v>3</v>
      </c>
      <c r="B44" s="4">
        <v>3</v>
      </c>
      <c r="C44" s="4" t="s">
        <v>9</v>
      </c>
      <c r="D44" s="4">
        <v>537</v>
      </c>
      <c r="E44" s="4">
        <v>9</v>
      </c>
      <c r="F44" s="4">
        <v>12</v>
      </c>
      <c r="G44" s="4">
        <v>11</v>
      </c>
      <c r="H44" s="4">
        <v>100</v>
      </c>
      <c r="M44"/>
      <c r="N44"/>
      <c r="O44"/>
      <c r="P44"/>
      <c r="Q44"/>
      <c r="R44"/>
      <c r="S44"/>
      <c r="T44"/>
      <c r="U44"/>
      <c r="V44"/>
      <c r="W44"/>
    </row>
    <row r="45" spans="1:23" s="7" customFormat="1">
      <c r="A45" s="6">
        <v>3</v>
      </c>
      <c r="B45" s="6">
        <v>5</v>
      </c>
      <c r="C45" s="6" t="s">
        <v>9</v>
      </c>
      <c r="D45" s="6">
        <v>318</v>
      </c>
      <c r="E45" s="6">
        <v>10</v>
      </c>
      <c r="F45" s="6">
        <v>11</v>
      </c>
      <c r="G45" s="6">
        <v>12</v>
      </c>
      <c r="H45" s="6">
        <v>137</v>
      </c>
      <c r="M45"/>
      <c r="N45"/>
      <c r="O45"/>
      <c r="P45"/>
      <c r="Q45"/>
      <c r="R45"/>
      <c r="S45"/>
      <c r="T45"/>
      <c r="U45"/>
      <c r="V45"/>
      <c r="W45"/>
    </row>
    <row r="46" spans="1:23" s="9" customFormat="1">
      <c r="A46" s="8">
        <v>3</v>
      </c>
      <c r="B46" s="8">
        <v>4</v>
      </c>
      <c r="C46" s="8" t="s">
        <v>9</v>
      </c>
      <c r="D46" s="8">
        <v>716</v>
      </c>
      <c r="E46" s="8">
        <v>15</v>
      </c>
      <c r="F46" s="8">
        <v>7</v>
      </c>
      <c r="G46" s="8">
        <v>5</v>
      </c>
      <c r="H46" s="8">
        <v>178</v>
      </c>
      <c r="M46"/>
      <c r="N46"/>
      <c r="O46"/>
      <c r="P46"/>
      <c r="Q46"/>
      <c r="R46"/>
      <c r="S46"/>
      <c r="T46"/>
      <c r="U46"/>
      <c r="V46"/>
      <c r="W46"/>
    </row>
    <row r="47" spans="1:23" s="5" customFormat="1">
      <c r="A47" s="4">
        <v>4</v>
      </c>
      <c r="B47" s="4">
        <v>2</v>
      </c>
      <c r="C47" s="4" t="s">
        <v>9</v>
      </c>
      <c r="D47" s="4">
        <v>584</v>
      </c>
      <c r="E47" s="4">
        <v>11</v>
      </c>
      <c r="F47" s="4">
        <v>8</v>
      </c>
      <c r="G47" s="4">
        <v>10</v>
      </c>
      <c r="H47" s="4">
        <v>215</v>
      </c>
      <c r="M47"/>
      <c r="N47"/>
      <c r="O47"/>
      <c r="P47"/>
      <c r="Q47"/>
      <c r="R47"/>
      <c r="S47"/>
      <c r="T47"/>
      <c r="U47"/>
      <c r="V47"/>
      <c r="W47"/>
    </row>
    <row r="48" spans="1:23" s="7" customFormat="1">
      <c r="A48" s="6">
        <v>4</v>
      </c>
      <c r="B48" s="6">
        <v>4</v>
      </c>
      <c r="C48" s="6" t="s">
        <v>9</v>
      </c>
      <c r="D48" s="6">
        <v>149</v>
      </c>
      <c r="E48" s="6">
        <v>11</v>
      </c>
      <c r="F48" s="6">
        <v>10</v>
      </c>
      <c r="G48" s="6">
        <v>7</v>
      </c>
      <c r="H48" s="6">
        <v>264</v>
      </c>
      <c r="M48"/>
      <c r="N48"/>
      <c r="O48"/>
      <c r="P48"/>
      <c r="Q48"/>
      <c r="R48"/>
      <c r="S48"/>
      <c r="T48"/>
      <c r="U48"/>
      <c r="V48"/>
      <c r="W48"/>
    </row>
    <row r="49" spans="1:23" s="9" customFormat="1">
      <c r="A49" s="8">
        <v>4</v>
      </c>
      <c r="B49" s="8">
        <v>3</v>
      </c>
      <c r="C49" s="8" t="s">
        <v>9</v>
      </c>
      <c r="D49" s="8">
        <v>626</v>
      </c>
      <c r="E49" s="8">
        <v>12</v>
      </c>
      <c r="F49" s="8">
        <v>9</v>
      </c>
      <c r="G49" s="8">
        <v>12</v>
      </c>
      <c r="H49" s="8">
        <v>189</v>
      </c>
      <c r="M49"/>
      <c r="N49"/>
      <c r="O49"/>
      <c r="P49"/>
      <c r="Q49"/>
      <c r="R49"/>
      <c r="S49"/>
      <c r="T49"/>
      <c r="U49"/>
      <c r="V49"/>
      <c r="W49"/>
    </row>
    <row r="50" spans="1:23" s="5" customFormat="1">
      <c r="A50" s="4">
        <v>5</v>
      </c>
      <c r="B50" s="4">
        <v>1</v>
      </c>
      <c r="C50" s="4" t="s">
        <v>9</v>
      </c>
      <c r="D50" s="4">
        <v>343</v>
      </c>
      <c r="E50" s="4">
        <v>12</v>
      </c>
      <c r="F50" s="4">
        <v>4</v>
      </c>
      <c r="G50" s="4">
        <v>3</v>
      </c>
      <c r="H50" s="4">
        <v>183</v>
      </c>
      <c r="M50"/>
      <c r="N50"/>
      <c r="O50"/>
      <c r="P50"/>
      <c r="Q50"/>
      <c r="R50"/>
      <c r="S50"/>
      <c r="T50"/>
      <c r="U50"/>
      <c r="V50"/>
      <c r="W50"/>
    </row>
    <row r="51" spans="1:23" s="7" customFormat="1">
      <c r="A51" s="6">
        <v>5</v>
      </c>
      <c r="B51" s="6">
        <v>6</v>
      </c>
      <c r="C51" s="6" t="s">
        <v>9</v>
      </c>
      <c r="D51" s="6">
        <v>276</v>
      </c>
      <c r="E51" s="6">
        <v>11</v>
      </c>
      <c r="F51" s="6">
        <v>5</v>
      </c>
      <c r="G51" s="6">
        <v>11</v>
      </c>
      <c r="H51" s="6">
        <v>130</v>
      </c>
      <c r="M51"/>
      <c r="N51"/>
      <c r="O51"/>
      <c r="P51"/>
      <c r="Q51"/>
      <c r="R51"/>
      <c r="S51"/>
      <c r="T51"/>
      <c r="U51"/>
      <c r="V51"/>
      <c r="W51"/>
    </row>
    <row r="52" spans="1:23" s="9" customFormat="1">
      <c r="A52" s="8">
        <v>5</v>
      </c>
      <c r="B52" s="8">
        <v>5</v>
      </c>
      <c r="C52" s="8" t="s">
        <v>9</v>
      </c>
      <c r="D52" s="8">
        <v>324</v>
      </c>
      <c r="E52" s="8">
        <v>14</v>
      </c>
      <c r="F52" s="8">
        <v>6</v>
      </c>
      <c r="G52" s="8">
        <v>1</v>
      </c>
      <c r="H52" s="8">
        <v>208</v>
      </c>
      <c r="M52"/>
      <c r="N52"/>
      <c r="O52"/>
      <c r="P52"/>
      <c r="Q52"/>
      <c r="R52"/>
      <c r="S52"/>
      <c r="T52"/>
      <c r="U52"/>
      <c r="V52"/>
      <c r="W52"/>
    </row>
    <row r="53" spans="1:23" s="5" customFormat="1">
      <c r="A53" s="4">
        <v>6</v>
      </c>
      <c r="B53" s="4">
        <v>3</v>
      </c>
      <c r="C53" s="4" t="s">
        <v>9</v>
      </c>
      <c r="D53" s="4">
        <v>828</v>
      </c>
      <c r="E53" s="4">
        <v>15</v>
      </c>
      <c r="F53" s="4">
        <v>7</v>
      </c>
      <c r="G53" s="4">
        <v>9</v>
      </c>
      <c r="H53" s="4">
        <v>117</v>
      </c>
      <c r="M53"/>
      <c r="N53"/>
      <c r="O53"/>
      <c r="P53"/>
      <c r="Q53"/>
      <c r="R53"/>
      <c r="S53"/>
      <c r="T53"/>
      <c r="U53"/>
      <c r="V53"/>
      <c r="W53"/>
    </row>
    <row r="54" spans="1:23" s="7" customFormat="1">
      <c r="A54" s="6">
        <v>6</v>
      </c>
      <c r="B54" s="6">
        <v>5</v>
      </c>
      <c r="C54" s="6" t="s">
        <v>9</v>
      </c>
      <c r="D54" s="6">
        <v>565</v>
      </c>
      <c r="E54" s="6">
        <v>10</v>
      </c>
      <c r="F54" s="6">
        <v>6</v>
      </c>
      <c r="G54" s="6">
        <v>3</v>
      </c>
      <c r="H54" s="6">
        <v>85</v>
      </c>
      <c r="K54" s="7">
        <f>AVERAGE(H38:H73)</f>
        <v>151.33333333333334</v>
      </c>
      <c r="L54" s="7">
        <f>STDEV(H38:H73)</f>
        <v>45.734013600382809</v>
      </c>
      <c r="M54"/>
      <c r="N54"/>
      <c r="O54"/>
      <c r="P54"/>
      <c r="Q54"/>
      <c r="R54"/>
      <c r="S54"/>
      <c r="T54"/>
      <c r="U54"/>
      <c r="V54"/>
      <c r="W54"/>
    </row>
    <row r="55" spans="1:23" s="9" customFormat="1">
      <c r="A55" s="8">
        <v>6</v>
      </c>
      <c r="B55" s="8">
        <v>1</v>
      </c>
      <c r="C55" s="8" t="s">
        <v>9</v>
      </c>
      <c r="D55" s="8">
        <v>597</v>
      </c>
      <c r="E55" s="8">
        <v>12</v>
      </c>
      <c r="F55" s="8">
        <v>8</v>
      </c>
      <c r="G55" s="8">
        <v>11</v>
      </c>
      <c r="H55" s="8">
        <v>162</v>
      </c>
      <c r="M55"/>
      <c r="N55"/>
      <c r="O55"/>
      <c r="P55"/>
      <c r="Q55"/>
      <c r="R55"/>
      <c r="S55"/>
      <c r="T55"/>
      <c r="U55"/>
      <c r="V55"/>
      <c r="W55"/>
    </row>
    <row r="56" spans="1:23" s="5" customFormat="1">
      <c r="A56" s="4">
        <v>7</v>
      </c>
      <c r="B56" s="4">
        <v>5</v>
      </c>
      <c r="C56" s="4" t="s">
        <v>9</v>
      </c>
      <c r="D56" s="4">
        <v>377</v>
      </c>
      <c r="E56" s="4">
        <v>5</v>
      </c>
      <c r="F56" s="4">
        <v>11</v>
      </c>
      <c r="G56" s="4">
        <v>4</v>
      </c>
      <c r="H56" s="4">
        <v>152</v>
      </c>
      <c r="M56"/>
      <c r="N56"/>
      <c r="O56"/>
      <c r="P56"/>
      <c r="Q56"/>
      <c r="R56"/>
      <c r="S56"/>
      <c r="T56"/>
      <c r="U56"/>
      <c r="V56"/>
      <c r="W56"/>
    </row>
    <row r="57" spans="1:23" s="7" customFormat="1">
      <c r="A57" s="6">
        <v>7</v>
      </c>
      <c r="B57" s="6">
        <v>1</v>
      </c>
      <c r="C57" s="6" t="s">
        <v>9</v>
      </c>
      <c r="D57" s="6">
        <v>677</v>
      </c>
      <c r="E57" s="6">
        <v>12</v>
      </c>
      <c r="F57" s="6">
        <v>8</v>
      </c>
      <c r="G57" s="6">
        <v>12</v>
      </c>
      <c r="H57" s="6">
        <v>123</v>
      </c>
      <c r="M57"/>
      <c r="N57"/>
      <c r="O57"/>
      <c r="P57"/>
      <c r="Q57"/>
      <c r="R57"/>
      <c r="S57"/>
      <c r="T57"/>
      <c r="U57"/>
      <c r="V57"/>
      <c r="W57"/>
    </row>
    <row r="58" spans="1:23" s="9" customFormat="1">
      <c r="A58" s="8">
        <v>7</v>
      </c>
      <c r="B58" s="8">
        <v>3</v>
      </c>
      <c r="C58" s="8" t="s">
        <v>9</v>
      </c>
      <c r="D58" s="8">
        <v>559</v>
      </c>
      <c r="E58" s="8">
        <v>7</v>
      </c>
      <c r="F58" s="8">
        <v>11</v>
      </c>
      <c r="G58" s="8">
        <v>5</v>
      </c>
      <c r="H58" s="8">
        <v>157</v>
      </c>
      <c r="M58"/>
      <c r="N58"/>
      <c r="O58"/>
      <c r="P58"/>
      <c r="Q58"/>
      <c r="R58"/>
      <c r="S58"/>
      <c r="T58"/>
      <c r="U58"/>
      <c r="V58"/>
      <c r="W58"/>
    </row>
    <row r="59" spans="1:23" s="5" customFormat="1">
      <c r="A59" s="4">
        <v>8</v>
      </c>
      <c r="B59" s="4">
        <v>4</v>
      </c>
      <c r="C59" s="4" t="s">
        <v>9</v>
      </c>
      <c r="D59" s="4">
        <v>578</v>
      </c>
      <c r="E59" s="4">
        <v>14</v>
      </c>
      <c r="F59" s="4">
        <v>4</v>
      </c>
      <c r="G59" s="4">
        <v>10</v>
      </c>
      <c r="H59" s="4">
        <v>118</v>
      </c>
      <c r="M59"/>
      <c r="N59"/>
      <c r="O59"/>
      <c r="P59"/>
      <c r="Q59"/>
      <c r="R59"/>
      <c r="S59"/>
      <c r="T59"/>
      <c r="U59"/>
      <c r="V59"/>
      <c r="W59"/>
    </row>
    <row r="60" spans="1:23" s="7" customFormat="1">
      <c r="A60" s="6">
        <v>8</v>
      </c>
      <c r="B60" s="6">
        <v>3</v>
      </c>
      <c r="C60" s="6" t="s">
        <v>9</v>
      </c>
      <c r="D60" s="6">
        <v>574</v>
      </c>
      <c r="E60" s="6">
        <v>10</v>
      </c>
      <c r="F60" s="6">
        <v>10</v>
      </c>
      <c r="G60" s="6">
        <v>7</v>
      </c>
      <c r="H60" s="6">
        <v>88</v>
      </c>
      <c r="M60"/>
      <c r="N60"/>
      <c r="O60"/>
      <c r="P60"/>
      <c r="Q60"/>
      <c r="R60"/>
      <c r="S60"/>
      <c r="T60"/>
      <c r="U60"/>
      <c r="V60"/>
      <c r="W60"/>
    </row>
    <row r="61" spans="1:23" s="9" customFormat="1">
      <c r="A61" s="8">
        <v>8</v>
      </c>
      <c r="B61" s="8">
        <v>5</v>
      </c>
      <c r="C61" s="8" t="s">
        <v>9</v>
      </c>
      <c r="D61" s="8">
        <v>595</v>
      </c>
      <c r="E61" s="8">
        <v>12</v>
      </c>
      <c r="F61" s="8">
        <v>12</v>
      </c>
      <c r="G61" s="8">
        <v>3</v>
      </c>
      <c r="H61" s="8">
        <v>113</v>
      </c>
      <c r="M61"/>
      <c r="N61"/>
      <c r="O61"/>
      <c r="P61"/>
      <c r="Q61"/>
      <c r="R61"/>
      <c r="S61"/>
      <c r="T61"/>
      <c r="U61"/>
      <c r="V61"/>
      <c r="W61"/>
    </row>
    <row r="62" spans="1:23" s="5" customFormat="1">
      <c r="A62" s="4">
        <v>9</v>
      </c>
      <c r="B62" s="4">
        <v>6</v>
      </c>
      <c r="C62" s="4" t="s">
        <v>9</v>
      </c>
      <c r="D62" s="4">
        <v>458</v>
      </c>
      <c r="E62" s="4">
        <v>15</v>
      </c>
      <c r="F62" s="4">
        <v>5</v>
      </c>
      <c r="G62" s="4">
        <v>4</v>
      </c>
      <c r="H62" s="4">
        <v>148</v>
      </c>
      <c r="M62"/>
      <c r="N62"/>
      <c r="O62"/>
      <c r="P62"/>
      <c r="Q62"/>
      <c r="R62"/>
      <c r="S62"/>
      <c r="T62"/>
      <c r="U62"/>
      <c r="V62"/>
      <c r="W62"/>
    </row>
    <row r="63" spans="1:23" s="7" customFormat="1">
      <c r="A63" s="6">
        <v>9</v>
      </c>
      <c r="B63" s="6">
        <v>2</v>
      </c>
      <c r="C63" s="6" t="s">
        <v>9</v>
      </c>
      <c r="D63" s="6">
        <v>476</v>
      </c>
      <c r="E63" s="6">
        <v>13</v>
      </c>
      <c r="F63" s="6">
        <v>7</v>
      </c>
      <c r="G63" s="6">
        <v>10</v>
      </c>
      <c r="H63" s="6">
        <v>182</v>
      </c>
      <c r="M63"/>
      <c r="N63"/>
      <c r="O63"/>
      <c r="P63"/>
      <c r="Q63"/>
      <c r="R63"/>
      <c r="S63"/>
      <c r="T63"/>
      <c r="U63"/>
      <c r="V63"/>
      <c r="W63"/>
    </row>
    <row r="64" spans="1:23" s="9" customFormat="1">
      <c r="A64" s="8">
        <v>9</v>
      </c>
      <c r="B64" s="8">
        <v>1</v>
      </c>
      <c r="C64" s="8" t="s">
        <v>9</v>
      </c>
      <c r="D64" s="8">
        <v>770</v>
      </c>
      <c r="E64" s="8">
        <v>7</v>
      </c>
      <c r="F64" s="8">
        <v>9</v>
      </c>
      <c r="G64" s="8">
        <v>10</v>
      </c>
      <c r="H64" s="8">
        <v>164</v>
      </c>
      <c r="M64"/>
      <c r="N64"/>
      <c r="O64"/>
      <c r="P64"/>
      <c r="Q64"/>
      <c r="R64"/>
      <c r="S64"/>
      <c r="T64"/>
      <c r="U64"/>
      <c r="V64"/>
      <c r="W64"/>
    </row>
    <row r="65" spans="1:23" s="5" customFormat="1">
      <c r="A65" s="4">
        <v>10</v>
      </c>
      <c r="B65" s="4">
        <v>5</v>
      </c>
      <c r="C65" s="4" t="s">
        <v>9</v>
      </c>
      <c r="D65" s="4">
        <v>570</v>
      </c>
      <c r="E65" s="4">
        <v>7</v>
      </c>
      <c r="F65" s="4">
        <v>12</v>
      </c>
      <c r="G65" s="4">
        <v>6</v>
      </c>
      <c r="H65" s="4">
        <v>125</v>
      </c>
      <c r="M65"/>
      <c r="N65"/>
      <c r="O65"/>
      <c r="P65"/>
      <c r="Q65"/>
      <c r="R65"/>
      <c r="S65"/>
      <c r="T65"/>
      <c r="U65"/>
      <c r="V65"/>
      <c r="W65"/>
    </row>
    <row r="66" spans="1:23" s="7" customFormat="1">
      <c r="A66" s="6">
        <v>10</v>
      </c>
      <c r="B66" s="6">
        <v>1</v>
      </c>
      <c r="C66" s="6" t="s">
        <v>9</v>
      </c>
      <c r="D66" s="6">
        <v>244</v>
      </c>
      <c r="E66" s="6">
        <v>9</v>
      </c>
      <c r="F66" s="6">
        <v>5</v>
      </c>
      <c r="G66" s="6">
        <v>4</v>
      </c>
      <c r="H66" s="6">
        <v>159</v>
      </c>
      <c r="M66"/>
      <c r="N66"/>
      <c r="O66"/>
      <c r="P66"/>
      <c r="Q66"/>
      <c r="R66"/>
      <c r="S66"/>
      <c r="T66"/>
      <c r="U66"/>
      <c r="V66"/>
      <c r="W66"/>
    </row>
    <row r="67" spans="1:23" s="9" customFormat="1">
      <c r="A67" s="8">
        <v>10</v>
      </c>
      <c r="B67" s="8">
        <v>6</v>
      </c>
      <c r="C67" s="8" t="s">
        <v>9</v>
      </c>
      <c r="D67" s="8">
        <v>759</v>
      </c>
      <c r="E67" s="8">
        <v>9</v>
      </c>
      <c r="F67" s="8">
        <v>9</v>
      </c>
      <c r="G67" s="8">
        <v>7</v>
      </c>
      <c r="H67" s="8">
        <v>95</v>
      </c>
      <c r="M67"/>
      <c r="N67"/>
      <c r="O67"/>
      <c r="P67"/>
      <c r="Q67"/>
      <c r="R67"/>
      <c r="S67"/>
      <c r="T67"/>
      <c r="U67"/>
      <c r="V67"/>
      <c r="W67"/>
    </row>
    <row r="68" spans="1:23" s="5" customFormat="1">
      <c r="A68" s="4">
        <v>11</v>
      </c>
      <c r="B68" s="4">
        <v>4</v>
      </c>
      <c r="C68" s="4" t="s">
        <v>9</v>
      </c>
      <c r="D68" s="4">
        <v>463</v>
      </c>
      <c r="E68" s="4">
        <v>6</v>
      </c>
      <c r="F68" s="4">
        <v>9</v>
      </c>
      <c r="G68" s="4">
        <v>3</v>
      </c>
      <c r="H68" s="4">
        <v>86</v>
      </c>
      <c r="M68"/>
      <c r="N68"/>
      <c r="O68"/>
      <c r="P68"/>
      <c r="Q68"/>
      <c r="R68"/>
      <c r="S68"/>
      <c r="T68"/>
      <c r="U68"/>
      <c r="V68"/>
      <c r="W68"/>
    </row>
    <row r="69" spans="1:23" s="7" customFormat="1">
      <c r="A69" s="6">
        <v>11</v>
      </c>
      <c r="B69" s="6">
        <v>3</v>
      </c>
      <c r="C69" s="6" t="s">
        <v>9</v>
      </c>
      <c r="D69" s="6">
        <v>601</v>
      </c>
      <c r="E69" s="6">
        <v>12</v>
      </c>
      <c r="F69" s="6">
        <v>10</v>
      </c>
      <c r="G69" s="6">
        <v>5</v>
      </c>
      <c r="H69" s="6">
        <v>132</v>
      </c>
      <c r="M69"/>
      <c r="N69"/>
      <c r="O69"/>
      <c r="P69"/>
      <c r="Q69"/>
      <c r="R69"/>
      <c r="S69"/>
      <c r="T69"/>
      <c r="U69"/>
      <c r="V69"/>
      <c r="W69"/>
    </row>
    <row r="70" spans="1:23" s="9" customFormat="1">
      <c r="A70" s="8">
        <v>11</v>
      </c>
      <c r="B70" s="8">
        <v>2</v>
      </c>
      <c r="C70" s="8" t="s">
        <v>9</v>
      </c>
      <c r="D70" s="8">
        <v>652</v>
      </c>
      <c r="E70" s="8">
        <v>9</v>
      </c>
      <c r="F70" s="8">
        <v>7</v>
      </c>
      <c r="G70" s="8">
        <v>5</v>
      </c>
      <c r="H70" s="8">
        <v>147</v>
      </c>
      <c r="M70"/>
      <c r="N70"/>
      <c r="O70"/>
      <c r="P70"/>
      <c r="Q70"/>
      <c r="R70"/>
      <c r="S70"/>
      <c r="T70"/>
      <c r="U70"/>
      <c r="V70"/>
      <c r="W70"/>
    </row>
    <row r="71" spans="1:23" s="5" customFormat="1">
      <c r="A71" s="4">
        <v>12</v>
      </c>
      <c r="B71" s="4">
        <v>6</v>
      </c>
      <c r="C71" s="4" t="s">
        <v>9</v>
      </c>
      <c r="D71" s="4">
        <v>562</v>
      </c>
      <c r="E71" s="4">
        <v>7</v>
      </c>
      <c r="F71" s="4">
        <v>13</v>
      </c>
      <c r="G71" s="4">
        <v>11</v>
      </c>
      <c r="H71" s="4">
        <v>188</v>
      </c>
      <c r="M71"/>
      <c r="N71"/>
      <c r="O71"/>
      <c r="P71"/>
      <c r="Q71"/>
      <c r="R71"/>
      <c r="S71"/>
      <c r="T71"/>
      <c r="U71"/>
      <c r="V71"/>
      <c r="W71"/>
    </row>
    <row r="72" spans="1:23" s="7" customFormat="1">
      <c r="A72" s="6">
        <v>12</v>
      </c>
      <c r="B72" s="6">
        <v>2</v>
      </c>
      <c r="C72" s="6" t="s">
        <v>9</v>
      </c>
      <c r="D72" s="6">
        <v>478</v>
      </c>
      <c r="E72" s="6">
        <v>11</v>
      </c>
      <c r="F72" s="6">
        <v>11</v>
      </c>
      <c r="G72" s="6">
        <v>6</v>
      </c>
      <c r="H72" s="6">
        <v>263</v>
      </c>
      <c r="M72"/>
      <c r="N72"/>
      <c r="O72"/>
      <c r="P72"/>
      <c r="Q72"/>
      <c r="R72"/>
      <c r="S72"/>
      <c r="T72"/>
      <c r="U72"/>
      <c r="V72"/>
      <c r="W72"/>
    </row>
    <row r="73" spans="1:23" s="9" customFormat="1">
      <c r="A73" s="8">
        <v>12</v>
      </c>
      <c r="B73" s="8">
        <v>4</v>
      </c>
      <c r="C73" s="8" t="s">
        <v>9</v>
      </c>
      <c r="D73" s="8">
        <v>694</v>
      </c>
      <c r="E73" s="8">
        <v>13</v>
      </c>
      <c r="F73" s="8">
        <v>6</v>
      </c>
      <c r="G73" s="8">
        <v>3</v>
      </c>
      <c r="H73" s="8">
        <v>189</v>
      </c>
      <c r="M73"/>
      <c r="N73"/>
      <c r="O73"/>
      <c r="P73"/>
      <c r="Q73"/>
      <c r="R73"/>
      <c r="S73"/>
      <c r="T73"/>
      <c r="U73"/>
      <c r="V73"/>
      <c r="W73"/>
    </row>
  </sheetData>
  <sortState xmlns:xlrd2="http://schemas.microsoft.com/office/spreadsheetml/2017/richdata2" ref="A2:H73">
    <sortCondition ref="C1"/>
  </sortState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0334-E0B8-4306-BB6C-6DE2F1F29D79}">
  <dimension ref="A1:Q73"/>
  <sheetViews>
    <sheetView zoomScaleNormal="100" workbookViewId="0">
      <selection activeCell="H1" sqref="H1:H1048576"/>
    </sheetView>
  </sheetViews>
  <sheetFormatPr defaultRowHeight="14.4"/>
  <cols>
    <col min="3" max="3" width="12.33203125" customWidth="1"/>
    <col min="4" max="4" width="21.44140625" customWidth="1"/>
    <col min="5" max="5" width="19.33203125" customWidth="1"/>
    <col min="6" max="6" width="14.33203125" customWidth="1"/>
    <col min="7" max="7" width="15.88671875" customWidth="1"/>
    <col min="8" max="8" width="12.88671875" customWidth="1"/>
    <col min="11" max="11" width="16.33203125" customWidth="1"/>
    <col min="12" max="12" width="11.5546875" customWidth="1"/>
    <col min="13" max="13" width="13.66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>
      <c r="A2" s="6">
        <v>5</v>
      </c>
      <c r="B2" s="6">
        <v>3</v>
      </c>
      <c r="C2" s="6" t="s">
        <v>8</v>
      </c>
      <c r="D2" s="6">
        <v>390</v>
      </c>
      <c r="E2" s="6">
        <v>2</v>
      </c>
      <c r="F2" s="6">
        <v>8</v>
      </c>
      <c r="G2" s="6">
        <v>4</v>
      </c>
      <c r="H2" s="6">
        <v>54</v>
      </c>
      <c r="K2" s="2" t="s">
        <v>33</v>
      </c>
      <c r="L2" t="s">
        <v>36</v>
      </c>
      <c r="M2" t="s">
        <v>37</v>
      </c>
      <c r="P2" t="s">
        <v>36</v>
      </c>
    </row>
    <row r="3" spans="1:17">
      <c r="A3" s="8">
        <v>11</v>
      </c>
      <c r="B3" s="8">
        <v>5</v>
      </c>
      <c r="C3" s="8" t="s">
        <v>8</v>
      </c>
      <c r="D3" s="8">
        <v>643</v>
      </c>
      <c r="E3" s="8">
        <v>1</v>
      </c>
      <c r="F3" s="8">
        <v>14</v>
      </c>
      <c r="G3" s="8">
        <v>4</v>
      </c>
      <c r="H3" s="8">
        <v>62</v>
      </c>
    </row>
    <row r="4" spans="1:17">
      <c r="A4" s="4">
        <v>2</v>
      </c>
      <c r="B4" s="4">
        <v>3</v>
      </c>
      <c r="C4" s="4" t="s">
        <v>8</v>
      </c>
      <c r="D4" s="4">
        <v>396</v>
      </c>
      <c r="E4" s="4">
        <v>3</v>
      </c>
      <c r="F4" s="4">
        <v>6</v>
      </c>
      <c r="G4" s="4">
        <v>5</v>
      </c>
      <c r="H4" s="4">
        <v>73</v>
      </c>
      <c r="K4" t="s">
        <v>34</v>
      </c>
      <c r="L4">
        <f>AVERAGE(D2:D37)</f>
        <v>543.13888888888891</v>
      </c>
      <c r="M4">
        <f>STDEV(D2:D37)</f>
        <v>181.76376391628744</v>
      </c>
      <c r="P4" t="e">
        <f>AVERAGE(J2:J37)</f>
        <v>#DIV/0!</v>
      </c>
      <c r="Q4" t="e">
        <f>STDEV(J2:J37)</f>
        <v>#DIV/0!</v>
      </c>
    </row>
    <row r="5" spans="1:17">
      <c r="A5" s="8">
        <v>8</v>
      </c>
      <c r="B5" s="8">
        <v>1</v>
      </c>
      <c r="C5" s="8" t="s">
        <v>8</v>
      </c>
      <c r="D5" s="8">
        <v>235</v>
      </c>
      <c r="E5" s="8">
        <v>3</v>
      </c>
      <c r="F5" s="8">
        <v>12</v>
      </c>
      <c r="G5" s="8">
        <v>4</v>
      </c>
      <c r="H5" s="8">
        <v>74</v>
      </c>
      <c r="K5" t="s">
        <v>15</v>
      </c>
      <c r="L5">
        <f>AVERAGE(E2:E37)</f>
        <v>5.3888888888888893</v>
      </c>
      <c r="M5">
        <f>STDEV(E2:E37)</f>
        <v>4.5874224183570069</v>
      </c>
    </row>
    <row r="6" spans="1:17">
      <c r="A6" s="6">
        <v>7</v>
      </c>
      <c r="B6" s="6">
        <v>4</v>
      </c>
      <c r="C6" s="6" t="s">
        <v>8</v>
      </c>
      <c r="D6" s="6">
        <v>514</v>
      </c>
      <c r="E6" s="6">
        <v>0</v>
      </c>
      <c r="F6" s="6">
        <v>8</v>
      </c>
      <c r="G6" s="6">
        <v>4</v>
      </c>
      <c r="H6" s="6">
        <v>77</v>
      </c>
      <c r="K6" t="s">
        <v>35</v>
      </c>
      <c r="L6">
        <f>AVERAGE(F2:F37)</f>
        <v>8.6666666666666661</v>
      </c>
      <c r="M6">
        <f>STDEV(F2:F37)</f>
        <v>2.7464262493023806</v>
      </c>
    </row>
    <row r="7" spans="1:17">
      <c r="A7" s="8">
        <v>6</v>
      </c>
      <c r="B7" s="8">
        <v>5</v>
      </c>
      <c r="C7" s="8" t="s">
        <v>9</v>
      </c>
      <c r="D7" s="8">
        <v>675</v>
      </c>
      <c r="E7" s="8">
        <v>12</v>
      </c>
      <c r="F7" s="8">
        <v>12</v>
      </c>
      <c r="G7" s="8">
        <v>3</v>
      </c>
      <c r="H7" s="8">
        <v>85</v>
      </c>
      <c r="K7" t="s">
        <v>17</v>
      </c>
      <c r="L7">
        <f>AVERAGE(G2:G37)</f>
        <v>5.1111111111111107</v>
      </c>
      <c r="M7">
        <f>STDEV(G2:G37)</f>
        <v>3.3447423798106763</v>
      </c>
    </row>
    <row r="8" spans="1:17">
      <c r="A8" s="6">
        <v>11</v>
      </c>
      <c r="B8" s="6">
        <v>4</v>
      </c>
      <c r="C8" s="6" t="s">
        <v>9</v>
      </c>
      <c r="D8" s="6">
        <v>229</v>
      </c>
      <c r="E8" s="6">
        <v>11</v>
      </c>
      <c r="F8" s="6">
        <v>10</v>
      </c>
      <c r="G8" s="6">
        <v>7</v>
      </c>
      <c r="H8" s="6">
        <v>86</v>
      </c>
      <c r="K8" t="s">
        <v>18</v>
      </c>
      <c r="L8">
        <f>AVERAGE(H2:H37)</f>
        <v>101.13888888888889</v>
      </c>
      <c r="M8">
        <f>STDEV(H2:H37)</f>
        <v>19.128367532135215</v>
      </c>
    </row>
    <row r="9" spans="1:17">
      <c r="A9" s="6">
        <v>3</v>
      </c>
      <c r="B9" s="6">
        <v>2</v>
      </c>
      <c r="C9" s="6" t="s">
        <v>8</v>
      </c>
      <c r="D9" s="6">
        <v>183</v>
      </c>
      <c r="E9" s="6">
        <v>1</v>
      </c>
      <c r="F9" s="6">
        <v>8</v>
      </c>
      <c r="G9" s="6">
        <v>4</v>
      </c>
      <c r="H9" s="6">
        <v>88</v>
      </c>
    </row>
    <row r="10" spans="1:17">
      <c r="A10" s="8">
        <v>8</v>
      </c>
      <c r="B10" s="8">
        <v>3</v>
      </c>
      <c r="C10" s="8" t="s">
        <v>9</v>
      </c>
      <c r="D10" s="8">
        <v>706</v>
      </c>
      <c r="E10" s="8">
        <v>12</v>
      </c>
      <c r="F10" s="8">
        <v>9</v>
      </c>
      <c r="G10" s="8">
        <v>12</v>
      </c>
      <c r="H10" s="8">
        <v>88</v>
      </c>
      <c r="K10" s="2" t="s">
        <v>12</v>
      </c>
    </row>
    <row r="11" spans="1:17">
      <c r="A11" s="8">
        <v>4</v>
      </c>
      <c r="B11" s="8">
        <v>5</v>
      </c>
      <c r="C11" s="8" t="s">
        <v>8</v>
      </c>
      <c r="D11" s="8">
        <v>685</v>
      </c>
      <c r="E11" s="8">
        <v>4</v>
      </c>
      <c r="F11" s="8">
        <v>8</v>
      </c>
      <c r="G11" s="8">
        <v>4</v>
      </c>
      <c r="H11" s="8">
        <v>89</v>
      </c>
    </row>
    <row r="12" spans="1:17">
      <c r="A12" s="8">
        <v>2</v>
      </c>
      <c r="B12" s="8">
        <v>4</v>
      </c>
      <c r="C12" s="8" t="s">
        <v>8</v>
      </c>
      <c r="D12" s="8">
        <v>410</v>
      </c>
      <c r="E12" s="8">
        <v>3</v>
      </c>
      <c r="F12" s="8">
        <v>12</v>
      </c>
      <c r="G12" s="8">
        <v>4</v>
      </c>
      <c r="H12" s="8">
        <v>90</v>
      </c>
      <c r="K12" t="s">
        <v>34</v>
      </c>
      <c r="L12">
        <f>AVERAGE(D38:D73)</f>
        <v>528.44444444444446</v>
      </c>
      <c r="M12">
        <f>STDEV(D38:D73)</f>
        <v>184.54135339026612</v>
      </c>
    </row>
    <row r="13" spans="1:17">
      <c r="A13" s="4">
        <v>5</v>
      </c>
      <c r="B13" s="4">
        <v>4</v>
      </c>
      <c r="C13" s="4" t="s">
        <v>8</v>
      </c>
      <c r="D13" s="4">
        <v>464</v>
      </c>
      <c r="E13" s="4">
        <v>0</v>
      </c>
      <c r="F13" s="4">
        <v>6</v>
      </c>
      <c r="G13" s="4">
        <v>3</v>
      </c>
      <c r="H13" s="4">
        <v>90</v>
      </c>
      <c r="K13" t="s">
        <v>15</v>
      </c>
      <c r="L13">
        <f>AVERAGE(E38:E73)</f>
        <v>7.2222222222222223</v>
      </c>
      <c r="M13">
        <f>STDEV(E38:E73)</f>
        <v>4.3890194877093061</v>
      </c>
    </row>
    <row r="14" spans="1:17">
      <c r="A14" s="4">
        <v>10</v>
      </c>
      <c r="B14" s="4">
        <v>4</v>
      </c>
      <c r="C14" s="4" t="s">
        <v>8</v>
      </c>
      <c r="D14" s="4">
        <v>301</v>
      </c>
      <c r="E14" s="4">
        <v>4</v>
      </c>
      <c r="F14" s="4">
        <v>8</v>
      </c>
      <c r="G14" s="4">
        <v>2</v>
      </c>
      <c r="H14" s="4">
        <v>92</v>
      </c>
      <c r="K14" t="s">
        <v>35</v>
      </c>
      <c r="L14">
        <f>AVERAGE(F38:F73)</f>
        <v>8.5555555555555554</v>
      </c>
      <c r="M14">
        <f>STDEV(F38:F73)</f>
        <v>3.0279124769804628</v>
      </c>
    </row>
    <row r="15" spans="1:17">
      <c r="A15" s="4">
        <v>7</v>
      </c>
      <c r="B15" s="4">
        <v>2</v>
      </c>
      <c r="C15" s="4" t="s">
        <v>8</v>
      </c>
      <c r="D15" s="4">
        <v>439</v>
      </c>
      <c r="E15" s="4">
        <v>2</v>
      </c>
      <c r="F15" s="4">
        <v>9</v>
      </c>
      <c r="G15" s="4">
        <v>3</v>
      </c>
      <c r="H15" s="4">
        <v>93</v>
      </c>
      <c r="K15" t="s">
        <v>17</v>
      </c>
      <c r="L15">
        <f>AVERAGE(G38:G73)</f>
        <v>5.6944444444444446</v>
      </c>
      <c r="M15">
        <f>STDEV(G38:G73)</f>
        <v>3.2144268046635753</v>
      </c>
    </row>
    <row r="16" spans="1:17">
      <c r="A16" s="4">
        <v>10</v>
      </c>
      <c r="B16" s="4">
        <v>6</v>
      </c>
      <c r="C16" s="4" t="s">
        <v>9</v>
      </c>
      <c r="D16" s="4">
        <v>642</v>
      </c>
      <c r="E16" s="4">
        <v>7</v>
      </c>
      <c r="F16" s="4">
        <v>13</v>
      </c>
      <c r="G16" s="4">
        <v>11</v>
      </c>
      <c r="H16" s="4">
        <v>95</v>
      </c>
      <c r="K16" t="s">
        <v>18</v>
      </c>
      <c r="L16">
        <f>AVERAGE(H38:H73)</f>
        <v>170.77777777777777</v>
      </c>
      <c r="M16">
        <f>STDEV(H38:H73)</f>
        <v>32.400274347260989</v>
      </c>
    </row>
    <row r="17" spans="1:8">
      <c r="A17" s="8">
        <v>1</v>
      </c>
      <c r="B17" s="8">
        <v>4</v>
      </c>
      <c r="C17" s="8" t="s">
        <v>9</v>
      </c>
      <c r="D17" s="8">
        <v>796</v>
      </c>
      <c r="E17" s="8">
        <v>15</v>
      </c>
      <c r="F17" s="8">
        <v>7</v>
      </c>
      <c r="G17" s="8">
        <v>5</v>
      </c>
      <c r="H17" s="8">
        <v>98</v>
      </c>
    </row>
    <row r="18" spans="1:8">
      <c r="A18" s="8">
        <v>6</v>
      </c>
      <c r="B18" s="8">
        <v>6</v>
      </c>
      <c r="C18" s="8" t="s">
        <v>8</v>
      </c>
      <c r="D18" s="8">
        <v>709</v>
      </c>
      <c r="E18" s="8">
        <v>1</v>
      </c>
      <c r="F18" s="8">
        <v>9</v>
      </c>
      <c r="G18" s="8">
        <v>3</v>
      </c>
      <c r="H18" s="8">
        <v>100</v>
      </c>
    </row>
    <row r="19" spans="1:8">
      <c r="A19" s="6">
        <v>3</v>
      </c>
      <c r="B19" s="6">
        <v>3</v>
      </c>
      <c r="C19" s="6" t="s">
        <v>9</v>
      </c>
      <c r="D19" s="6">
        <v>654</v>
      </c>
      <c r="E19" s="6">
        <v>10</v>
      </c>
      <c r="F19" s="6">
        <v>10</v>
      </c>
      <c r="G19" s="6">
        <v>7</v>
      </c>
      <c r="H19" s="6">
        <v>100</v>
      </c>
    </row>
    <row r="20" spans="1:8">
      <c r="A20" s="6">
        <v>11</v>
      </c>
      <c r="B20" s="6">
        <v>6</v>
      </c>
      <c r="C20" s="6" t="s">
        <v>8</v>
      </c>
      <c r="D20" s="6">
        <v>741</v>
      </c>
      <c r="E20" s="6">
        <v>2</v>
      </c>
      <c r="F20" s="6">
        <v>3</v>
      </c>
      <c r="G20" s="6">
        <v>4</v>
      </c>
      <c r="H20" s="6">
        <v>107</v>
      </c>
    </row>
    <row r="21" spans="1:8">
      <c r="A21" s="4">
        <v>2</v>
      </c>
      <c r="B21" s="4">
        <v>2</v>
      </c>
      <c r="C21" s="4" t="s">
        <v>9</v>
      </c>
      <c r="D21" s="4">
        <v>327</v>
      </c>
      <c r="E21" s="4">
        <v>12</v>
      </c>
      <c r="F21" s="4">
        <v>13</v>
      </c>
      <c r="G21" s="4">
        <v>11</v>
      </c>
      <c r="H21" s="4">
        <v>107</v>
      </c>
    </row>
    <row r="22" spans="1:8">
      <c r="A22" s="6">
        <v>2</v>
      </c>
      <c r="B22" s="6">
        <v>5</v>
      </c>
      <c r="C22" s="6" t="s">
        <v>8</v>
      </c>
      <c r="D22" s="6">
        <v>446</v>
      </c>
      <c r="E22" s="6">
        <v>0</v>
      </c>
      <c r="F22" s="6">
        <v>11</v>
      </c>
      <c r="G22" s="6">
        <v>0</v>
      </c>
      <c r="H22" s="6">
        <v>108</v>
      </c>
    </row>
    <row r="23" spans="1:8">
      <c r="A23" s="8">
        <v>10</v>
      </c>
      <c r="B23" s="8">
        <v>2</v>
      </c>
      <c r="C23" s="8" t="s">
        <v>8</v>
      </c>
      <c r="D23" s="8">
        <v>598</v>
      </c>
      <c r="E23" s="8">
        <v>1</v>
      </c>
      <c r="F23" s="8">
        <v>4</v>
      </c>
      <c r="G23" s="8">
        <v>4</v>
      </c>
      <c r="H23" s="8">
        <v>109</v>
      </c>
    </row>
    <row r="24" spans="1:8">
      <c r="A24" s="4">
        <v>1</v>
      </c>
      <c r="B24" s="4">
        <v>5</v>
      </c>
      <c r="C24" s="4" t="s">
        <v>8</v>
      </c>
      <c r="D24" s="4">
        <v>555</v>
      </c>
      <c r="E24" s="4">
        <v>2</v>
      </c>
      <c r="F24" s="4">
        <v>4</v>
      </c>
      <c r="G24" s="4">
        <v>3</v>
      </c>
      <c r="H24" s="4">
        <v>110</v>
      </c>
    </row>
    <row r="25" spans="1:8">
      <c r="A25" s="6">
        <v>2</v>
      </c>
      <c r="B25" s="6">
        <v>1</v>
      </c>
      <c r="C25" s="6" t="s">
        <v>9</v>
      </c>
      <c r="D25" s="6">
        <v>757</v>
      </c>
      <c r="E25" s="6">
        <v>12</v>
      </c>
      <c r="F25" s="6">
        <v>8</v>
      </c>
      <c r="G25" s="6">
        <v>12</v>
      </c>
      <c r="H25" s="6">
        <v>111</v>
      </c>
    </row>
    <row r="26" spans="1:8">
      <c r="A26" s="4">
        <v>8</v>
      </c>
      <c r="B26" s="4">
        <v>5</v>
      </c>
      <c r="C26" s="4" t="s">
        <v>9</v>
      </c>
      <c r="D26" s="4">
        <v>650</v>
      </c>
      <c r="E26" s="4">
        <v>7</v>
      </c>
      <c r="F26" s="4">
        <v>12</v>
      </c>
      <c r="G26" s="4">
        <v>6</v>
      </c>
      <c r="H26" s="4">
        <v>113</v>
      </c>
    </row>
    <row r="27" spans="1:8">
      <c r="A27" s="4">
        <v>6</v>
      </c>
      <c r="B27" s="4">
        <v>2</v>
      </c>
      <c r="C27" s="4" t="s">
        <v>8</v>
      </c>
      <c r="D27" s="4">
        <v>395</v>
      </c>
      <c r="E27" s="4">
        <v>5</v>
      </c>
      <c r="F27" s="4">
        <v>8</v>
      </c>
      <c r="G27" s="4">
        <v>0</v>
      </c>
      <c r="H27" s="4">
        <v>117</v>
      </c>
    </row>
    <row r="28" spans="1:8">
      <c r="A28" s="6">
        <v>6</v>
      </c>
      <c r="B28" s="6">
        <v>3</v>
      </c>
      <c r="C28" s="6" t="s">
        <v>9</v>
      </c>
      <c r="D28" s="6">
        <v>681</v>
      </c>
      <c r="E28" s="6">
        <v>12</v>
      </c>
      <c r="F28" s="6">
        <v>10</v>
      </c>
      <c r="G28" s="6">
        <v>5</v>
      </c>
      <c r="H28" s="6">
        <v>117</v>
      </c>
    </row>
    <row r="29" spans="1:8">
      <c r="A29" s="4">
        <v>9</v>
      </c>
      <c r="B29" s="4">
        <v>3</v>
      </c>
      <c r="C29" s="4" t="s">
        <v>8</v>
      </c>
      <c r="D29" s="4">
        <v>721</v>
      </c>
      <c r="E29" s="4">
        <v>2</v>
      </c>
      <c r="F29" s="4">
        <v>11</v>
      </c>
      <c r="G29" s="4">
        <v>3</v>
      </c>
      <c r="H29" s="4">
        <v>118</v>
      </c>
    </row>
    <row r="30" spans="1:8">
      <c r="A30" s="6">
        <v>8</v>
      </c>
      <c r="B30" s="6">
        <v>4</v>
      </c>
      <c r="C30" s="6" t="s">
        <v>9</v>
      </c>
      <c r="D30" s="6">
        <v>362</v>
      </c>
      <c r="E30" s="6">
        <v>8</v>
      </c>
      <c r="F30" s="6">
        <v>7</v>
      </c>
      <c r="G30" s="6">
        <v>12</v>
      </c>
      <c r="H30" s="6">
        <v>118</v>
      </c>
    </row>
    <row r="31" spans="1:8">
      <c r="A31" s="8">
        <v>7</v>
      </c>
      <c r="B31" s="8">
        <v>6</v>
      </c>
      <c r="C31" s="8" t="s">
        <v>8</v>
      </c>
      <c r="D31" s="8">
        <v>697</v>
      </c>
      <c r="E31" s="8">
        <v>3</v>
      </c>
      <c r="F31" s="8">
        <v>9</v>
      </c>
      <c r="G31" s="8">
        <v>0</v>
      </c>
      <c r="H31" s="8">
        <v>119</v>
      </c>
    </row>
    <row r="32" spans="1:8">
      <c r="A32" s="8">
        <v>1</v>
      </c>
      <c r="B32" s="8">
        <v>3</v>
      </c>
      <c r="C32" s="8" t="s">
        <v>8</v>
      </c>
      <c r="D32" s="8">
        <v>439</v>
      </c>
      <c r="E32" s="8">
        <v>2</v>
      </c>
      <c r="F32" s="8">
        <v>6</v>
      </c>
      <c r="G32" s="8">
        <v>4</v>
      </c>
      <c r="H32" s="8">
        <v>122</v>
      </c>
    </row>
    <row r="33" spans="1:17">
      <c r="A33" s="6">
        <v>10</v>
      </c>
      <c r="B33" s="6">
        <v>3</v>
      </c>
      <c r="C33" s="6" t="s">
        <v>8</v>
      </c>
      <c r="D33" s="6">
        <v>269</v>
      </c>
      <c r="E33" s="6">
        <v>2</v>
      </c>
      <c r="F33" s="6">
        <v>4</v>
      </c>
      <c r="G33" s="6">
        <v>6</v>
      </c>
      <c r="H33" s="6">
        <v>123</v>
      </c>
    </row>
    <row r="34" spans="1:17">
      <c r="A34" s="8">
        <v>7</v>
      </c>
      <c r="B34" s="8">
        <v>1</v>
      </c>
      <c r="C34" s="8" t="s">
        <v>9</v>
      </c>
      <c r="D34" s="8">
        <v>677</v>
      </c>
      <c r="E34" s="8">
        <v>12</v>
      </c>
      <c r="F34" s="8">
        <v>8</v>
      </c>
      <c r="G34" s="8">
        <v>11</v>
      </c>
      <c r="H34" s="8">
        <v>123</v>
      </c>
    </row>
    <row r="35" spans="1:17">
      <c r="A35" s="6">
        <v>10</v>
      </c>
      <c r="B35" s="6">
        <v>5</v>
      </c>
      <c r="C35" s="6" t="s">
        <v>9</v>
      </c>
      <c r="D35" s="6">
        <v>645</v>
      </c>
      <c r="E35" s="6">
        <v>10</v>
      </c>
      <c r="F35" s="6">
        <v>6</v>
      </c>
      <c r="G35" s="6">
        <v>3</v>
      </c>
      <c r="H35" s="6">
        <v>125</v>
      </c>
    </row>
    <row r="36" spans="1:17">
      <c r="A36" s="6">
        <v>9</v>
      </c>
      <c r="B36" s="6">
        <v>5</v>
      </c>
      <c r="C36" s="6" t="s">
        <v>8</v>
      </c>
      <c r="D36" s="6">
        <v>683</v>
      </c>
      <c r="E36" s="6">
        <v>2</v>
      </c>
      <c r="F36" s="6">
        <v>10</v>
      </c>
      <c r="G36" s="6">
        <v>4</v>
      </c>
      <c r="H36" s="6">
        <v>130</v>
      </c>
    </row>
    <row r="37" spans="1:17">
      <c r="A37" s="8">
        <v>5</v>
      </c>
      <c r="B37" s="8">
        <v>6</v>
      </c>
      <c r="C37" s="8" t="s">
        <v>9</v>
      </c>
      <c r="D37" s="8">
        <v>839</v>
      </c>
      <c r="E37" s="8">
        <v>9</v>
      </c>
      <c r="F37" s="8">
        <v>9</v>
      </c>
      <c r="G37" s="8">
        <v>7</v>
      </c>
      <c r="H37" s="8">
        <v>130</v>
      </c>
    </row>
    <row r="38" spans="1:17">
      <c r="A38" s="8">
        <v>11</v>
      </c>
      <c r="B38" s="8">
        <v>3</v>
      </c>
      <c r="C38" s="8" t="s">
        <v>9</v>
      </c>
      <c r="D38" s="8">
        <v>639</v>
      </c>
      <c r="E38" s="8">
        <v>7</v>
      </c>
      <c r="F38" s="8">
        <v>11</v>
      </c>
      <c r="G38" s="8">
        <v>5</v>
      </c>
      <c r="H38" s="8">
        <v>132</v>
      </c>
      <c r="P38" t="e">
        <f>AVERAGE(J38:J73)</f>
        <v>#DIV/0!</v>
      </c>
      <c r="Q38" t="e">
        <f>STDEV(J38:J73)</f>
        <v>#DIV/0!</v>
      </c>
    </row>
    <row r="39" spans="1:17">
      <c r="A39" s="4">
        <v>3</v>
      </c>
      <c r="B39" s="4">
        <v>6</v>
      </c>
      <c r="C39" s="4" t="s">
        <v>8</v>
      </c>
      <c r="D39" s="4">
        <v>326</v>
      </c>
      <c r="E39" s="4">
        <v>2</v>
      </c>
      <c r="F39" s="4">
        <v>12</v>
      </c>
      <c r="G39" s="4">
        <v>4</v>
      </c>
      <c r="H39" s="4">
        <v>134</v>
      </c>
    </row>
    <row r="40" spans="1:17">
      <c r="A40" s="6">
        <v>8</v>
      </c>
      <c r="B40" s="6">
        <v>2</v>
      </c>
      <c r="C40" s="6" t="s">
        <v>8</v>
      </c>
      <c r="D40" s="6">
        <v>568</v>
      </c>
      <c r="E40" s="6">
        <v>4</v>
      </c>
      <c r="F40" s="6">
        <v>13</v>
      </c>
      <c r="G40" s="6">
        <v>9</v>
      </c>
      <c r="H40" s="6">
        <v>137</v>
      </c>
    </row>
    <row r="41" spans="1:17">
      <c r="A41" s="8">
        <v>3</v>
      </c>
      <c r="B41" s="8">
        <v>5</v>
      </c>
      <c r="C41" s="8" t="s">
        <v>9</v>
      </c>
      <c r="D41" s="8">
        <v>404</v>
      </c>
      <c r="E41" s="8">
        <v>14</v>
      </c>
      <c r="F41" s="8">
        <v>6</v>
      </c>
      <c r="G41" s="8">
        <v>1</v>
      </c>
      <c r="H41" s="8">
        <v>137</v>
      </c>
    </row>
    <row r="42" spans="1:17">
      <c r="A42" s="8">
        <v>9</v>
      </c>
      <c r="B42" s="8">
        <v>4</v>
      </c>
      <c r="C42" s="8" t="s">
        <v>8</v>
      </c>
      <c r="D42" s="8">
        <v>384</v>
      </c>
      <c r="E42" s="8">
        <v>2</v>
      </c>
      <c r="F42" s="8">
        <v>4</v>
      </c>
      <c r="G42" s="8">
        <v>3</v>
      </c>
      <c r="H42" s="8">
        <v>139</v>
      </c>
    </row>
    <row r="43" spans="1:17">
      <c r="A43" s="8">
        <v>3</v>
      </c>
      <c r="B43" s="8">
        <v>1</v>
      </c>
      <c r="C43" s="8" t="s">
        <v>8</v>
      </c>
      <c r="D43" s="8">
        <v>721</v>
      </c>
      <c r="E43" s="8">
        <v>3</v>
      </c>
      <c r="F43" s="8">
        <v>7</v>
      </c>
      <c r="G43" s="8">
        <v>2</v>
      </c>
      <c r="H43" s="8">
        <v>140</v>
      </c>
    </row>
    <row r="44" spans="1:17">
      <c r="A44" s="4">
        <v>8</v>
      </c>
      <c r="B44" s="4">
        <v>6</v>
      </c>
      <c r="C44" s="4" t="s">
        <v>8</v>
      </c>
      <c r="D44" s="4">
        <v>451</v>
      </c>
      <c r="E44" s="4">
        <v>1</v>
      </c>
      <c r="F44" s="4">
        <v>6</v>
      </c>
      <c r="G44" s="4">
        <v>6</v>
      </c>
      <c r="H44" s="4">
        <v>140</v>
      </c>
    </row>
    <row r="45" spans="1:17">
      <c r="A45" s="8">
        <v>12</v>
      </c>
      <c r="B45" s="8">
        <v>3</v>
      </c>
      <c r="C45" s="8" t="s">
        <v>8</v>
      </c>
      <c r="D45" s="8">
        <v>214</v>
      </c>
      <c r="E45" s="8">
        <v>4</v>
      </c>
      <c r="F45" s="8">
        <v>10</v>
      </c>
      <c r="G45" s="8">
        <v>1</v>
      </c>
      <c r="H45" s="8">
        <v>145</v>
      </c>
    </row>
    <row r="46" spans="1:17">
      <c r="A46" s="4">
        <v>11</v>
      </c>
      <c r="B46" s="4">
        <v>2</v>
      </c>
      <c r="C46" s="4" t="s">
        <v>9</v>
      </c>
      <c r="D46" s="4">
        <v>664</v>
      </c>
      <c r="E46" s="4">
        <v>11</v>
      </c>
      <c r="F46" s="4">
        <v>8</v>
      </c>
      <c r="G46" s="4">
        <v>10</v>
      </c>
      <c r="H46" s="4">
        <v>147</v>
      </c>
    </row>
    <row r="47" spans="1:17">
      <c r="A47" s="6">
        <v>1</v>
      </c>
      <c r="B47" s="6">
        <v>1</v>
      </c>
      <c r="C47" s="6" t="s">
        <v>8</v>
      </c>
      <c r="D47" s="6">
        <v>782</v>
      </c>
      <c r="E47" s="6">
        <v>0</v>
      </c>
      <c r="F47" s="6">
        <v>6</v>
      </c>
      <c r="G47" s="6">
        <v>4</v>
      </c>
      <c r="H47" s="6">
        <v>148</v>
      </c>
    </row>
    <row r="48" spans="1:17">
      <c r="A48" s="6">
        <v>9</v>
      </c>
      <c r="B48" s="6">
        <v>6</v>
      </c>
      <c r="C48" s="6" t="s">
        <v>9</v>
      </c>
      <c r="D48" s="6">
        <v>779</v>
      </c>
      <c r="E48" s="6">
        <v>9</v>
      </c>
      <c r="F48" s="6">
        <v>13</v>
      </c>
      <c r="G48" s="6">
        <v>2</v>
      </c>
      <c r="H48" s="6">
        <v>148</v>
      </c>
    </row>
    <row r="49" spans="1:8">
      <c r="A49" s="6">
        <v>6</v>
      </c>
      <c r="B49" s="6">
        <v>4</v>
      </c>
      <c r="C49" s="6" t="s">
        <v>8</v>
      </c>
      <c r="D49" s="6">
        <v>402</v>
      </c>
      <c r="E49" s="6">
        <v>3</v>
      </c>
      <c r="F49" s="6">
        <v>13</v>
      </c>
      <c r="G49" s="6">
        <v>6</v>
      </c>
      <c r="H49" s="6">
        <v>151</v>
      </c>
    </row>
    <row r="50" spans="1:8">
      <c r="A50" s="6">
        <v>7</v>
      </c>
      <c r="B50" s="6">
        <v>5</v>
      </c>
      <c r="C50" s="6" t="s">
        <v>9</v>
      </c>
      <c r="D50" s="6">
        <v>398</v>
      </c>
      <c r="E50" s="6">
        <v>10</v>
      </c>
      <c r="F50" s="6">
        <v>11</v>
      </c>
      <c r="G50" s="6">
        <v>12</v>
      </c>
      <c r="H50" s="6">
        <v>152</v>
      </c>
    </row>
    <row r="51" spans="1:8">
      <c r="A51" s="6">
        <v>12</v>
      </c>
      <c r="B51" s="6">
        <v>1</v>
      </c>
      <c r="C51" s="6" t="s">
        <v>8</v>
      </c>
      <c r="D51" s="6">
        <v>401</v>
      </c>
      <c r="E51" s="6">
        <v>3</v>
      </c>
      <c r="F51" s="6">
        <v>6</v>
      </c>
      <c r="G51" s="6">
        <v>2</v>
      </c>
      <c r="H51" s="6">
        <v>156</v>
      </c>
    </row>
    <row r="52" spans="1:8">
      <c r="A52" s="4">
        <v>7</v>
      </c>
      <c r="B52" s="4">
        <v>3</v>
      </c>
      <c r="C52" s="4" t="s">
        <v>9</v>
      </c>
      <c r="D52" s="4">
        <v>908</v>
      </c>
      <c r="E52" s="4">
        <v>15</v>
      </c>
      <c r="F52" s="4">
        <v>7</v>
      </c>
      <c r="G52" s="4">
        <v>9</v>
      </c>
      <c r="H52" s="4">
        <v>157</v>
      </c>
    </row>
    <row r="53" spans="1:8">
      <c r="A53" s="8">
        <v>5</v>
      </c>
      <c r="B53" s="8">
        <v>2</v>
      </c>
      <c r="C53" s="8" t="s">
        <v>8</v>
      </c>
      <c r="D53" s="8">
        <v>378</v>
      </c>
      <c r="E53" s="8">
        <v>2</v>
      </c>
      <c r="F53" s="8">
        <v>11</v>
      </c>
      <c r="G53" s="8">
        <v>4</v>
      </c>
      <c r="H53" s="8">
        <v>158</v>
      </c>
    </row>
    <row r="54" spans="1:8">
      <c r="A54" s="4">
        <v>12</v>
      </c>
      <c r="B54" s="4">
        <v>5</v>
      </c>
      <c r="C54" s="4" t="s">
        <v>8</v>
      </c>
      <c r="D54" s="4">
        <v>555</v>
      </c>
      <c r="E54" s="4">
        <v>4</v>
      </c>
      <c r="F54" s="4">
        <v>6</v>
      </c>
      <c r="G54" s="4">
        <v>7</v>
      </c>
      <c r="H54" s="4">
        <v>158</v>
      </c>
    </row>
    <row r="55" spans="1:8">
      <c r="A55" s="8">
        <v>10</v>
      </c>
      <c r="B55" s="8">
        <v>1</v>
      </c>
      <c r="C55" s="8" t="s">
        <v>9</v>
      </c>
      <c r="D55" s="8">
        <v>850</v>
      </c>
      <c r="E55" s="8">
        <v>7</v>
      </c>
      <c r="F55" s="8">
        <v>9</v>
      </c>
      <c r="G55" s="8">
        <v>10</v>
      </c>
      <c r="H55" s="8">
        <v>159</v>
      </c>
    </row>
    <row r="56" spans="1:8">
      <c r="A56" s="4">
        <v>6</v>
      </c>
      <c r="B56" s="4">
        <v>1</v>
      </c>
      <c r="C56" s="4" t="s">
        <v>9</v>
      </c>
      <c r="D56" s="4">
        <v>535</v>
      </c>
      <c r="E56" s="4">
        <v>6</v>
      </c>
      <c r="F56" s="4">
        <v>8</v>
      </c>
      <c r="G56" s="4">
        <v>9</v>
      </c>
      <c r="H56" s="4">
        <v>162</v>
      </c>
    </row>
    <row r="57" spans="1:8">
      <c r="A57" s="4">
        <v>9</v>
      </c>
      <c r="B57" s="4">
        <v>1</v>
      </c>
      <c r="C57" s="4" t="s">
        <v>9</v>
      </c>
      <c r="D57" s="4">
        <v>423</v>
      </c>
      <c r="E57" s="4">
        <v>12</v>
      </c>
      <c r="F57" s="4">
        <v>4</v>
      </c>
      <c r="G57" s="4">
        <v>3</v>
      </c>
      <c r="H57" s="4">
        <v>164</v>
      </c>
    </row>
    <row r="58" spans="1:8">
      <c r="A58" s="6">
        <v>1</v>
      </c>
      <c r="B58" s="6">
        <v>2</v>
      </c>
      <c r="C58" s="6" t="s">
        <v>9</v>
      </c>
      <c r="D58" s="6">
        <v>556</v>
      </c>
      <c r="E58" s="6">
        <v>13</v>
      </c>
      <c r="F58" s="6">
        <v>7</v>
      </c>
      <c r="G58" s="6">
        <v>10</v>
      </c>
      <c r="H58" s="6">
        <v>170</v>
      </c>
    </row>
    <row r="59" spans="1:8">
      <c r="A59" s="4">
        <v>4</v>
      </c>
      <c r="B59" s="4">
        <v>1</v>
      </c>
      <c r="C59" s="4" t="s">
        <v>8</v>
      </c>
      <c r="D59" s="4">
        <v>335</v>
      </c>
      <c r="E59" s="4">
        <v>2</v>
      </c>
      <c r="F59" s="4">
        <v>13</v>
      </c>
      <c r="G59" s="4">
        <v>5</v>
      </c>
      <c r="H59" s="4">
        <v>178</v>
      </c>
    </row>
    <row r="60" spans="1:8">
      <c r="A60" s="8">
        <v>2</v>
      </c>
      <c r="B60" s="8">
        <v>6</v>
      </c>
      <c r="C60" s="8" t="s">
        <v>9</v>
      </c>
      <c r="D60" s="8">
        <v>267</v>
      </c>
      <c r="E60" s="8">
        <v>7</v>
      </c>
      <c r="F60" s="8">
        <v>11</v>
      </c>
      <c r="G60" s="8">
        <v>9</v>
      </c>
      <c r="H60" s="8">
        <v>178</v>
      </c>
    </row>
    <row r="61" spans="1:8">
      <c r="A61" s="4">
        <v>3</v>
      </c>
      <c r="B61" s="4">
        <v>4</v>
      </c>
      <c r="C61" s="4" t="s">
        <v>9</v>
      </c>
      <c r="D61" s="4">
        <v>658</v>
      </c>
      <c r="E61" s="4">
        <v>14</v>
      </c>
      <c r="F61" s="4">
        <v>4</v>
      </c>
      <c r="G61" s="4">
        <v>10</v>
      </c>
      <c r="H61" s="4">
        <v>178</v>
      </c>
    </row>
    <row r="62" spans="1:8">
      <c r="A62" s="8">
        <v>9</v>
      </c>
      <c r="B62" s="8">
        <v>2</v>
      </c>
      <c r="C62" s="8" t="s">
        <v>9</v>
      </c>
      <c r="D62" s="8">
        <v>226</v>
      </c>
      <c r="E62" s="8">
        <v>8</v>
      </c>
      <c r="F62" s="8">
        <v>9</v>
      </c>
      <c r="G62" s="8">
        <v>4</v>
      </c>
      <c r="H62" s="8">
        <v>182</v>
      </c>
    </row>
    <row r="63" spans="1:8">
      <c r="A63" s="6">
        <v>5</v>
      </c>
      <c r="B63" s="6">
        <v>1</v>
      </c>
      <c r="C63" s="6" t="s">
        <v>9</v>
      </c>
      <c r="D63" s="6">
        <v>324</v>
      </c>
      <c r="E63" s="6">
        <v>9</v>
      </c>
      <c r="F63" s="6">
        <v>5</v>
      </c>
      <c r="G63" s="6">
        <v>4</v>
      </c>
      <c r="H63" s="6">
        <v>183</v>
      </c>
    </row>
    <row r="64" spans="1:8">
      <c r="A64" s="4">
        <v>1</v>
      </c>
      <c r="B64" s="4">
        <v>6</v>
      </c>
      <c r="C64" s="4" t="s">
        <v>9</v>
      </c>
      <c r="D64" s="4">
        <v>538</v>
      </c>
      <c r="E64" s="4">
        <v>15</v>
      </c>
      <c r="F64" s="4">
        <v>5</v>
      </c>
      <c r="G64" s="4">
        <v>4</v>
      </c>
      <c r="H64" s="4">
        <v>187</v>
      </c>
    </row>
    <row r="65" spans="1:8">
      <c r="A65" s="6">
        <v>12</v>
      </c>
      <c r="B65" s="6">
        <v>6</v>
      </c>
      <c r="C65" s="6" t="s">
        <v>9</v>
      </c>
      <c r="D65" s="6">
        <v>356</v>
      </c>
      <c r="E65" s="6">
        <v>11</v>
      </c>
      <c r="F65" s="6">
        <v>5</v>
      </c>
      <c r="G65" s="6">
        <v>11</v>
      </c>
      <c r="H65" s="6">
        <v>188</v>
      </c>
    </row>
    <row r="66" spans="1:8">
      <c r="A66" s="4">
        <v>4</v>
      </c>
      <c r="B66" s="4">
        <v>3</v>
      </c>
      <c r="C66" s="4" t="s">
        <v>9</v>
      </c>
      <c r="D66" s="4">
        <v>617</v>
      </c>
      <c r="E66" s="4">
        <v>9</v>
      </c>
      <c r="F66" s="4">
        <v>12</v>
      </c>
      <c r="G66" s="4">
        <v>11</v>
      </c>
      <c r="H66" s="4">
        <v>189</v>
      </c>
    </row>
    <row r="67" spans="1:8">
      <c r="A67" s="4">
        <v>12</v>
      </c>
      <c r="B67" s="4">
        <v>4</v>
      </c>
      <c r="C67" s="4" t="s">
        <v>9</v>
      </c>
      <c r="D67" s="4">
        <v>543</v>
      </c>
      <c r="E67" s="4">
        <v>6</v>
      </c>
      <c r="F67" s="4">
        <v>9</v>
      </c>
      <c r="G67" s="4">
        <v>3</v>
      </c>
      <c r="H67" s="4">
        <v>189</v>
      </c>
    </row>
    <row r="68" spans="1:8">
      <c r="A68" s="4">
        <v>11</v>
      </c>
      <c r="B68" s="4">
        <v>1</v>
      </c>
      <c r="C68" s="4" t="s">
        <v>8</v>
      </c>
      <c r="D68" s="4">
        <v>492</v>
      </c>
      <c r="E68" s="4">
        <v>4</v>
      </c>
      <c r="F68" s="4">
        <v>8</v>
      </c>
      <c r="G68" s="4">
        <v>3</v>
      </c>
      <c r="H68" s="4">
        <v>203</v>
      </c>
    </row>
    <row r="69" spans="1:8">
      <c r="A69" s="4">
        <v>5</v>
      </c>
      <c r="B69" s="4">
        <v>5</v>
      </c>
      <c r="C69" s="4" t="s">
        <v>9</v>
      </c>
      <c r="D69" s="4">
        <v>457</v>
      </c>
      <c r="E69" s="4">
        <v>5</v>
      </c>
      <c r="F69" s="4">
        <v>11</v>
      </c>
      <c r="G69" s="4">
        <v>4</v>
      </c>
      <c r="H69" s="4">
        <v>208</v>
      </c>
    </row>
    <row r="70" spans="1:8">
      <c r="A70" s="6">
        <v>4</v>
      </c>
      <c r="B70" s="6">
        <v>6</v>
      </c>
      <c r="C70" s="6" t="s">
        <v>8</v>
      </c>
      <c r="D70" s="6">
        <v>809</v>
      </c>
      <c r="E70" s="6">
        <v>5</v>
      </c>
      <c r="F70" s="6">
        <v>14</v>
      </c>
      <c r="G70" s="6">
        <v>4</v>
      </c>
      <c r="H70" s="6">
        <v>209</v>
      </c>
    </row>
    <row r="71" spans="1:8">
      <c r="A71" s="6">
        <v>4</v>
      </c>
      <c r="B71" s="6">
        <v>2</v>
      </c>
      <c r="C71" s="6" t="s">
        <v>9</v>
      </c>
      <c r="D71" s="6">
        <v>558</v>
      </c>
      <c r="E71" s="6">
        <v>11</v>
      </c>
      <c r="F71" s="6">
        <v>11</v>
      </c>
      <c r="G71" s="6">
        <v>6</v>
      </c>
      <c r="H71" s="6">
        <v>215</v>
      </c>
    </row>
    <row r="72" spans="1:8">
      <c r="A72" s="8">
        <v>12</v>
      </c>
      <c r="B72" s="8">
        <v>2</v>
      </c>
      <c r="C72" s="8" t="s">
        <v>9</v>
      </c>
      <c r="D72" s="8">
        <v>732</v>
      </c>
      <c r="E72" s="8">
        <v>9</v>
      </c>
      <c r="F72" s="8">
        <v>7</v>
      </c>
      <c r="G72" s="8">
        <v>5</v>
      </c>
      <c r="H72" s="8">
        <v>263</v>
      </c>
    </row>
    <row r="73" spans="1:8">
      <c r="A73" s="8">
        <v>4</v>
      </c>
      <c r="B73" s="8">
        <v>4</v>
      </c>
      <c r="C73" s="8" t="s">
        <v>9</v>
      </c>
      <c r="D73" s="8">
        <v>774</v>
      </c>
      <c r="E73" s="8">
        <v>13</v>
      </c>
      <c r="F73" s="8">
        <v>6</v>
      </c>
      <c r="G73" s="8">
        <v>3</v>
      </c>
      <c r="H73" s="8">
        <v>264</v>
      </c>
    </row>
  </sheetData>
  <sortState xmlns:xlrd2="http://schemas.microsoft.com/office/spreadsheetml/2017/richdata2" ref="A2:H73">
    <sortCondition ref="H1:H73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9F1A-D053-44AD-959B-072748203992}">
  <dimension ref="A1:R73"/>
  <sheetViews>
    <sheetView tabSelected="1" zoomScale="85" zoomScaleNormal="85" workbookViewId="0">
      <selection sqref="A1:H73"/>
    </sheetView>
  </sheetViews>
  <sheetFormatPr defaultRowHeight="14.4"/>
  <cols>
    <col min="2" max="2" width="12.5546875" customWidth="1"/>
    <col min="7" max="7" width="15.88671875" customWidth="1"/>
    <col min="8" max="8" width="11.6640625" customWidth="1"/>
    <col min="9" max="9" width="13.66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K1" s="1" t="s">
        <v>45</v>
      </c>
    </row>
    <row r="2" spans="1:12">
      <c r="A2" s="6">
        <v>1</v>
      </c>
      <c r="B2" s="6">
        <v>1</v>
      </c>
      <c r="C2" s="6" t="s">
        <v>8</v>
      </c>
      <c r="D2" s="6">
        <v>782</v>
      </c>
      <c r="E2" s="6">
        <v>0</v>
      </c>
      <c r="F2" s="6">
        <v>6</v>
      </c>
      <c r="G2" s="6">
        <v>4</v>
      </c>
      <c r="H2" s="6">
        <v>148</v>
      </c>
      <c r="I2" s="6">
        <v>782</v>
      </c>
      <c r="K2">
        <f>I2-H2</f>
        <v>634</v>
      </c>
    </row>
    <row r="3" spans="1:12">
      <c r="A3" s="6">
        <v>12</v>
      </c>
      <c r="B3" s="6">
        <v>1</v>
      </c>
      <c r="C3" s="6" t="s">
        <v>8</v>
      </c>
      <c r="D3" s="6">
        <v>401</v>
      </c>
      <c r="E3" s="6">
        <v>3</v>
      </c>
      <c r="F3" s="6">
        <v>6</v>
      </c>
      <c r="G3" s="6">
        <v>2</v>
      </c>
      <c r="H3" s="6">
        <v>156</v>
      </c>
      <c r="I3" s="6">
        <v>401</v>
      </c>
      <c r="K3">
        <f t="shared" ref="K3:K66" si="0">I3-H3</f>
        <v>245</v>
      </c>
    </row>
    <row r="4" spans="1:12">
      <c r="A4" s="6">
        <v>3</v>
      </c>
      <c r="B4" s="6">
        <v>2</v>
      </c>
      <c r="C4" s="6" t="s">
        <v>8</v>
      </c>
      <c r="D4" s="6">
        <v>183</v>
      </c>
      <c r="E4" s="6">
        <v>1</v>
      </c>
      <c r="F4" s="6">
        <v>8</v>
      </c>
      <c r="G4" s="6">
        <v>4</v>
      </c>
      <c r="H4" s="6">
        <v>88</v>
      </c>
      <c r="I4" s="6">
        <v>183</v>
      </c>
      <c r="K4">
        <f t="shared" si="0"/>
        <v>95</v>
      </c>
    </row>
    <row r="5" spans="1:12">
      <c r="A5" s="6">
        <v>8</v>
      </c>
      <c r="B5" s="6">
        <v>2</v>
      </c>
      <c r="C5" s="6" t="s">
        <v>8</v>
      </c>
      <c r="D5" s="6">
        <v>568</v>
      </c>
      <c r="E5" s="6">
        <v>4</v>
      </c>
      <c r="F5" s="6">
        <v>13</v>
      </c>
      <c r="G5" s="6">
        <v>9</v>
      </c>
      <c r="H5" s="6">
        <v>137</v>
      </c>
      <c r="I5" s="6">
        <v>568</v>
      </c>
      <c r="K5">
        <f t="shared" si="0"/>
        <v>431</v>
      </c>
    </row>
    <row r="6" spans="1:12">
      <c r="A6" s="6">
        <v>5</v>
      </c>
      <c r="B6" s="6">
        <v>3</v>
      </c>
      <c r="C6" s="6" t="s">
        <v>8</v>
      </c>
      <c r="D6" s="6">
        <v>390</v>
      </c>
      <c r="E6" s="6">
        <v>2</v>
      </c>
      <c r="F6" s="6">
        <v>8</v>
      </c>
      <c r="G6" s="6">
        <v>4</v>
      </c>
      <c r="H6" s="6">
        <v>54</v>
      </c>
      <c r="I6" s="6">
        <v>390</v>
      </c>
      <c r="K6">
        <f t="shared" si="0"/>
        <v>336</v>
      </c>
    </row>
    <row r="7" spans="1:12">
      <c r="A7" s="6">
        <v>10</v>
      </c>
      <c r="B7" s="6">
        <v>3</v>
      </c>
      <c r="C7" s="6" t="s">
        <v>8</v>
      </c>
      <c r="D7" s="6">
        <v>269</v>
      </c>
      <c r="E7" s="6">
        <v>2</v>
      </c>
      <c r="F7" s="6">
        <v>4</v>
      </c>
      <c r="G7" s="6">
        <v>6</v>
      </c>
      <c r="H7" s="6">
        <v>123</v>
      </c>
      <c r="I7" s="6">
        <v>269</v>
      </c>
      <c r="K7">
        <f t="shared" si="0"/>
        <v>146</v>
      </c>
    </row>
    <row r="8" spans="1:12">
      <c r="A8" s="6">
        <v>6</v>
      </c>
      <c r="B8" s="6">
        <v>4</v>
      </c>
      <c r="C8" s="6" t="s">
        <v>8</v>
      </c>
      <c r="D8" s="6">
        <v>402</v>
      </c>
      <c r="E8" s="6">
        <v>3</v>
      </c>
      <c r="F8" s="6">
        <v>13</v>
      </c>
      <c r="G8" s="6">
        <v>6</v>
      </c>
      <c r="H8" s="6">
        <v>151</v>
      </c>
      <c r="I8" s="6">
        <v>402</v>
      </c>
      <c r="K8">
        <f t="shared" si="0"/>
        <v>251</v>
      </c>
    </row>
    <row r="9" spans="1:12">
      <c r="A9" s="6">
        <v>7</v>
      </c>
      <c r="B9" s="6">
        <v>4</v>
      </c>
      <c r="C9" s="6" t="s">
        <v>8</v>
      </c>
      <c r="D9" s="6">
        <v>514</v>
      </c>
      <c r="E9" s="6">
        <v>0</v>
      </c>
      <c r="F9" s="6">
        <v>8</v>
      </c>
      <c r="G9" s="6">
        <v>4</v>
      </c>
      <c r="H9" s="6">
        <v>77</v>
      </c>
      <c r="I9" s="6">
        <v>514</v>
      </c>
      <c r="J9">
        <f>CORREL(H2:H73,I2:I73)</f>
        <v>0.6249196419181603</v>
      </c>
      <c r="K9">
        <f t="shared" si="0"/>
        <v>437</v>
      </c>
      <c r="L9">
        <f>CORREL(H2:H37,I2:I37)</f>
        <v>0.65786410432501452</v>
      </c>
    </row>
    <row r="10" spans="1:12">
      <c r="A10" s="6">
        <v>2</v>
      </c>
      <c r="B10" s="6">
        <v>5</v>
      </c>
      <c r="C10" s="6" t="s">
        <v>8</v>
      </c>
      <c r="D10" s="6">
        <v>446</v>
      </c>
      <c r="E10" s="6">
        <v>0</v>
      </c>
      <c r="F10" s="6">
        <v>11</v>
      </c>
      <c r="G10" s="6">
        <v>0</v>
      </c>
      <c r="H10" s="6">
        <v>108</v>
      </c>
      <c r="I10" s="6">
        <v>446</v>
      </c>
      <c r="K10">
        <f t="shared" si="0"/>
        <v>338</v>
      </c>
    </row>
    <row r="11" spans="1:12">
      <c r="A11" s="6">
        <v>9</v>
      </c>
      <c r="B11" s="6">
        <v>5</v>
      </c>
      <c r="C11" s="6" t="s">
        <v>8</v>
      </c>
      <c r="D11" s="6">
        <v>683</v>
      </c>
      <c r="E11" s="6">
        <v>2</v>
      </c>
      <c r="F11" s="6">
        <v>10</v>
      </c>
      <c r="G11" s="6">
        <v>4</v>
      </c>
      <c r="H11" s="6">
        <v>130</v>
      </c>
      <c r="I11" s="6">
        <v>683</v>
      </c>
      <c r="K11">
        <f t="shared" si="0"/>
        <v>553</v>
      </c>
    </row>
    <row r="12" spans="1:12">
      <c r="A12" s="6">
        <v>4</v>
      </c>
      <c r="B12" s="6">
        <v>6</v>
      </c>
      <c r="C12" s="6" t="s">
        <v>8</v>
      </c>
      <c r="D12" s="6">
        <v>809</v>
      </c>
      <c r="E12" s="6">
        <v>5</v>
      </c>
      <c r="F12" s="6">
        <v>14</v>
      </c>
      <c r="G12" s="6">
        <v>4</v>
      </c>
      <c r="H12" s="6">
        <v>209</v>
      </c>
      <c r="I12" s="6">
        <v>809</v>
      </c>
      <c r="K12">
        <f t="shared" si="0"/>
        <v>600</v>
      </c>
    </row>
    <row r="13" spans="1:12">
      <c r="A13" s="6">
        <v>11</v>
      </c>
      <c r="B13" s="6">
        <v>6</v>
      </c>
      <c r="C13" s="6" t="s">
        <v>8</v>
      </c>
      <c r="D13" s="6">
        <v>741</v>
      </c>
      <c r="E13" s="6">
        <v>2</v>
      </c>
      <c r="F13" s="6">
        <v>3</v>
      </c>
      <c r="G13" s="6">
        <v>4</v>
      </c>
      <c r="H13" s="6">
        <v>107</v>
      </c>
      <c r="I13" s="6">
        <v>741</v>
      </c>
      <c r="K13">
        <f t="shared" si="0"/>
        <v>634</v>
      </c>
    </row>
    <row r="14" spans="1:12">
      <c r="A14" s="8">
        <v>12</v>
      </c>
      <c r="B14" s="8">
        <v>3</v>
      </c>
      <c r="C14" s="8" t="s">
        <v>8</v>
      </c>
      <c r="D14" s="8">
        <v>214</v>
      </c>
      <c r="E14" s="8">
        <v>4</v>
      </c>
      <c r="F14" s="8">
        <v>10</v>
      </c>
      <c r="G14" s="8">
        <v>1</v>
      </c>
      <c r="H14" s="8">
        <v>62</v>
      </c>
      <c r="I14" s="8">
        <v>214</v>
      </c>
      <c r="K14">
        <f t="shared" si="0"/>
        <v>152</v>
      </c>
    </row>
    <row r="15" spans="1:12">
      <c r="A15" s="8">
        <v>8</v>
      </c>
      <c r="B15" s="8">
        <v>1</v>
      </c>
      <c r="C15" s="8" t="s">
        <v>8</v>
      </c>
      <c r="D15" s="8">
        <v>235</v>
      </c>
      <c r="E15" s="8">
        <v>3</v>
      </c>
      <c r="F15" s="8">
        <v>12</v>
      </c>
      <c r="G15" s="8">
        <v>4</v>
      </c>
      <c r="H15" s="8">
        <v>74</v>
      </c>
      <c r="I15" s="8">
        <v>235</v>
      </c>
      <c r="K15">
        <f t="shared" si="0"/>
        <v>161</v>
      </c>
    </row>
    <row r="16" spans="1:12">
      <c r="A16" s="8">
        <v>5</v>
      </c>
      <c r="B16" s="8">
        <v>2</v>
      </c>
      <c r="C16" s="8" t="s">
        <v>8</v>
      </c>
      <c r="D16" s="8">
        <v>384</v>
      </c>
      <c r="E16" s="8">
        <v>2</v>
      </c>
      <c r="F16" s="8">
        <v>11</v>
      </c>
      <c r="G16" s="8">
        <v>4</v>
      </c>
      <c r="H16" s="8">
        <v>89</v>
      </c>
      <c r="I16" s="8">
        <v>384</v>
      </c>
      <c r="K16">
        <f t="shared" si="0"/>
        <v>295</v>
      </c>
    </row>
    <row r="17" spans="1:18">
      <c r="A17" s="8">
        <v>9</v>
      </c>
      <c r="B17" s="8">
        <v>4</v>
      </c>
      <c r="C17" s="8" t="s">
        <v>8</v>
      </c>
      <c r="D17" s="8">
        <v>378</v>
      </c>
      <c r="E17" s="8">
        <v>2</v>
      </c>
      <c r="F17" s="8">
        <v>4</v>
      </c>
      <c r="G17" s="8">
        <v>3</v>
      </c>
      <c r="H17" s="8">
        <v>90</v>
      </c>
      <c r="I17" s="8">
        <v>378</v>
      </c>
      <c r="K17">
        <f t="shared" si="0"/>
        <v>288</v>
      </c>
    </row>
    <row r="18" spans="1:18">
      <c r="A18" s="8">
        <v>2</v>
      </c>
      <c r="B18" s="8">
        <v>4</v>
      </c>
      <c r="C18" s="8" t="s">
        <v>8</v>
      </c>
      <c r="D18" s="8">
        <v>439</v>
      </c>
      <c r="E18" s="8">
        <v>3</v>
      </c>
      <c r="F18" s="8">
        <v>12</v>
      </c>
      <c r="G18" s="8">
        <v>4</v>
      </c>
      <c r="H18" s="8">
        <v>100</v>
      </c>
      <c r="I18" s="8">
        <v>439</v>
      </c>
      <c r="K18">
        <f t="shared" si="0"/>
        <v>339</v>
      </c>
    </row>
    <row r="19" spans="1:18">
      <c r="A19" s="8">
        <v>1</v>
      </c>
      <c r="B19" s="8">
        <v>3</v>
      </c>
      <c r="C19" s="8" t="s">
        <v>8</v>
      </c>
      <c r="D19" s="8">
        <v>410</v>
      </c>
      <c r="E19" s="8">
        <v>2</v>
      </c>
      <c r="F19" s="8">
        <v>6</v>
      </c>
      <c r="G19" s="8">
        <v>4</v>
      </c>
      <c r="H19" s="8">
        <v>109</v>
      </c>
      <c r="I19" s="8">
        <v>410</v>
      </c>
      <c r="K19">
        <f t="shared" si="0"/>
        <v>301</v>
      </c>
      <c r="N19">
        <f>AVERAGE(H2:H37)</f>
        <v>120.58333333333333</v>
      </c>
      <c r="O19">
        <f>STDEV(H2:H37)</f>
        <v>36.494520136590367</v>
      </c>
      <c r="Q19">
        <f>AVERAGE(D2:D37)</f>
        <v>492.52777777777777</v>
      </c>
      <c r="R19">
        <f>STDEV(D2:D37)</f>
        <v>171.27780043144796</v>
      </c>
    </row>
    <row r="20" spans="1:18">
      <c r="A20" s="8">
        <v>10</v>
      </c>
      <c r="B20" s="8">
        <v>2</v>
      </c>
      <c r="C20" s="8" t="s">
        <v>8</v>
      </c>
      <c r="D20" s="8">
        <v>598</v>
      </c>
      <c r="E20" s="8">
        <v>1</v>
      </c>
      <c r="F20" s="8">
        <v>4</v>
      </c>
      <c r="G20" s="8">
        <v>4</v>
      </c>
      <c r="H20" s="8">
        <v>119</v>
      </c>
      <c r="I20" s="8">
        <v>598</v>
      </c>
      <c r="K20">
        <f t="shared" si="0"/>
        <v>479</v>
      </c>
    </row>
    <row r="21" spans="1:18">
      <c r="A21" s="8">
        <v>11</v>
      </c>
      <c r="B21" s="8">
        <v>5</v>
      </c>
      <c r="C21" s="8" t="s">
        <v>8</v>
      </c>
      <c r="D21" s="8">
        <v>643</v>
      </c>
      <c r="E21" s="8">
        <v>1</v>
      </c>
      <c r="F21" s="8">
        <v>14</v>
      </c>
      <c r="G21" s="8">
        <v>4</v>
      </c>
      <c r="H21" s="8">
        <v>122</v>
      </c>
      <c r="I21" s="8">
        <v>643</v>
      </c>
      <c r="K21">
        <f t="shared" si="0"/>
        <v>521</v>
      </c>
    </row>
    <row r="22" spans="1:18">
      <c r="A22" s="8">
        <v>4</v>
      </c>
      <c r="B22" s="8">
        <v>5</v>
      </c>
      <c r="C22" s="8" t="s">
        <v>8</v>
      </c>
      <c r="D22" s="8">
        <v>709</v>
      </c>
      <c r="E22" s="8">
        <v>4</v>
      </c>
      <c r="F22" s="8">
        <v>8</v>
      </c>
      <c r="G22" s="8">
        <v>4</v>
      </c>
      <c r="H22" s="8">
        <v>139</v>
      </c>
      <c r="I22" s="8">
        <v>709</v>
      </c>
      <c r="K22">
        <f t="shared" si="0"/>
        <v>570</v>
      </c>
    </row>
    <row r="23" spans="1:18">
      <c r="A23" s="8">
        <v>7</v>
      </c>
      <c r="B23" s="8">
        <v>6</v>
      </c>
      <c r="C23" s="8" t="s">
        <v>8</v>
      </c>
      <c r="D23" s="8">
        <v>697</v>
      </c>
      <c r="E23" s="8">
        <v>3</v>
      </c>
      <c r="F23" s="8">
        <v>9</v>
      </c>
      <c r="G23" s="8">
        <v>0</v>
      </c>
      <c r="H23" s="8">
        <v>140</v>
      </c>
      <c r="I23" s="8">
        <v>697</v>
      </c>
      <c r="K23">
        <f t="shared" si="0"/>
        <v>557</v>
      </c>
    </row>
    <row r="24" spans="1:18">
      <c r="A24" s="8">
        <v>6</v>
      </c>
      <c r="B24" s="8">
        <v>6</v>
      </c>
      <c r="C24" s="8" t="s">
        <v>8</v>
      </c>
      <c r="D24" s="8">
        <v>685</v>
      </c>
      <c r="E24" s="8">
        <v>1</v>
      </c>
      <c r="F24" s="8">
        <v>9</v>
      </c>
      <c r="G24" s="8">
        <v>3</v>
      </c>
      <c r="H24" s="8">
        <v>145</v>
      </c>
      <c r="I24" s="8">
        <v>685</v>
      </c>
      <c r="K24">
        <f t="shared" si="0"/>
        <v>540</v>
      </c>
    </row>
    <row r="25" spans="1:18">
      <c r="A25" s="8">
        <v>3</v>
      </c>
      <c r="B25" s="8">
        <v>1</v>
      </c>
      <c r="C25" s="8" t="s">
        <v>8</v>
      </c>
      <c r="D25" s="8">
        <v>721</v>
      </c>
      <c r="E25" s="8">
        <v>3</v>
      </c>
      <c r="F25" s="8">
        <v>7</v>
      </c>
      <c r="G25" s="8">
        <v>2</v>
      </c>
      <c r="H25" s="8">
        <v>158</v>
      </c>
      <c r="I25" s="8">
        <v>721</v>
      </c>
      <c r="K25">
        <f t="shared" si="0"/>
        <v>563</v>
      </c>
    </row>
    <row r="26" spans="1:18">
      <c r="A26" s="4">
        <v>10</v>
      </c>
      <c r="B26" s="4">
        <v>4</v>
      </c>
      <c r="C26" s="4" t="s">
        <v>8</v>
      </c>
      <c r="D26" s="4">
        <v>395</v>
      </c>
      <c r="E26" s="4">
        <v>4</v>
      </c>
      <c r="F26" s="4">
        <v>8</v>
      </c>
      <c r="G26" s="4">
        <v>2</v>
      </c>
      <c r="H26" s="4">
        <v>73</v>
      </c>
      <c r="I26" s="4">
        <v>395</v>
      </c>
      <c r="K26">
        <f t="shared" si="0"/>
        <v>322</v>
      </c>
    </row>
    <row r="27" spans="1:18">
      <c r="A27" s="4">
        <v>3</v>
      </c>
      <c r="B27" s="4">
        <v>6</v>
      </c>
      <c r="C27" s="4" t="s">
        <v>8</v>
      </c>
      <c r="D27" s="4">
        <v>326</v>
      </c>
      <c r="E27" s="4">
        <v>2</v>
      </c>
      <c r="F27" s="4">
        <v>12</v>
      </c>
      <c r="G27" s="4">
        <v>4</v>
      </c>
      <c r="H27" s="4">
        <v>90</v>
      </c>
      <c r="I27" s="4">
        <v>326</v>
      </c>
      <c r="K27">
        <f t="shared" si="0"/>
        <v>236</v>
      </c>
    </row>
    <row r="28" spans="1:18">
      <c r="A28" s="4">
        <v>4</v>
      </c>
      <c r="B28" s="4">
        <v>1</v>
      </c>
      <c r="C28" s="4" t="s">
        <v>8</v>
      </c>
      <c r="D28" s="4">
        <v>335</v>
      </c>
      <c r="E28" s="4">
        <v>2</v>
      </c>
      <c r="F28" s="4">
        <v>13</v>
      </c>
      <c r="G28" s="4">
        <v>5</v>
      </c>
      <c r="H28" s="4">
        <v>92</v>
      </c>
      <c r="I28" s="4">
        <v>335</v>
      </c>
      <c r="K28">
        <f t="shared" si="0"/>
        <v>243</v>
      </c>
    </row>
    <row r="29" spans="1:18">
      <c r="A29" s="4">
        <v>6</v>
      </c>
      <c r="B29" s="4">
        <v>2</v>
      </c>
      <c r="C29" s="4" t="s">
        <v>8</v>
      </c>
      <c r="D29" s="4">
        <v>301</v>
      </c>
      <c r="E29" s="4">
        <v>5</v>
      </c>
      <c r="F29" s="4">
        <v>8</v>
      </c>
      <c r="G29" s="4">
        <v>0</v>
      </c>
      <c r="H29" s="4">
        <v>93</v>
      </c>
      <c r="I29" s="4">
        <v>301</v>
      </c>
      <c r="K29">
        <f t="shared" si="0"/>
        <v>208</v>
      </c>
    </row>
    <row r="30" spans="1:18">
      <c r="A30" s="4">
        <v>2</v>
      </c>
      <c r="B30" s="4">
        <v>3</v>
      </c>
      <c r="C30" s="4" t="s">
        <v>8</v>
      </c>
      <c r="D30" s="4">
        <v>555</v>
      </c>
      <c r="E30" s="4">
        <v>3</v>
      </c>
      <c r="F30" s="4">
        <v>6</v>
      </c>
      <c r="G30" s="4">
        <v>5</v>
      </c>
      <c r="H30" s="4">
        <v>110</v>
      </c>
      <c r="I30" s="4">
        <v>555</v>
      </c>
      <c r="K30">
        <f t="shared" si="0"/>
        <v>445</v>
      </c>
    </row>
    <row r="31" spans="1:18">
      <c r="A31" s="4">
        <v>7</v>
      </c>
      <c r="B31" s="4">
        <v>2</v>
      </c>
      <c r="C31" s="4" t="s">
        <v>8</v>
      </c>
      <c r="D31" s="4">
        <v>439</v>
      </c>
      <c r="E31" s="4">
        <v>2</v>
      </c>
      <c r="F31" s="4">
        <v>9</v>
      </c>
      <c r="G31" s="4">
        <v>3</v>
      </c>
      <c r="H31" s="4">
        <v>117</v>
      </c>
      <c r="I31" s="4">
        <v>439</v>
      </c>
      <c r="K31">
        <f t="shared" si="0"/>
        <v>322</v>
      </c>
    </row>
    <row r="32" spans="1:18">
      <c r="A32" s="4">
        <v>8</v>
      </c>
      <c r="B32" s="4">
        <v>6</v>
      </c>
      <c r="C32" s="4" t="s">
        <v>8</v>
      </c>
      <c r="D32" s="4">
        <v>396</v>
      </c>
      <c r="E32" s="4">
        <v>1</v>
      </c>
      <c r="F32" s="4">
        <v>6</v>
      </c>
      <c r="G32" s="4">
        <v>6</v>
      </c>
      <c r="H32" s="4">
        <v>118</v>
      </c>
      <c r="I32" s="4">
        <v>396</v>
      </c>
      <c r="K32">
        <f t="shared" si="0"/>
        <v>278</v>
      </c>
    </row>
    <row r="33" spans="1:11">
      <c r="A33" s="4">
        <v>5</v>
      </c>
      <c r="B33" s="4">
        <v>4</v>
      </c>
      <c r="C33" s="4" t="s">
        <v>8</v>
      </c>
      <c r="D33" s="4">
        <v>464</v>
      </c>
      <c r="E33" s="4">
        <v>0</v>
      </c>
      <c r="F33" s="4">
        <v>6</v>
      </c>
      <c r="G33" s="4">
        <v>3</v>
      </c>
      <c r="H33" s="4">
        <v>134</v>
      </c>
      <c r="I33" s="4">
        <v>464</v>
      </c>
      <c r="K33">
        <f t="shared" si="0"/>
        <v>330</v>
      </c>
    </row>
    <row r="34" spans="1:11">
      <c r="A34" s="4">
        <v>11</v>
      </c>
      <c r="B34" s="4">
        <v>1</v>
      </c>
      <c r="C34" s="4" t="s">
        <v>8</v>
      </c>
      <c r="D34" s="4">
        <v>492</v>
      </c>
      <c r="E34" s="4">
        <v>4</v>
      </c>
      <c r="F34" s="4">
        <v>8</v>
      </c>
      <c r="G34" s="4">
        <v>3</v>
      </c>
      <c r="H34" s="4">
        <v>140</v>
      </c>
      <c r="I34" s="4">
        <v>492</v>
      </c>
      <c r="K34">
        <f t="shared" si="0"/>
        <v>352</v>
      </c>
    </row>
    <row r="35" spans="1:11">
      <c r="A35" s="4">
        <v>1</v>
      </c>
      <c r="B35" s="4">
        <v>5</v>
      </c>
      <c r="C35" s="4" t="s">
        <v>8</v>
      </c>
      <c r="D35" s="4">
        <v>451</v>
      </c>
      <c r="E35" s="4">
        <v>2</v>
      </c>
      <c r="F35" s="4">
        <v>4</v>
      </c>
      <c r="G35" s="4">
        <v>3</v>
      </c>
      <c r="H35" s="4">
        <v>158</v>
      </c>
      <c r="I35" s="4">
        <v>451</v>
      </c>
      <c r="K35">
        <f t="shared" si="0"/>
        <v>293</v>
      </c>
    </row>
    <row r="36" spans="1:11">
      <c r="A36" s="4">
        <v>12</v>
      </c>
      <c r="B36" s="4">
        <v>5</v>
      </c>
      <c r="C36" s="4" t="s">
        <v>8</v>
      </c>
      <c r="D36" s="4">
        <v>555</v>
      </c>
      <c r="E36" s="4">
        <v>4</v>
      </c>
      <c r="F36" s="4">
        <v>6</v>
      </c>
      <c r="G36" s="4">
        <v>7</v>
      </c>
      <c r="H36" s="4">
        <v>178</v>
      </c>
      <c r="I36" s="4">
        <v>555</v>
      </c>
      <c r="K36">
        <f t="shared" si="0"/>
        <v>377</v>
      </c>
    </row>
    <row r="37" spans="1:11">
      <c r="A37" s="4">
        <v>9</v>
      </c>
      <c r="B37" s="4">
        <v>3</v>
      </c>
      <c r="C37" s="4" t="s">
        <v>8</v>
      </c>
      <c r="D37" s="4">
        <v>721</v>
      </c>
      <c r="E37" s="4">
        <v>2</v>
      </c>
      <c r="F37" s="4">
        <v>11</v>
      </c>
      <c r="G37" s="4">
        <v>3</v>
      </c>
      <c r="H37" s="4">
        <v>203</v>
      </c>
      <c r="I37" s="4">
        <v>721</v>
      </c>
      <c r="K37">
        <f t="shared" si="0"/>
        <v>518</v>
      </c>
    </row>
    <row r="38" spans="1:11">
      <c r="A38" s="6">
        <v>2</v>
      </c>
      <c r="B38" s="6">
        <v>1</v>
      </c>
      <c r="C38" s="6" t="s">
        <v>9</v>
      </c>
      <c r="D38" s="6">
        <v>757</v>
      </c>
      <c r="E38" s="6">
        <v>12</v>
      </c>
      <c r="F38" s="6">
        <v>8</v>
      </c>
      <c r="G38" s="6">
        <v>12</v>
      </c>
      <c r="H38" s="6">
        <v>111</v>
      </c>
      <c r="I38" s="6">
        <v>757</v>
      </c>
      <c r="K38">
        <f t="shared" si="0"/>
        <v>646</v>
      </c>
    </row>
    <row r="39" spans="1:11">
      <c r="A39" s="6">
        <v>5</v>
      </c>
      <c r="B39" s="6">
        <v>1</v>
      </c>
      <c r="C39" s="6" t="s">
        <v>9</v>
      </c>
      <c r="D39" s="6">
        <v>324</v>
      </c>
      <c r="E39" s="6">
        <v>9</v>
      </c>
      <c r="F39" s="6">
        <v>5</v>
      </c>
      <c r="G39" s="6">
        <v>4</v>
      </c>
      <c r="H39" s="6">
        <v>183</v>
      </c>
      <c r="I39" s="6">
        <v>324</v>
      </c>
      <c r="K39">
        <f t="shared" si="0"/>
        <v>141</v>
      </c>
    </row>
    <row r="40" spans="1:11">
      <c r="A40" s="6">
        <v>1</v>
      </c>
      <c r="B40" s="6">
        <v>2</v>
      </c>
      <c r="C40" s="6" t="s">
        <v>9</v>
      </c>
      <c r="D40" s="6">
        <v>556</v>
      </c>
      <c r="E40" s="6">
        <v>13</v>
      </c>
      <c r="F40" s="6">
        <v>7</v>
      </c>
      <c r="G40" s="6">
        <v>10</v>
      </c>
      <c r="H40" s="6">
        <v>170</v>
      </c>
      <c r="I40" s="6">
        <v>556</v>
      </c>
      <c r="K40">
        <f t="shared" si="0"/>
        <v>386</v>
      </c>
    </row>
    <row r="41" spans="1:11">
      <c r="A41" s="6">
        <v>4</v>
      </c>
      <c r="B41" s="6">
        <v>2</v>
      </c>
      <c r="C41" s="6" t="s">
        <v>9</v>
      </c>
      <c r="D41" s="6">
        <v>558</v>
      </c>
      <c r="E41" s="6">
        <v>11</v>
      </c>
      <c r="F41" s="6">
        <v>11</v>
      </c>
      <c r="G41" s="6">
        <v>6</v>
      </c>
      <c r="H41" s="6">
        <v>215</v>
      </c>
      <c r="I41" s="6">
        <v>558</v>
      </c>
      <c r="K41">
        <f t="shared" si="0"/>
        <v>343</v>
      </c>
    </row>
    <row r="42" spans="1:11">
      <c r="A42" s="6">
        <v>3</v>
      </c>
      <c r="B42" s="6">
        <v>3</v>
      </c>
      <c r="C42" s="6" t="s">
        <v>9</v>
      </c>
      <c r="D42" s="6">
        <v>654</v>
      </c>
      <c r="E42" s="6">
        <v>10</v>
      </c>
      <c r="F42" s="6">
        <v>10</v>
      </c>
      <c r="G42" s="6">
        <v>7</v>
      </c>
      <c r="H42" s="6">
        <v>100</v>
      </c>
      <c r="I42" s="6">
        <v>654</v>
      </c>
      <c r="K42">
        <f t="shared" si="0"/>
        <v>554</v>
      </c>
    </row>
    <row r="43" spans="1:11">
      <c r="A43" s="6">
        <v>6</v>
      </c>
      <c r="B43" s="6">
        <v>3</v>
      </c>
      <c r="C43" s="6" t="s">
        <v>9</v>
      </c>
      <c r="D43" s="6">
        <v>681</v>
      </c>
      <c r="E43" s="6">
        <v>12</v>
      </c>
      <c r="F43" s="6">
        <v>10</v>
      </c>
      <c r="G43" s="6">
        <v>5</v>
      </c>
      <c r="H43" s="6">
        <v>117</v>
      </c>
      <c r="I43" s="6">
        <v>681</v>
      </c>
      <c r="K43">
        <f t="shared" si="0"/>
        <v>564</v>
      </c>
    </row>
    <row r="44" spans="1:11">
      <c r="A44" s="6">
        <v>8</v>
      </c>
      <c r="B44" s="6">
        <v>4</v>
      </c>
      <c r="C44" s="6" t="s">
        <v>9</v>
      </c>
      <c r="D44" s="6">
        <v>362</v>
      </c>
      <c r="E44" s="6">
        <v>8</v>
      </c>
      <c r="F44" s="6">
        <v>7</v>
      </c>
      <c r="G44" s="6">
        <v>12</v>
      </c>
      <c r="H44" s="6">
        <v>118</v>
      </c>
      <c r="I44" s="6">
        <v>362</v>
      </c>
      <c r="K44">
        <f t="shared" si="0"/>
        <v>244</v>
      </c>
    </row>
    <row r="45" spans="1:11">
      <c r="A45" s="6">
        <v>11</v>
      </c>
      <c r="B45" s="6">
        <v>4</v>
      </c>
      <c r="C45" s="6" t="s">
        <v>9</v>
      </c>
      <c r="D45" s="6">
        <v>229</v>
      </c>
      <c r="E45" s="6">
        <v>11</v>
      </c>
      <c r="F45" s="6">
        <v>10</v>
      </c>
      <c r="G45" s="6">
        <v>7</v>
      </c>
      <c r="H45" s="6">
        <v>86</v>
      </c>
      <c r="I45" s="6">
        <v>229</v>
      </c>
      <c r="K45">
        <f t="shared" si="0"/>
        <v>143</v>
      </c>
    </row>
    <row r="46" spans="1:11">
      <c r="A46" s="6">
        <v>7</v>
      </c>
      <c r="B46" s="6">
        <v>5</v>
      </c>
      <c r="C46" s="6" t="s">
        <v>9</v>
      </c>
      <c r="D46" s="6">
        <v>398</v>
      </c>
      <c r="E46" s="6">
        <v>10</v>
      </c>
      <c r="F46" s="6">
        <v>11</v>
      </c>
      <c r="G46" s="6">
        <v>12</v>
      </c>
      <c r="H46" s="6">
        <v>152</v>
      </c>
      <c r="I46" s="6">
        <v>398</v>
      </c>
      <c r="K46">
        <f t="shared" si="0"/>
        <v>246</v>
      </c>
    </row>
    <row r="47" spans="1:11">
      <c r="A47" s="6">
        <v>10</v>
      </c>
      <c r="B47" s="6">
        <v>5</v>
      </c>
      <c r="C47" s="6" t="s">
        <v>9</v>
      </c>
      <c r="D47" s="6">
        <v>645</v>
      </c>
      <c r="E47" s="6">
        <v>10</v>
      </c>
      <c r="F47" s="6">
        <v>6</v>
      </c>
      <c r="G47" s="6">
        <v>3</v>
      </c>
      <c r="H47" s="6">
        <v>125</v>
      </c>
      <c r="I47" s="6">
        <v>645</v>
      </c>
      <c r="K47">
        <f t="shared" si="0"/>
        <v>520</v>
      </c>
    </row>
    <row r="48" spans="1:11">
      <c r="A48" s="6">
        <v>9</v>
      </c>
      <c r="B48" s="6">
        <v>6</v>
      </c>
      <c r="C48" s="6" t="s">
        <v>9</v>
      </c>
      <c r="D48" s="6">
        <v>779</v>
      </c>
      <c r="E48" s="6">
        <v>9</v>
      </c>
      <c r="F48" s="6">
        <v>13</v>
      </c>
      <c r="G48" s="6">
        <v>2</v>
      </c>
      <c r="H48" s="6">
        <v>148</v>
      </c>
      <c r="I48" s="6">
        <v>779</v>
      </c>
      <c r="K48">
        <f t="shared" si="0"/>
        <v>631</v>
      </c>
    </row>
    <row r="49" spans="1:18">
      <c r="A49" s="6">
        <v>12</v>
      </c>
      <c r="B49" s="6">
        <v>6</v>
      </c>
      <c r="C49" s="6" t="s">
        <v>9</v>
      </c>
      <c r="D49" s="6">
        <v>356</v>
      </c>
      <c r="E49" s="6">
        <v>11</v>
      </c>
      <c r="F49" s="6">
        <v>5</v>
      </c>
      <c r="G49" s="6">
        <v>11</v>
      </c>
      <c r="H49" s="6">
        <v>188</v>
      </c>
      <c r="I49" s="6">
        <v>356</v>
      </c>
      <c r="K49">
        <f t="shared" si="0"/>
        <v>168</v>
      </c>
    </row>
    <row r="50" spans="1:18">
      <c r="A50" s="8">
        <v>9</v>
      </c>
      <c r="B50" s="8">
        <v>2</v>
      </c>
      <c r="C50" s="8" t="s">
        <v>9</v>
      </c>
      <c r="D50" s="8">
        <v>226</v>
      </c>
      <c r="E50" s="8">
        <v>8</v>
      </c>
      <c r="F50" s="8">
        <v>9</v>
      </c>
      <c r="G50" s="8">
        <v>4</v>
      </c>
      <c r="H50" s="8">
        <v>85</v>
      </c>
      <c r="I50" s="8">
        <v>267</v>
      </c>
      <c r="K50">
        <f t="shared" si="0"/>
        <v>182</v>
      </c>
    </row>
    <row r="51" spans="1:18">
      <c r="A51" s="8">
        <v>2</v>
      </c>
      <c r="B51" s="8">
        <v>6</v>
      </c>
      <c r="C51" s="8" t="s">
        <v>9</v>
      </c>
      <c r="D51" s="8">
        <v>267</v>
      </c>
      <c r="E51" s="8">
        <v>7</v>
      </c>
      <c r="F51" s="8">
        <v>11</v>
      </c>
      <c r="G51" s="8">
        <v>9</v>
      </c>
      <c r="H51" s="8">
        <v>88</v>
      </c>
      <c r="I51" s="8">
        <v>226</v>
      </c>
      <c r="K51">
        <f t="shared" si="0"/>
        <v>138</v>
      </c>
    </row>
    <row r="52" spans="1:18">
      <c r="A52" s="8">
        <v>3</v>
      </c>
      <c r="B52" s="8">
        <v>5</v>
      </c>
      <c r="C52" s="8" t="s">
        <v>9</v>
      </c>
      <c r="D52" s="8">
        <v>404</v>
      </c>
      <c r="E52" s="8">
        <v>14</v>
      </c>
      <c r="F52" s="8">
        <v>6</v>
      </c>
      <c r="G52" s="8">
        <v>1</v>
      </c>
      <c r="H52" s="8">
        <v>98</v>
      </c>
      <c r="I52" s="8">
        <v>404</v>
      </c>
      <c r="K52">
        <f t="shared" si="0"/>
        <v>306</v>
      </c>
    </row>
    <row r="53" spans="1:18">
      <c r="A53" s="8">
        <v>11</v>
      </c>
      <c r="B53" s="8">
        <v>3</v>
      </c>
      <c r="C53" s="8" t="s">
        <v>9</v>
      </c>
      <c r="D53" s="8">
        <v>639</v>
      </c>
      <c r="E53" s="8">
        <v>7</v>
      </c>
      <c r="F53" s="8">
        <v>11</v>
      </c>
      <c r="G53" s="8">
        <v>5</v>
      </c>
      <c r="H53" s="8">
        <v>123</v>
      </c>
      <c r="I53" s="8">
        <v>639</v>
      </c>
      <c r="K53">
        <f t="shared" si="0"/>
        <v>516</v>
      </c>
    </row>
    <row r="54" spans="1:18">
      <c r="A54" s="8">
        <v>6</v>
      </c>
      <c r="B54" s="8">
        <v>5</v>
      </c>
      <c r="C54" s="8" t="s">
        <v>9</v>
      </c>
      <c r="D54" s="8">
        <v>675</v>
      </c>
      <c r="E54" s="8">
        <v>12</v>
      </c>
      <c r="F54" s="8">
        <v>12</v>
      </c>
      <c r="G54" s="8">
        <v>3</v>
      </c>
      <c r="H54" s="8">
        <v>130</v>
      </c>
      <c r="I54" s="8">
        <v>706</v>
      </c>
      <c r="K54">
        <f t="shared" si="0"/>
        <v>576</v>
      </c>
    </row>
    <row r="55" spans="1:18">
      <c r="A55" s="8">
        <v>7</v>
      </c>
      <c r="B55" s="8">
        <v>1</v>
      </c>
      <c r="C55" s="8" t="s">
        <v>9</v>
      </c>
      <c r="D55" s="8">
        <v>677</v>
      </c>
      <c r="E55" s="8">
        <v>12</v>
      </c>
      <c r="F55" s="8">
        <v>8</v>
      </c>
      <c r="G55" s="8">
        <v>11</v>
      </c>
      <c r="H55" s="8">
        <v>132</v>
      </c>
      <c r="I55" s="8">
        <v>677</v>
      </c>
      <c r="K55">
        <f t="shared" si="0"/>
        <v>545</v>
      </c>
      <c r="L55">
        <f>CORREL(H38:H73,I38:I73)</f>
        <v>0.55117275040856573</v>
      </c>
    </row>
    <row r="56" spans="1:18">
      <c r="A56" s="8">
        <v>8</v>
      </c>
      <c r="B56" s="8">
        <v>3</v>
      </c>
      <c r="C56" s="8" t="s">
        <v>9</v>
      </c>
      <c r="D56" s="8">
        <v>706</v>
      </c>
      <c r="E56" s="8">
        <v>12</v>
      </c>
      <c r="F56" s="8">
        <v>9</v>
      </c>
      <c r="G56" s="8">
        <v>12</v>
      </c>
      <c r="H56" s="8">
        <v>137</v>
      </c>
      <c r="I56" s="8">
        <v>774</v>
      </c>
      <c r="K56">
        <f t="shared" si="0"/>
        <v>637</v>
      </c>
    </row>
    <row r="57" spans="1:18">
      <c r="A57" s="8">
        <v>12</v>
      </c>
      <c r="B57" s="8">
        <v>2</v>
      </c>
      <c r="C57" s="8" t="s">
        <v>9</v>
      </c>
      <c r="D57" s="8">
        <v>732</v>
      </c>
      <c r="E57" s="8">
        <v>9</v>
      </c>
      <c r="F57" s="8">
        <v>7</v>
      </c>
      <c r="G57" s="8">
        <v>5</v>
      </c>
      <c r="H57" s="8">
        <v>159</v>
      </c>
      <c r="I57" s="8">
        <v>732</v>
      </c>
      <c r="K57">
        <f t="shared" si="0"/>
        <v>573</v>
      </c>
      <c r="N57">
        <f>AVERAGE(H38:H73)</f>
        <v>151.33333333333334</v>
      </c>
      <c r="O57">
        <f>STDEV(H38:H73)</f>
        <v>45.734013600382809</v>
      </c>
      <c r="Q57">
        <f>AVERAGE(I38:I73)</f>
        <v>579.05555555555554</v>
      </c>
      <c r="R57">
        <f>STDEV(I38:I73)</f>
        <v>184.43983834371019</v>
      </c>
    </row>
    <row r="58" spans="1:18">
      <c r="A58" s="8">
        <v>4</v>
      </c>
      <c r="B58" s="8">
        <v>4</v>
      </c>
      <c r="C58" s="8" t="s">
        <v>9</v>
      </c>
      <c r="D58" s="8">
        <v>774</v>
      </c>
      <c r="E58" s="8">
        <v>13</v>
      </c>
      <c r="F58" s="8">
        <v>6</v>
      </c>
      <c r="G58" s="8">
        <v>3</v>
      </c>
      <c r="H58" s="8">
        <v>178</v>
      </c>
      <c r="I58" s="8">
        <v>675</v>
      </c>
      <c r="K58">
        <f t="shared" si="0"/>
        <v>497</v>
      </c>
    </row>
    <row r="59" spans="1:18">
      <c r="A59" s="8">
        <v>1</v>
      </c>
      <c r="B59" s="8">
        <v>4</v>
      </c>
      <c r="C59" s="8" t="s">
        <v>9</v>
      </c>
      <c r="D59" s="8">
        <v>796</v>
      </c>
      <c r="E59" s="8">
        <v>15</v>
      </c>
      <c r="F59" s="8">
        <v>7</v>
      </c>
      <c r="G59" s="8">
        <v>5</v>
      </c>
      <c r="H59" s="8">
        <v>182</v>
      </c>
      <c r="I59" s="8">
        <v>796</v>
      </c>
      <c r="K59">
        <f t="shared" si="0"/>
        <v>614</v>
      </c>
    </row>
    <row r="60" spans="1:18">
      <c r="A60" s="8">
        <v>5</v>
      </c>
      <c r="B60" s="8">
        <v>6</v>
      </c>
      <c r="C60" s="8" t="s">
        <v>9</v>
      </c>
      <c r="D60" s="8">
        <v>839</v>
      </c>
      <c r="E60" s="8">
        <v>9</v>
      </c>
      <c r="F60" s="8">
        <v>9</v>
      </c>
      <c r="G60" s="8">
        <v>7</v>
      </c>
      <c r="H60" s="8">
        <v>263</v>
      </c>
      <c r="I60" s="8">
        <v>839</v>
      </c>
      <c r="K60">
        <f t="shared" si="0"/>
        <v>576</v>
      </c>
    </row>
    <row r="61" spans="1:18">
      <c r="A61" s="8">
        <v>10</v>
      </c>
      <c r="B61" s="8">
        <v>1</v>
      </c>
      <c r="C61" s="8" t="s">
        <v>9</v>
      </c>
      <c r="D61" s="8">
        <v>850</v>
      </c>
      <c r="E61" s="8">
        <v>7</v>
      </c>
      <c r="F61" s="8">
        <v>9</v>
      </c>
      <c r="G61" s="8">
        <v>10</v>
      </c>
      <c r="H61" s="8">
        <v>264</v>
      </c>
      <c r="I61" s="8">
        <v>850</v>
      </c>
      <c r="K61">
        <f t="shared" si="0"/>
        <v>586</v>
      </c>
    </row>
    <row r="62" spans="1:18">
      <c r="A62" s="4">
        <v>2</v>
      </c>
      <c r="B62" s="4">
        <v>2</v>
      </c>
      <c r="C62" s="4" t="s">
        <v>9</v>
      </c>
      <c r="D62" s="4">
        <v>327</v>
      </c>
      <c r="E62" s="4">
        <v>12</v>
      </c>
      <c r="F62" s="4">
        <v>13</v>
      </c>
      <c r="G62" s="4">
        <v>11</v>
      </c>
      <c r="H62" s="4">
        <v>95</v>
      </c>
      <c r="I62" s="4">
        <v>327</v>
      </c>
      <c r="K62">
        <f t="shared" si="0"/>
        <v>232</v>
      </c>
    </row>
    <row r="63" spans="1:18">
      <c r="A63" s="4">
        <v>9</v>
      </c>
      <c r="B63" s="4">
        <v>1</v>
      </c>
      <c r="C63" s="4" t="s">
        <v>9</v>
      </c>
      <c r="D63" s="4">
        <v>423</v>
      </c>
      <c r="E63" s="4">
        <v>12</v>
      </c>
      <c r="F63" s="4">
        <v>4</v>
      </c>
      <c r="G63" s="4">
        <v>3</v>
      </c>
      <c r="H63" s="4">
        <v>107</v>
      </c>
      <c r="I63" s="4">
        <v>423</v>
      </c>
      <c r="K63">
        <f t="shared" si="0"/>
        <v>316</v>
      </c>
    </row>
    <row r="64" spans="1:18">
      <c r="A64" s="4">
        <v>5</v>
      </c>
      <c r="B64" s="4">
        <v>5</v>
      </c>
      <c r="C64" s="4" t="s">
        <v>9</v>
      </c>
      <c r="D64" s="4">
        <v>457</v>
      </c>
      <c r="E64" s="4">
        <v>5</v>
      </c>
      <c r="F64" s="4">
        <v>11</v>
      </c>
      <c r="G64" s="4">
        <v>4</v>
      </c>
      <c r="H64" s="4">
        <v>113</v>
      </c>
      <c r="I64" s="4">
        <v>457</v>
      </c>
      <c r="K64">
        <f t="shared" si="0"/>
        <v>344</v>
      </c>
    </row>
    <row r="65" spans="1:11">
      <c r="A65" s="4">
        <v>6</v>
      </c>
      <c r="B65" s="4">
        <v>1</v>
      </c>
      <c r="C65" s="4" t="s">
        <v>9</v>
      </c>
      <c r="D65" s="4">
        <v>535</v>
      </c>
      <c r="E65" s="4">
        <v>6</v>
      </c>
      <c r="F65" s="4">
        <v>8</v>
      </c>
      <c r="G65" s="4">
        <v>9</v>
      </c>
      <c r="H65" s="4">
        <v>147</v>
      </c>
      <c r="I65" s="4">
        <v>538</v>
      </c>
      <c r="K65">
        <f t="shared" si="0"/>
        <v>391</v>
      </c>
    </row>
    <row r="66" spans="1:11">
      <c r="A66" s="4">
        <v>1</v>
      </c>
      <c r="B66" s="4">
        <v>6</v>
      </c>
      <c r="C66" s="4" t="s">
        <v>9</v>
      </c>
      <c r="D66" s="4">
        <v>538</v>
      </c>
      <c r="E66" s="4">
        <v>15</v>
      </c>
      <c r="F66" s="4">
        <v>5</v>
      </c>
      <c r="G66" s="4">
        <v>4</v>
      </c>
      <c r="H66" s="4">
        <v>157</v>
      </c>
      <c r="I66" s="4">
        <v>543</v>
      </c>
      <c r="K66">
        <f t="shared" si="0"/>
        <v>386</v>
      </c>
    </row>
    <row r="67" spans="1:11">
      <c r="A67" s="4">
        <v>12</v>
      </c>
      <c r="B67" s="4">
        <v>4</v>
      </c>
      <c r="C67" s="4" t="s">
        <v>9</v>
      </c>
      <c r="D67" s="4">
        <v>543</v>
      </c>
      <c r="E67" s="4">
        <v>6</v>
      </c>
      <c r="F67" s="4">
        <v>9</v>
      </c>
      <c r="G67" s="4">
        <v>3</v>
      </c>
      <c r="H67" s="4">
        <v>162</v>
      </c>
      <c r="I67" s="4">
        <v>535</v>
      </c>
      <c r="K67">
        <f t="shared" ref="K67:K73" si="1">I67-H67</f>
        <v>373</v>
      </c>
    </row>
    <row r="68" spans="1:11">
      <c r="A68" s="4">
        <v>4</v>
      </c>
      <c r="B68" s="4">
        <v>3</v>
      </c>
      <c r="C68" s="4" t="s">
        <v>9</v>
      </c>
      <c r="D68" s="4">
        <v>617</v>
      </c>
      <c r="E68" s="4">
        <v>9</v>
      </c>
      <c r="F68" s="4">
        <v>12</v>
      </c>
      <c r="G68" s="4">
        <v>11</v>
      </c>
      <c r="H68" s="4">
        <v>164</v>
      </c>
      <c r="I68" s="4">
        <v>642</v>
      </c>
      <c r="K68">
        <f t="shared" si="1"/>
        <v>478</v>
      </c>
    </row>
    <row r="69" spans="1:11">
      <c r="A69" s="4">
        <v>10</v>
      </c>
      <c r="B69" s="4">
        <v>6</v>
      </c>
      <c r="C69" s="4" t="s">
        <v>9</v>
      </c>
      <c r="D69" s="4">
        <v>642</v>
      </c>
      <c r="E69" s="4">
        <v>7</v>
      </c>
      <c r="F69" s="4">
        <v>13</v>
      </c>
      <c r="G69" s="4">
        <v>11</v>
      </c>
      <c r="H69" s="4">
        <v>178</v>
      </c>
      <c r="I69" s="4">
        <v>617</v>
      </c>
      <c r="K69">
        <f t="shared" si="1"/>
        <v>439</v>
      </c>
    </row>
    <row r="70" spans="1:11">
      <c r="A70" s="4">
        <v>8</v>
      </c>
      <c r="B70" s="4">
        <v>5</v>
      </c>
      <c r="C70" s="4" t="s">
        <v>9</v>
      </c>
      <c r="D70" s="4">
        <v>650</v>
      </c>
      <c r="E70" s="4">
        <v>7</v>
      </c>
      <c r="F70" s="4">
        <v>12</v>
      </c>
      <c r="G70" s="4">
        <v>6</v>
      </c>
      <c r="H70" s="4">
        <v>187</v>
      </c>
      <c r="I70" s="4">
        <v>650</v>
      </c>
      <c r="K70">
        <f t="shared" si="1"/>
        <v>463</v>
      </c>
    </row>
    <row r="71" spans="1:11">
      <c r="A71" s="4">
        <v>3</v>
      </c>
      <c r="B71" s="4">
        <v>4</v>
      </c>
      <c r="C71" s="4" t="s">
        <v>9</v>
      </c>
      <c r="D71" s="4">
        <v>658</v>
      </c>
      <c r="E71" s="4">
        <v>14</v>
      </c>
      <c r="F71" s="4">
        <v>4</v>
      </c>
      <c r="G71" s="4">
        <v>10</v>
      </c>
      <c r="H71" s="4">
        <v>189</v>
      </c>
      <c r="I71" s="4">
        <v>658</v>
      </c>
      <c r="K71">
        <f t="shared" si="1"/>
        <v>469</v>
      </c>
    </row>
    <row r="72" spans="1:11">
      <c r="A72" s="4">
        <v>11</v>
      </c>
      <c r="B72" s="4">
        <v>2</v>
      </c>
      <c r="C72" s="4" t="s">
        <v>9</v>
      </c>
      <c r="D72" s="4">
        <v>664</v>
      </c>
      <c r="E72" s="4">
        <v>11</v>
      </c>
      <c r="F72" s="4">
        <v>8</v>
      </c>
      <c r="G72" s="4">
        <v>10</v>
      </c>
      <c r="H72" s="4">
        <v>189</v>
      </c>
      <c r="I72" s="4">
        <v>664</v>
      </c>
      <c r="K72">
        <f t="shared" si="1"/>
        <v>475</v>
      </c>
    </row>
    <row r="73" spans="1:11">
      <c r="A73" s="4">
        <v>7</v>
      </c>
      <c r="B73" s="4">
        <v>3</v>
      </c>
      <c r="C73" s="4" t="s">
        <v>9</v>
      </c>
      <c r="D73" s="4">
        <v>908</v>
      </c>
      <c r="E73" s="4">
        <v>15</v>
      </c>
      <c r="F73" s="4">
        <v>7</v>
      </c>
      <c r="G73" s="4">
        <v>9</v>
      </c>
      <c r="H73" s="4">
        <v>208</v>
      </c>
      <c r="I73" s="4">
        <v>908</v>
      </c>
      <c r="K73">
        <f t="shared" si="1"/>
        <v>700</v>
      </c>
    </row>
  </sheetData>
  <sortState xmlns:xlrd2="http://schemas.microsoft.com/office/spreadsheetml/2017/richdata2" ref="A2:I73">
    <sortCondition ref="C1:C73"/>
  </sortState>
  <phoneticPr fontId="4" type="noConversion"/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7798-4096-48EA-8333-4660851469C4}">
  <dimension ref="A1:H24"/>
  <sheetViews>
    <sheetView workbookViewId="0">
      <pane ySplit="1" topLeftCell="A2" activePane="bottomLeft" state="frozen"/>
      <selection pane="bottomLeft" sqref="A1:H24"/>
    </sheetView>
  </sheetViews>
  <sheetFormatPr defaultRowHeight="14.4"/>
  <cols>
    <col min="3" max="3" width="11" customWidth="1"/>
    <col min="7" max="7" width="11.5546875" customWidth="1"/>
    <col min="8" max="8" width="16.77734375" customWidth="1"/>
  </cols>
  <sheetData>
    <row r="1" spans="1:8">
      <c r="A1" s="6">
        <v>3</v>
      </c>
      <c r="B1" s="6">
        <v>2</v>
      </c>
      <c r="C1" s="6" t="s">
        <v>8</v>
      </c>
      <c r="D1" s="6">
        <v>183</v>
      </c>
      <c r="E1" s="6">
        <v>1</v>
      </c>
      <c r="F1" s="6">
        <v>8</v>
      </c>
      <c r="G1" s="6">
        <v>4</v>
      </c>
      <c r="H1" s="6">
        <v>54</v>
      </c>
    </row>
    <row r="2" spans="1:8">
      <c r="A2" s="6">
        <v>10</v>
      </c>
      <c r="B2" s="6">
        <v>3</v>
      </c>
      <c r="C2" s="6" t="s">
        <v>8</v>
      </c>
      <c r="D2" s="6">
        <v>269</v>
      </c>
      <c r="E2" s="6">
        <v>2</v>
      </c>
      <c r="F2" s="6">
        <v>4</v>
      </c>
      <c r="G2" s="6">
        <v>6</v>
      </c>
      <c r="H2" s="6">
        <v>77</v>
      </c>
    </row>
    <row r="3" spans="1:8">
      <c r="A3" s="6">
        <v>5</v>
      </c>
      <c r="B3" s="6">
        <v>3</v>
      </c>
      <c r="C3" s="6" t="s">
        <v>8</v>
      </c>
      <c r="D3" s="6">
        <v>390</v>
      </c>
      <c r="E3" s="6">
        <v>2</v>
      </c>
      <c r="F3" s="6">
        <v>8</v>
      </c>
      <c r="G3" s="6">
        <v>4</v>
      </c>
      <c r="H3" s="6">
        <v>88</v>
      </c>
    </row>
    <row r="4" spans="1:8">
      <c r="A4" s="6">
        <v>12</v>
      </c>
      <c r="B4" s="6">
        <v>1</v>
      </c>
      <c r="C4" s="6" t="s">
        <v>8</v>
      </c>
      <c r="D4" s="6">
        <v>401</v>
      </c>
      <c r="E4" s="6">
        <v>3</v>
      </c>
      <c r="F4" s="6">
        <v>6</v>
      </c>
      <c r="G4" s="6">
        <v>2</v>
      </c>
      <c r="H4" s="6">
        <v>107</v>
      </c>
    </row>
    <row r="5" spans="1:8">
      <c r="A5" s="6">
        <v>6</v>
      </c>
      <c r="B5" s="6">
        <v>4</v>
      </c>
      <c r="C5" s="6" t="s">
        <v>8</v>
      </c>
      <c r="D5" s="6">
        <v>402</v>
      </c>
      <c r="E5" s="6">
        <v>3</v>
      </c>
      <c r="F5" s="6">
        <v>13</v>
      </c>
      <c r="G5" s="6">
        <v>6</v>
      </c>
      <c r="H5" s="6">
        <v>108</v>
      </c>
    </row>
    <row r="6" spans="1:8">
      <c r="A6" s="6">
        <v>2</v>
      </c>
      <c r="B6" s="6">
        <v>5</v>
      </c>
      <c r="C6" s="6" t="s">
        <v>8</v>
      </c>
      <c r="D6" s="6">
        <v>446</v>
      </c>
      <c r="E6" s="6">
        <v>0</v>
      </c>
      <c r="F6" s="6">
        <v>11</v>
      </c>
      <c r="G6" s="6">
        <v>0</v>
      </c>
      <c r="H6" s="6">
        <v>123</v>
      </c>
    </row>
    <row r="7" spans="1:8">
      <c r="A7" s="6">
        <v>7</v>
      </c>
      <c r="B7" s="6">
        <v>4</v>
      </c>
      <c r="C7" s="6" t="s">
        <v>8</v>
      </c>
      <c r="D7" s="6">
        <v>514</v>
      </c>
      <c r="E7" s="6">
        <v>0</v>
      </c>
      <c r="F7" s="6">
        <v>8</v>
      </c>
      <c r="G7" s="6">
        <v>4</v>
      </c>
      <c r="H7" s="6">
        <v>130</v>
      </c>
    </row>
    <row r="8" spans="1:8">
      <c r="A8" s="6">
        <v>8</v>
      </c>
      <c r="B8" s="6">
        <v>2</v>
      </c>
      <c r="C8" s="6" t="s">
        <v>8</v>
      </c>
      <c r="D8" s="6">
        <v>568</v>
      </c>
      <c r="E8" s="6">
        <v>4</v>
      </c>
      <c r="F8" s="6">
        <v>13</v>
      </c>
      <c r="G8" s="6">
        <v>9</v>
      </c>
      <c r="H8" s="6">
        <v>137</v>
      </c>
    </row>
    <row r="9" spans="1:8">
      <c r="A9" s="6">
        <v>9</v>
      </c>
      <c r="B9" s="6">
        <v>5</v>
      </c>
      <c r="C9" s="6" t="s">
        <v>8</v>
      </c>
      <c r="D9" s="6">
        <v>683</v>
      </c>
      <c r="E9" s="6">
        <v>2</v>
      </c>
      <c r="F9" s="6">
        <v>10</v>
      </c>
      <c r="G9" s="6">
        <v>4</v>
      </c>
      <c r="H9" s="6">
        <v>148</v>
      </c>
    </row>
    <row r="10" spans="1:8">
      <c r="A10" s="6">
        <v>11</v>
      </c>
      <c r="B10" s="6">
        <v>6</v>
      </c>
      <c r="C10" s="6" t="s">
        <v>8</v>
      </c>
      <c r="D10" s="6">
        <v>741</v>
      </c>
      <c r="E10" s="6">
        <v>2</v>
      </c>
      <c r="F10" s="6">
        <v>3</v>
      </c>
      <c r="G10" s="6">
        <v>4</v>
      </c>
      <c r="H10" s="6">
        <v>151</v>
      </c>
    </row>
    <row r="11" spans="1:8">
      <c r="A11" s="6">
        <v>1</v>
      </c>
      <c r="B11" s="6">
        <v>1</v>
      </c>
      <c r="C11" s="6" t="s">
        <v>8</v>
      </c>
      <c r="D11" s="6">
        <v>782</v>
      </c>
      <c r="E11" s="6">
        <v>0</v>
      </c>
      <c r="F11" s="6">
        <v>6</v>
      </c>
      <c r="G11" s="6">
        <v>4</v>
      </c>
      <c r="H11" s="6">
        <v>156</v>
      </c>
    </row>
    <row r="12" spans="1:8">
      <c r="A12" s="6">
        <v>4</v>
      </c>
      <c r="B12" s="6">
        <v>6</v>
      </c>
      <c r="C12" s="6" t="s">
        <v>8</v>
      </c>
      <c r="D12" s="6">
        <v>809</v>
      </c>
      <c r="E12" s="6">
        <v>5</v>
      </c>
      <c r="F12" s="6">
        <v>14</v>
      </c>
      <c r="G12" s="6">
        <v>4</v>
      </c>
      <c r="H12" s="6">
        <v>209</v>
      </c>
    </row>
    <row r="13" spans="1:8">
      <c r="A13" s="6">
        <v>11</v>
      </c>
      <c r="B13" s="6">
        <v>4</v>
      </c>
      <c r="C13" s="6" t="s">
        <v>9</v>
      </c>
      <c r="D13" s="6">
        <v>229</v>
      </c>
      <c r="E13" s="6">
        <v>11</v>
      </c>
      <c r="F13" s="6">
        <v>10</v>
      </c>
      <c r="G13" s="6">
        <v>7</v>
      </c>
      <c r="H13" s="6">
        <v>86</v>
      </c>
    </row>
    <row r="14" spans="1:8">
      <c r="A14" s="6">
        <v>5</v>
      </c>
      <c r="B14" s="6">
        <v>1</v>
      </c>
      <c r="C14" s="6" t="s">
        <v>9</v>
      </c>
      <c r="D14" s="6">
        <v>324</v>
      </c>
      <c r="E14" s="6">
        <v>9</v>
      </c>
      <c r="F14" s="6">
        <v>5</v>
      </c>
      <c r="G14" s="6">
        <v>4</v>
      </c>
      <c r="H14" s="6">
        <v>100</v>
      </c>
    </row>
    <row r="15" spans="1:8">
      <c r="A15" s="6">
        <v>12</v>
      </c>
      <c r="B15" s="6">
        <v>6</v>
      </c>
      <c r="C15" s="6" t="s">
        <v>9</v>
      </c>
      <c r="D15" s="6">
        <v>356</v>
      </c>
      <c r="E15" s="6">
        <v>11</v>
      </c>
      <c r="F15" s="6">
        <v>5</v>
      </c>
      <c r="G15" s="6">
        <v>11</v>
      </c>
      <c r="H15" s="6">
        <v>111</v>
      </c>
    </row>
    <row r="16" spans="1:8">
      <c r="A16" s="6">
        <v>8</v>
      </c>
      <c r="B16" s="6">
        <v>4</v>
      </c>
      <c r="C16" s="6" t="s">
        <v>9</v>
      </c>
      <c r="D16" s="6">
        <v>362</v>
      </c>
      <c r="E16" s="6">
        <v>8</v>
      </c>
      <c r="F16" s="6">
        <v>7</v>
      </c>
      <c r="G16" s="6">
        <v>12</v>
      </c>
      <c r="H16" s="6">
        <v>117</v>
      </c>
    </row>
    <row r="17" spans="1:8">
      <c r="A17" s="6">
        <v>7</v>
      </c>
      <c r="B17" s="6">
        <v>5</v>
      </c>
      <c r="C17" s="6" t="s">
        <v>9</v>
      </c>
      <c r="D17" s="6">
        <v>398</v>
      </c>
      <c r="E17" s="6">
        <v>10</v>
      </c>
      <c r="F17" s="6">
        <v>11</v>
      </c>
      <c r="G17" s="6">
        <v>12</v>
      </c>
      <c r="H17" s="6">
        <v>118</v>
      </c>
    </row>
    <row r="18" spans="1:8">
      <c r="A18" s="6">
        <v>1</v>
      </c>
      <c r="B18" s="6">
        <v>2</v>
      </c>
      <c r="C18" s="6" t="s">
        <v>9</v>
      </c>
      <c r="D18" s="6">
        <v>556</v>
      </c>
      <c r="E18" s="6">
        <v>13</v>
      </c>
      <c r="F18" s="6">
        <v>7</v>
      </c>
      <c r="G18" s="6">
        <v>10</v>
      </c>
      <c r="H18" s="6">
        <v>125</v>
      </c>
    </row>
    <row r="19" spans="1:8">
      <c r="A19" s="6">
        <v>4</v>
      </c>
      <c r="B19" s="6">
        <v>2</v>
      </c>
      <c r="C19" s="6" t="s">
        <v>9</v>
      </c>
      <c r="D19" s="6">
        <v>558</v>
      </c>
      <c r="E19" s="6">
        <v>11</v>
      </c>
      <c r="F19" s="6">
        <v>11</v>
      </c>
      <c r="G19" s="6">
        <v>6</v>
      </c>
      <c r="H19" s="6">
        <v>148</v>
      </c>
    </row>
    <row r="20" spans="1:8">
      <c r="A20" s="6">
        <v>10</v>
      </c>
      <c r="B20" s="6">
        <v>5</v>
      </c>
      <c r="C20" s="6" t="s">
        <v>9</v>
      </c>
      <c r="D20" s="6">
        <v>645</v>
      </c>
      <c r="E20" s="6">
        <v>10</v>
      </c>
      <c r="F20" s="6">
        <v>6</v>
      </c>
      <c r="G20" s="6">
        <v>3</v>
      </c>
      <c r="H20" s="6">
        <v>152</v>
      </c>
    </row>
    <row r="21" spans="1:8">
      <c r="A21" s="6">
        <v>3</v>
      </c>
      <c r="B21" s="6">
        <v>3</v>
      </c>
      <c r="C21" s="6" t="s">
        <v>9</v>
      </c>
      <c r="D21" s="6">
        <v>654</v>
      </c>
      <c r="E21" s="6">
        <v>10</v>
      </c>
      <c r="F21" s="6">
        <v>10</v>
      </c>
      <c r="G21" s="6">
        <v>7</v>
      </c>
      <c r="H21" s="6">
        <v>170</v>
      </c>
    </row>
    <row r="22" spans="1:8">
      <c r="A22" s="6">
        <v>6</v>
      </c>
      <c r="B22" s="6">
        <v>3</v>
      </c>
      <c r="C22" s="6" t="s">
        <v>9</v>
      </c>
      <c r="D22" s="6">
        <v>681</v>
      </c>
      <c r="E22" s="6">
        <v>12</v>
      </c>
      <c r="F22" s="6">
        <v>10</v>
      </c>
      <c r="G22" s="6">
        <v>5</v>
      </c>
      <c r="H22" s="6">
        <v>183</v>
      </c>
    </row>
    <row r="23" spans="1:8">
      <c r="A23" s="6">
        <v>2</v>
      </c>
      <c r="B23" s="6">
        <v>1</v>
      </c>
      <c r="C23" s="6" t="s">
        <v>9</v>
      </c>
      <c r="D23" s="6">
        <v>757</v>
      </c>
      <c r="E23" s="6">
        <v>12</v>
      </c>
      <c r="F23" s="6">
        <v>8</v>
      </c>
      <c r="G23" s="6">
        <v>12</v>
      </c>
      <c r="H23" s="6">
        <v>188</v>
      </c>
    </row>
    <row r="24" spans="1:8">
      <c r="A24" s="6">
        <v>9</v>
      </c>
      <c r="B24" s="6">
        <v>6</v>
      </c>
      <c r="C24" s="6" t="s">
        <v>9</v>
      </c>
      <c r="D24" s="6">
        <v>779</v>
      </c>
      <c r="E24" s="6">
        <v>9</v>
      </c>
      <c r="F24" s="6">
        <v>13</v>
      </c>
      <c r="G24" s="6">
        <v>2</v>
      </c>
      <c r="H24" s="6">
        <v>215</v>
      </c>
    </row>
  </sheetData>
  <sortState xmlns:xlrd2="http://schemas.microsoft.com/office/spreadsheetml/2017/richdata2" ref="H1:H75">
    <sortCondition ref="H1:H7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81B8-3AF5-42BF-9EBF-4F067E761A8C}">
  <dimension ref="A1:H24"/>
  <sheetViews>
    <sheetView workbookViewId="0">
      <selection activeCell="M23" sqref="M23"/>
    </sheetView>
  </sheetViews>
  <sheetFormatPr defaultRowHeight="14.4"/>
  <sheetData>
    <row r="1" spans="1:8">
      <c r="A1" s="8">
        <v>12</v>
      </c>
      <c r="B1" s="8">
        <v>3</v>
      </c>
      <c r="C1" s="8" t="s">
        <v>8</v>
      </c>
      <c r="D1" s="8">
        <v>214</v>
      </c>
      <c r="E1" s="8">
        <v>4</v>
      </c>
      <c r="F1" s="8">
        <v>10</v>
      </c>
      <c r="G1" s="8">
        <v>1</v>
      </c>
      <c r="H1" s="8">
        <v>62</v>
      </c>
    </row>
    <row r="2" spans="1:8">
      <c r="A2" s="8">
        <v>8</v>
      </c>
      <c r="B2" s="8">
        <v>1</v>
      </c>
      <c r="C2" s="8" t="s">
        <v>8</v>
      </c>
      <c r="D2" s="8">
        <v>235</v>
      </c>
      <c r="E2" s="8">
        <v>3</v>
      </c>
      <c r="F2" s="8">
        <v>12</v>
      </c>
      <c r="G2" s="8">
        <v>4</v>
      </c>
      <c r="H2" s="8">
        <v>74</v>
      </c>
    </row>
    <row r="3" spans="1:8">
      <c r="A3" s="8">
        <v>5</v>
      </c>
      <c r="B3" s="8">
        <v>2</v>
      </c>
      <c r="C3" s="8" t="s">
        <v>8</v>
      </c>
      <c r="D3" s="8">
        <v>378</v>
      </c>
      <c r="E3" s="8">
        <v>2</v>
      </c>
      <c r="F3" s="8">
        <v>11</v>
      </c>
      <c r="G3" s="8">
        <v>4</v>
      </c>
      <c r="H3" s="8">
        <v>89</v>
      </c>
    </row>
    <row r="4" spans="1:8">
      <c r="A4" s="8">
        <v>9</v>
      </c>
      <c r="B4" s="8">
        <v>4</v>
      </c>
      <c r="C4" s="8" t="s">
        <v>8</v>
      </c>
      <c r="D4" s="8">
        <v>384</v>
      </c>
      <c r="E4" s="8">
        <v>2</v>
      </c>
      <c r="F4" s="8">
        <v>4</v>
      </c>
      <c r="G4" s="8">
        <v>3</v>
      </c>
      <c r="H4" s="8">
        <v>90</v>
      </c>
    </row>
    <row r="5" spans="1:8">
      <c r="A5" s="8">
        <v>2</v>
      </c>
      <c r="B5" s="8">
        <v>4</v>
      </c>
      <c r="C5" s="8" t="s">
        <v>8</v>
      </c>
      <c r="D5" s="8">
        <v>410</v>
      </c>
      <c r="E5" s="8">
        <v>3</v>
      </c>
      <c r="F5" s="8">
        <v>12</v>
      </c>
      <c r="G5" s="8">
        <v>4</v>
      </c>
      <c r="H5" s="8">
        <v>100</v>
      </c>
    </row>
    <row r="6" spans="1:8">
      <c r="A6" s="8">
        <v>1</v>
      </c>
      <c r="B6" s="8">
        <v>3</v>
      </c>
      <c r="C6" s="8" t="s">
        <v>8</v>
      </c>
      <c r="D6" s="8">
        <v>439</v>
      </c>
      <c r="E6" s="8">
        <v>2</v>
      </c>
      <c r="F6" s="8">
        <v>6</v>
      </c>
      <c r="G6" s="8">
        <v>4</v>
      </c>
      <c r="H6" s="8">
        <v>109</v>
      </c>
    </row>
    <row r="7" spans="1:8">
      <c r="A7" s="8">
        <v>10</v>
      </c>
      <c r="B7" s="8">
        <v>2</v>
      </c>
      <c r="C7" s="8" t="s">
        <v>8</v>
      </c>
      <c r="D7" s="8">
        <v>598</v>
      </c>
      <c r="E7" s="8">
        <v>1</v>
      </c>
      <c r="F7" s="8">
        <v>4</v>
      </c>
      <c r="G7" s="8">
        <v>4</v>
      </c>
      <c r="H7" s="8">
        <v>119</v>
      </c>
    </row>
    <row r="8" spans="1:8">
      <c r="A8" s="8">
        <v>11</v>
      </c>
      <c r="B8" s="8">
        <v>5</v>
      </c>
      <c r="C8" s="8" t="s">
        <v>8</v>
      </c>
      <c r="D8" s="8">
        <v>643</v>
      </c>
      <c r="E8" s="8">
        <v>1</v>
      </c>
      <c r="F8" s="8">
        <v>14</v>
      </c>
      <c r="G8" s="8">
        <v>4</v>
      </c>
      <c r="H8" s="8">
        <v>122</v>
      </c>
    </row>
    <row r="9" spans="1:8">
      <c r="A9" s="8">
        <v>4</v>
      </c>
      <c r="B9" s="8">
        <v>5</v>
      </c>
      <c r="C9" s="8" t="s">
        <v>8</v>
      </c>
      <c r="D9" s="8">
        <v>685</v>
      </c>
      <c r="E9" s="8">
        <v>4</v>
      </c>
      <c r="F9" s="8">
        <v>8</v>
      </c>
      <c r="G9" s="8">
        <v>4</v>
      </c>
      <c r="H9" s="8">
        <v>139</v>
      </c>
    </row>
    <row r="10" spans="1:8">
      <c r="A10" s="8">
        <v>7</v>
      </c>
      <c r="B10" s="8">
        <v>6</v>
      </c>
      <c r="C10" s="8" t="s">
        <v>8</v>
      </c>
      <c r="D10" s="8">
        <v>697</v>
      </c>
      <c r="E10" s="8">
        <v>3</v>
      </c>
      <c r="F10" s="8">
        <v>9</v>
      </c>
      <c r="G10" s="8">
        <v>0</v>
      </c>
      <c r="H10" s="8">
        <v>140</v>
      </c>
    </row>
    <row r="11" spans="1:8">
      <c r="A11" s="8">
        <v>6</v>
      </c>
      <c r="B11" s="8">
        <v>6</v>
      </c>
      <c r="C11" s="8" t="s">
        <v>8</v>
      </c>
      <c r="D11" s="8">
        <v>709</v>
      </c>
      <c r="E11" s="8">
        <v>1</v>
      </c>
      <c r="F11" s="8">
        <v>9</v>
      </c>
      <c r="G11" s="8">
        <v>3</v>
      </c>
      <c r="H11" s="8">
        <v>145</v>
      </c>
    </row>
    <row r="12" spans="1:8">
      <c r="A12" s="8">
        <v>3</v>
      </c>
      <c r="B12" s="8">
        <v>1</v>
      </c>
      <c r="C12" s="8" t="s">
        <v>8</v>
      </c>
      <c r="D12" s="8">
        <v>721</v>
      </c>
      <c r="E12" s="8">
        <v>3</v>
      </c>
      <c r="F12" s="8">
        <v>7</v>
      </c>
      <c r="G12" s="8">
        <v>2</v>
      </c>
      <c r="H12" s="8">
        <v>158</v>
      </c>
    </row>
    <row r="13" spans="1:8">
      <c r="A13" s="8">
        <v>9</v>
      </c>
      <c r="B13" s="8">
        <v>2</v>
      </c>
      <c r="C13" s="8" t="s">
        <v>9</v>
      </c>
      <c r="D13" s="8">
        <v>226</v>
      </c>
      <c r="E13" s="8">
        <v>8</v>
      </c>
      <c r="F13" s="8">
        <v>9</v>
      </c>
      <c r="G13" s="8">
        <v>4</v>
      </c>
      <c r="H13" s="8">
        <v>85</v>
      </c>
    </row>
    <row r="14" spans="1:8">
      <c r="A14" s="8">
        <v>2</v>
      </c>
      <c r="B14" s="8">
        <v>6</v>
      </c>
      <c r="C14" s="8" t="s">
        <v>9</v>
      </c>
      <c r="D14" s="8">
        <v>267</v>
      </c>
      <c r="E14" s="8">
        <v>7</v>
      </c>
      <c r="F14" s="8">
        <v>11</v>
      </c>
      <c r="G14" s="8">
        <v>9</v>
      </c>
      <c r="H14" s="8">
        <v>88</v>
      </c>
    </row>
    <row r="15" spans="1:8">
      <c r="A15" s="8">
        <v>3</v>
      </c>
      <c r="B15" s="8">
        <v>5</v>
      </c>
      <c r="C15" s="8" t="s">
        <v>9</v>
      </c>
      <c r="D15" s="8">
        <v>404</v>
      </c>
      <c r="E15" s="8">
        <v>14</v>
      </c>
      <c r="F15" s="8">
        <v>6</v>
      </c>
      <c r="G15" s="8">
        <v>1</v>
      </c>
      <c r="H15" s="8">
        <v>98</v>
      </c>
    </row>
    <row r="16" spans="1:8">
      <c r="A16" s="8">
        <v>11</v>
      </c>
      <c r="B16" s="8">
        <v>3</v>
      </c>
      <c r="C16" s="8" t="s">
        <v>9</v>
      </c>
      <c r="D16" s="8">
        <v>639</v>
      </c>
      <c r="E16" s="8">
        <v>7</v>
      </c>
      <c r="F16" s="8">
        <v>11</v>
      </c>
      <c r="G16" s="8">
        <v>5</v>
      </c>
      <c r="H16" s="8">
        <v>123</v>
      </c>
    </row>
    <row r="17" spans="1:8">
      <c r="A17" s="8">
        <v>6</v>
      </c>
      <c r="B17" s="8">
        <v>5</v>
      </c>
      <c r="C17" s="8" t="s">
        <v>9</v>
      </c>
      <c r="D17" s="8">
        <v>675</v>
      </c>
      <c r="E17" s="8">
        <v>12</v>
      </c>
      <c r="F17" s="8">
        <v>12</v>
      </c>
      <c r="G17" s="8">
        <v>3</v>
      </c>
      <c r="H17" s="8">
        <v>130</v>
      </c>
    </row>
    <row r="18" spans="1:8">
      <c r="A18" s="8">
        <v>7</v>
      </c>
      <c r="B18" s="8">
        <v>1</v>
      </c>
      <c r="C18" s="8" t="s">
        <v>9</v>
      </c>
      <c r="D18" s="8">
        <v>677</v>
      </c>
      <c r="E18" s="8">
        <v>12</v>
      </c>
      <c r="F18" s="8">
        <v>8</v>
      </c>
      <c r="G18" s="8">
        <v>11</v>
      </c>
      <c r="H18" s="8">
        <v>132</v>
      </c>
    </row>
    <row r="19" spans="1:8">
      <c r="A19" s="8">
        <v>8</v>
      </c>
      <c r="B19" s="8">
        <v>3</v>
      </c>
      <c r="C19" s="8" t="s">
        <v>9</v>
      </c>
      <c r="D19" s="8">
        <v>706</v>
      </c>
      <c r="E19" s="8">
        <v>12</v>
      </c>
      <c r="F19" s="8">
        <v>9</v>
      </c>
      <c r="G19" s="8">
        <v>12</v>
      </c>
      <c r="H19" s="8">
        <v>137</v>
      </c>
    </row>
    <row r="20" spans="1:8">
      <c r="A20" s="8">
        <v>12</v>
      </c>
      <c r="B20" s="8">
        <v>2</v>
      </c>
      <c r="C20" s="8" t="s">
        <v>9</v>
      </c>
      <c r="D20" s="8">
        <v>732</v>
      </c>
      <c r="E20" s="8">
        <v>9</v>
      </c>
      <c r="F20" s="8">
        <v>7</v>
      </c>
      <c r="G20" s="8">
        <v>5</v>
      </c>
      <c r="H20" s="8">
        <v>159</v>
      </c>
    </row>
    <row r="21" spans="1:8">
      <c r="A21" s="8">
        <v>4</v>
      </c>
      <c r="B21" s="8">
        <v>4</v>
      </c>
      <c r="C21" s="8" t="s">
        <v>9</v>
      </c>
      <c r="D21" s="8">
        <v>774</v>
      </c>
      <c r="E21" s="8">
        <v>13</v>
      </c>
      <c r="F21" s="8">
        <v>6</v>
      </c>
      <c r="G21" s="8">
        <v>3</v>
      </c>
      <c r="H21" s="8">
        <v>178</v>
      </c>
    </row>
    <row r="22" spans="1:8">
      <c r="A22" s="8">
        <v>1</v>
      </c>
      <c r="B22" s="8">
        <v>4</v>
      </c>
      <c r="C22" s="8" t="s">
        <v>9</v>
      </c>
      <c r="D22" s="8">
        <v>796</v>
      </c>
      <c r="E22" s="8">
        <v>15</v>
      </c>
      <c r="F22" s="8">
        <v>7</v>
      </c>
      <c r="G22" s="8">
        <v>5</v>
      </c>
      <c r="H22" s="8">
        <v>182</v>
      </c>
    </row>
    <row r="23" spans="1:8">
      <c r="A23" s="8">
        <v>5</v>
      </c>
      <c r="B23" s="8">
        <v>6</v>
      </c>
      <c r="C23" s="8" t="s">
        <v>9</v>
      </c>
      <c r="D23" s="8">
        <v>839</v>
      </c>
      <c r="E23" s="8">
        <v>9</v>
      </c>
      <c r="F23" s="8">
        <v>9</v>
      </c>
      <c r="G23" s="8">
        <v>7</v>
      </c>
      <c r="H23" s="8">
        <v>263</v>
      </c>
    </row>
    <row r="24" spans="1:8">
      <c r="A24" s="8">
        <v>10</v>
      </c>
      <c r="B24" s="8">
        <v>1</v>
      </c>
      <c r="C24" s="8" t="s">
        <v>9</v>
      </c>
      <c r="D24" s="8">
        <v>850</v>
      </c>
      <c r="E24" s="8">
        <v>7</v>
      </c>
      <c r="F24" s="8">
        <v>9</v>
      </c>
      <c r="G24" s="8">
        <v>10</v>
      </c>
      <c r="H24" s="8">
        <v>264</v>
      </c>
    </row>
  </sheetData>
  <sortState xmlns:xlrd2="http://schemas.microsoft.com/office/spreadsheetml/2017/richdata2" ref="H1:H29">
    <sortCondition ref="H1:H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F003-3931-4ABA-891B-D78E6D27C51B}">
  <dimension ref="A1:H25"/>
  <sheetViews>
    <sheetView workbookViewId="0">
      <selection activeCell="H25" sqref="A2:H25"/>
    </sheetView>
  </sheetViews>
  <sheetFormatPr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4">
        <v>10</v>
      </c>
      <c r="B2" s="4">
        <v>4</v>
      </c>
      <c r="C2" s="4" t="s">
        <v>8</v>
      </c>
      <c r="D2" s="4">
        <v>301</v>
      </c>
      <c r="E2" s="4">
        <v>4</v>
      </c>
      <c r="F2" s="4">
        <v>8</v>
      </c>
      <c r="G2" s="4">
        <v>2</v>
      </c>
      <c r="H2" s="4">
        <v>73</v>
      </c>
    </row>
    <row r="3" spans="1:8">
      <c r="A3" s="4">
        <v>3</v>
      </c>
      <c r="B3" s="4">
        <v>6</v>
      </c>
      <c r="C3" s="4" t="s">
        <v>8</v>
      </c>
      <c r="D3" s="4">
        <v>326</v>
      </c>
      <c r="E3" s="4">
        <v>2</v>
      </c>
      <c r="F3" s="4">
        <v>12</v>
      </c>
      <c r="G3" s="4">
        <v>4</v>
      </c>
      <c r="H3" s="4">
        <v>90</v>
      </c>
    </row>
    <row r="4" spans="1:8">
      <c r="A4" s="4">
        <v>4</v>
      </c>
      <c r="B4" s="4">
        <v>1</v>
      </c>
      <c r="C4" s="4" t="s">
        <v>8</v>
      </c>
      <c r="D4" s="4">
        <v>335</v>
      </c>
      <c r="E4" s="4">
        <v>2</v>
      </c>
      <c r="F4" s="4">
        <v>13</v>
      </c>
      <c r="G4" s="4">
        <v>5</v>
      </c>
      <c r="H4" s="4">
        <v>92</v>
      </c>
    </row>
    <row r="5" spans="1:8">
      <c r="A5" s="4">
        <v>6</v>
      </c>
      <c r="B5" s="4">
        <v>2</v>
      </c>
      <c r="C5" s="4" t="s">
        <v>8</v>
      </c>
      <c r="D5" s="4">
        <v>395</v>
      </c>
      <c r="E5" s="4">
        <v>5</v>
      </c>
      <c r="F5" s="4">
        <v>8</v>
      </c>
      <c r="G5" s="4">
        <v>0</v>
      </c>
      <c r="H5" s="4">
        <v>93</v>
      </c>
    </row>
    <row r="6" spans="1:8">
      <c r="A6" s="4">
        <v>2</v>
      </c>
      <c r="B6" s="4">
        <v>3</v>
      </c>
      <c r="C6" s="4" t="s">
        <v>8</v>
      </c>
      <c r="D6" s="4">
        <v>396</v>
      </c>
      <c r="E6" s="4">
        <v>3</v>
      </c>
      <c r="F6" s="4">
        <v>6</v>
      </c>
      <c r="G6" s="4">
        <v>5</v>
      </c>
      <c r="H6" s="4">
        <v>110</v>
      </c>
    </row>
    <row r="7" spans="1:8">
      <c r="A7" s="4">
        <v>7</v>
      </c>
      <c r="B7" s="4">
        <v>2</v>
      </c>
      <c r="C7" s="4" t="s">
        <v>8</v>
      </c>
      <c r="D7" s="4">
        <v>439</v>
      </c>
      <c r="E7" s="4">
        <v>2</v>
      </c>
      <c r="F7" s="4">
        <v>9</v>
      </c>
      <c r="G7" s="4">
        <v>3</v>
      </c>
      <c r="H7" s="4">
        <v>117</v>
      </c>
    </row>
    <row r="8" spans="1:8">
      <c r="A8" s="4">
        <v>8</v>
      </c>
      <c r="B8" s="4">
        <v>6</v>
      </c>
      <c r="C8" s="4" t="s">
        <v>8</v>
      </c>
      <c r="D8" s="4">
        <v>451</v>
      </c>
      <c r="E8" s="4">
        <v>1</v>
      </c>
      <c r="F8" s="4">
        <v>6</v>
      </c>
      <c r="G8" s="4">
        <v>6</v>
      </c>
      <c r="H8" s="4">
        <v>118</v>
      </c>
    </row>
    <row r="9" spans="1:8">
      <c r="A9" s="4">
        <v>5</v>
      </c>
      <c r="B9" s="4">
        <v>4</v>
      </c>
      <c r="C9" s="4" t="s">
        <v>8</v>
      </c>
      <c r="D9" s="4">
        <v>464</v>
      </c>
      <c r="E9" s="4">
        <v>0</v>
      </c>
      <c r="F9" s="4">
        <v>6</v>
      </c>
      <c r="G9" s="4">
        <v>3</v>
      </c>
      <c r="H9" s="4">
        <v>134</v>
      </c>
    </row>
    <row r="10" spans="1:8">
      <c r="A10" s="4">
        <v>11</v>
      </c>
      <c r="B10" s="4">
        <v>1</v>
      </c>
      <c r="C10" s="4" t="s">
        <v>8</v>
      </c>
      <c r="D10" s="4">
        <v>492</v>
      </c>
      <c r="E10" s="4">
        <v>4</v>
      </c>
      <c r="F10" s="4">
        <v>8</v>
      </c>
      <c r="G10" s="4">
        <v>3</v>
      </c>
      <c r="H10" s="4">
        <v>140</v>
      </c>
    </row>
    <row r="11" spans="1:8">
      <c r="A11" s="4">
        <v>1</v>
      </c>
      <c r="B11" s="4">
        <v>5</v>
      </c>
      <c r="C11" s="4" t="s">
        <v>8</v>
      </c>
      <c r="D11" s="4">
        <v>555</v>
      </c>
      <c r="E11" s="4">
        <v>2</v>
      </c>
      <c r="F11" s="4">
        <v>4</v>
      </c>
      <c r="G11" s="4">
        <v>3</v>
      </c>
      <c r="H11" s="4">
        <v>158</v>
      </c>
    </row>
    <row r="12" spans="1:8">
      <c r="A12" s="4">
        <v>12</v>
      </c>
      <c r="B12" s="4">
        <v>5</v>
      </c>
      <c r="C12" s="4" t="s">
        <v>8</v>
      </c>
      <c r="D12" s="4">
        <v>555</v>
      </c>
      <c r="E12" s="4">
        <v>4</v>
      </c>
      <c r="F12" s="4">
        <v>6</v>
      </c>
      <c r="G12" s="4">
        <v>7</v>
      </c>
      <c r="H12" s="4">
        <v>178</v>
      </c>
    </row>
    <row r="13" spans="1:8">
      <c r="A13" s="4">
        <v>9</v>
      </c>
      <c r="B13" s="4">
        <v>3</v>
      </c>
      <c r="C13" s="4" t="s">
        <v>8</v>
      </c>
      <c r="D13" s="4">
        <v>721</v>
      </c>
      <c r="E13" s="4">
        <v>2</v>
      </c>
      <c r="F13" s="4">
        <v>11</v>
      </c>
      <c r="G13" s="4">
        <v>3</v>
      </c>
      <c r="H13" s="4">
        <v>203</v>
      </c>
    </row>
    <row r="14" spans="1:8">
      <c r="A14" s="4">
        <v>2</v>
      </c>
      <c r="B14" s="4">
        <v>2</v>
      </c>
      <c r="C14" s="4" t="s">
        <v>9</v>
      </c>
      <c r="D14" s="4">
        <v>327</v>
      </c>
      <c r="E14" s="4">
        <v>12</v>
      </c>
      <c r="F14" s="4">
        <v>13</v>
      </c>
      <c r="G14" s="4">
        <v>11</v>
      </c>
      <c r="H14" s="4">
        <v>95</v>
      </c>
    </row>
    <row r="15" spans="1:8">
      <c r="A15" s="4">
        <v>9</v>
      </c>
      <c r="B15" s="4">
        <v>1</v>
      </c>
      <c r="C15" s="4" t="s">
        <v>9</v>
      </c>
      <c r="D15" s="4">
        <v>423</v>
      </c>
      <c r="E15" s="4">
        <v>12</v>
      </c>
      <c r="F15" s="4">
        <v>4</v>
      </c>
      <c r="G15" s="4">
        <v>3</v>
      </c>
      <c r="H15" s="4">
        <v>107</v>
      </c>
    </row>
    <row r="16" spans="1:8">
      <c r="A16" s="4">
        <v>5</v>
      </c>
      <c r="B16" s="4">
        <v>5</v>
      </c>
      <c r="C16" s="4" t="s">
        <v>9</v>
      </c>
      <c r="D16" s="4">
        <v>457</v>
      </c>
      <c r="E16" s="4">
        <v>5</v>
      </c>
      <c r="F16" s="4">
        <v>11</v>
      </c>
      <c r="G16" s="4">
        <v>4</v>
      </c>
      <c r="H16" s="4">
        <v>113</v>
      </c>
    </row>
    <row r="17" spans="1:8">
      <c r="A17" s="4">
        <v>6</v>
      </c>
      <c r="B17" s="4">
        <v>1</v>
      </c>
      <c r="C17" s="4" t="s">
        <v>9</v>
      </c>
      <c r="D17" s="4">
        <v>535</v>
      </c>
      <c r="E17" s="4">
        <v>6</v>
      </c>
      <c r="F17" s="4">
        <v>8</v>
      </c>
      <c r="G17" s="4">
        <v>9</v>
      </c>
      <c r="H17" s="4">
        <v>147</v>
      </c>
    </row>
    <row r="18" spans="1:8">
      <c r="A18" s="4">
        <v>1</v>
      </c>
      <c r="B18" s="4">
        <v>6</v>
      </c>
      <c r="C18" s="4" t="s">
        <v>9</v>
      </c>
      <c r="D18" s="4">
        <v>538</v>
      </c>
      <c r="E18" s="4">
        <v>15</v>
      </c>
      <c r="F18" s="4">
        <v>5</v>
      </c>
      <c r="G18" s="4">
        <v>4</v>
      </c>
      <c r="H18" s="4">
        <v>157</v>
      </c>
    </row>
    <row r="19" spans="1:8">
      <c r="A19" s="4">
        <v>12</v>
      </c>
      <c r="B19" s="4">
        <v>4</v>
      </c>
      <c r="C19" s="4" t="s">
        <v>9</v>
      </c>
      <c r="D19" s="4">
        <v>543</v>
      </c>
      <c r="E19" s="4">
        <v>6</v>
      </c>
      <c r="F19" s="4">
        <v>9</v>
      </c>
      <c r="G19" s="4">
        <v>3</v>
      </c>
      <c r="H19" s="4">
        <v>162</v>
      </c>
    </row>
    <row r="20" spans="1:8">
      <c r="A20" s="4">
        <v>4</v>
      </c>
      <c r="B20" s="4">
        <v>3</v>
      </c>
      <c r="C20" s="4" t="s">
        <v>9</v>
      </c>
      <c r="D20" s="4">
        <v>617</v>
      </c>
      <c r="E20" s="4">
        <v>9</v>
      </c>
      <c r="F20" s="4">
        <v>12</v>
      </c>
      <c r="G20" s="4">
        <v>11</v>
      </c>
      <c r="H20" s="4">
        <v>164</v>
      </c>
    </row>
    <row r="21" spans="1:8">
      <c r="A21" s="4">
        <v>10</v>
      </c>
      <c r="B21" s="4">
        <v>6</v>
      </c>
      <c r="C21" s="4" t="s">
        <v>9</v>
      </c>
      <c r="D21" s="4">
        <v>642</v>
      </c>
      <c r="E21" s="4">
        <v>7</v>
      </c>
      <c r="F21" s="4">
        <v>13</v>
      </c>
      <c r="G21" s="4">
        <v>11</v>
      </c>
      <c r="H21" s="4">
        <v>178</v>
      </c>
    </row>
    <row r="22" spans="1:8">
      <c r="A22" s="4">
        <v>8</v>
      </c>
      <c r="B22" s="4">
        <v>5</v>
      </c>
      <c r="C22" s="4" t="s">
        <v>9</v>
      </c>
      <c r="D22" s="4">
        <v>650</v>
      </c>
      <c r="E22" s="4">
        <v>7</v>
      </c>
      <c r="F22" s="4">
        <v>12</v>
      </c>
      <c r="G22" s="4">
        <v>6</v>
      </c>
      <c r="H22" s="4">
        <v>187</v>
      </c>
    </row>
    <row r="23" spans="1:8">
      <c r="A23" s="4">
        <v>3</v>
      </c>
      <c r="B23" s="4">
        <v>4</v>
      </c>
      <c r="C23" s="4" t="s">
        <v>9</v>
      </c>
      <c r="D23" s="4">
        <v>658</v>
      </c>
      <c r="E23" s="4">
        <v>14</v>
      </c>
      <c r="F23" s="4">
        <v>4</v>
      </c>
      <c r="G23" s="4">
        <v>10</v>
      </c>
      <c r="H23" s="4">
        <v>189</v>
      </c>
    </row>
    <row r="24" spans="1:8">
      <c r="A24" s="4">
        <v>11</v>
      </c>
      <c r="B24" s="4">
        <v>2</v>
      </c>
      <c r="C24" s="4" t="s">
        <v>9</v>
      </c>
      <c r="D24" s="4">
        <v>664</v>
      </c>
      <c r="E24" s="4">
        <v>11</v>
      </c>
      <c r="F24" s="4">
        <v>8</v>
      </c>
      <c r="G24" s="4">
        <v>10</v>
      </c>
      <c r="H24" s="4">
        <v>189</v>
      </c>
    </row>
    <row r="25" spans="1:8">
      <c r="A25" s="4">
        <v>7</v>
      </c>
      <c r="B25" s="4">
        <v>3</v>
      </c>
      <c r="C25" s="4" t="s">
        <v>9</v>
      </c>
      <c r="D25" s="4">
        <v>908</v>
      </c>
      <c r="E25" s="4">
        <v>15</v>
      </c>
      <c r="F25" s="4">
        <v>7</v>
      </c>
      <c r="G25" s="4">
        <v>9</v>
      </c>
      <c r="H25" s="4">
        <v>208</v>
      </c>
    </row>
  </sheetData>
  <sortState xmlns:xlrd2="http://schemas.microsoft.com/office/spreadsheetml/2017/richdata2" ref="H2:H28">
    <sortCondition ref="H1:H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2756-9FD9-464D-BC84-D57B33898E23}">
  <dimension ref="A1:AA30"/>
  <sheetViews>
    <sheetView workbookViewId="0">
      <selection activeCell="A2" sqref="A2:H25"/>
    </sheetView>
  </sheetViews>
  <sheetFormatPr defaultRowHeight="14.4"/>
  <cols>
    <col min="3" max="7" width="8.88671875" customWidth="1"/>
    <col min="8" max="8" width="14.5546875" customWidth="1"/>
    <col min="10" max="10" width="17.21875" customWidth="1"/>
    <col min="22" max="22" width="18.5546875" customWidth="1"/>
    <col min="23" max="23" width="13.6640625" customWidth="1"/>
    <col min="24" max="24" width="13.21875" customWidth="1"/>
    <col min="26" max="26" width="14.55468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Z1" s="1" t="s">
        <v>7</v>
      </c>
      <c r="AA1" s="1" t="s">
        <v>3</v>
      </c>
    </row>
    <row r="2" spans="1:27">
      <c r="A2" s="6">
        <v>1</v>
      </c>
      <c r="B2" s="6">
        <v>1</v>
      </c>
      <c r="C2" s="6" t="s">
        <v>8</v>
      </c>
      <c r="D2" s="6">
        <v>782</v>
      </c>
      <c r="E2" s="6">
        <v>0</v>
      </c>
      <c r="F2" s="6">
        <v>6</v>
      </c>
      <c r="G2" s="6">
        <v>4</v>
      </c>
      <c r="H2" s="6">
        <v>148</v>
      </c>
      <c r="J2" s="2" t="s">
        <v>14</v>
      </c>
      <c r="T2">
        <f>513/832277</f>
        <v>6.1638132496752884E-4</v>
      </c>
      <c r="V2" s="2" t="s">
        <v>33</v>
      </c>
      <c r="W2" t="s">
        <v>36</v>
      </c>
      <c r="X2" t="s">
        <v>37</v>
      </c>
      <c r="Z2" s="6">
        <v>148</v>
      </c>
      <c r="AA2" s="6">
        <v>782</v>
      </c>
    </row>
    <row r="3" spans="1:27">
      <c r="A3" s="6">
        <v>12</v>
      </c>
      <c r="B3" s="6">
        <v>1</v>
      </c>
      <c r="C3" s="6" t="s">
        <v>8</v>
      </c>
      <c r="D3" s="6">
        <v>401</v>
      </c>
      <c r="E3" s="6">
        <v>3</v>
      </c>
      <c r="F3" s="6">
        <v>6</v>
      </c>
      <c r="G3" s="6">
        <v>2</v>
      </c>
      <c r="H3" s="6">
        <v>156</v>
      </c>
      <c r="J3" t="s">
        <v>20</v>
      </c>
      <c r="Z3" s="6">
        <v>156</v>
      </c>
      <c r="AA3" s="6">
        <v>401</v>
      </c>
    </row>
    <row r="4" spans="1:27">
      <c r="A4" s="6">
        <v>3</v>
      </c>
      <c r="B4" s="6">
        <v>2</v>
      </c>
      <c r="C4" s="6" t="s">
        <v>8</v>
      </c>
      <c r="D4" s="6">
        <v>183</v>
      </c>
      <c r="E4" s="6">
        <v>1</v>
      </c>
      <c r="F4" s="6">
        <v>8</v>
      </c>
      <c r="G4" s="6">
        <v>4</v>
      </c>
      <c r="H4" s="6">
        <v>88</v>
      </c>
      <c r="V4" t="s">
        <v>34</v>
      </c>
      <c r="W4">
        <f>AVERAGE(D2:D13)</f>
        <v>515.66666666666663</v>
      </c>
      <c r="X4">
        <f>STDEV(D2:D13)</f>
        <v>203.76471874704069</v>
      </c>
      <c r="Z4" s="6">
        <v>88</v>
      </c>
      <c r="AA4" s="6">
        <v>183</v>
      </c>
    </row>
    <row r="5" spans="1:27">
      <c r="A5" s="6">
        <v>8</v>
      </c>
      <c r="B5" s="6">
        <v>2</v>
      </c>
      <c r="C5" s="6" t="s">
        <v>8</v>
      </c>
      <c r="D5" s="6">
        <v>568</v>
      </c>
      <c r="E5" s="6">
        <v>4</v>
      </c>
      <c r="F5" s="6">
        <v>13</v>
      </c>
      <c r="G5" s="6">
        <v>9</v>
      </c>
      <c r="H5" s="6">
        <v>137</v>
      </c>
      <c r="V5" t="s">
        <v>15</v>
      </c>
      <c r="W5">
        <f>AVERAGE(E2:E13)</f>
        <v>2</v>
      </c>
      <c r="X5">
        <f>STDEV(E2:E13)</f>
        <v>1.5954480704349312</v>
      </c>
      <c r="Z5" s="6">
        <v>137</v>
      </c>
      <c r="AA5" s="6">
        <v>568</v>
      </c>
    </row>
    <row r="6" spans="1:27">
      <c r="A6" s="6">
        <v>5</v>
      </c>
      <c r="B6" s="6">
        <v>3</v>
      </c>
      <c r="C6" s="6" t="s">
        <v>8</v>
      </c>
      <c r="D6" s="6">
        <v>390</v>
      </c>
      <c r="E6" s="6">
        <v>2</v>
      </c>
      <c r="F6" s="6">
        <v>8</v>
      </c>
      <c r="G6" s="6">
        <v>4</v>
      </c>
      <c r="H6" s="6">
        <v>54</v>
      </c>
      <c r="V6" t="s">
        <v>35</v>
      </c>
      <c r="W6">
        <f>AVERAGE(F2:F13)</f>
        <v>8.6666666666666661</v>
      </c>
      <c r="X6">
        <f>STDEV(F2:F13)</f>
        <v>3.6013465495140795</v>
      </c>
      <c r="Z6" s="6">
        <v>54</v>
      </c>
      <c r="AA6" s="6">
        <v>390</v>
      </c>
    </row>
    <row r="7" spans="1:27">
      <c r="A7" s="6">
        <v>10</v>
      </c>
      <c r="B7" s="6">
        <v>3</v>
      </c>
      <c r="C7" s="6" t="s">
        <v>8</v>
      </c>
      <c r="D7" s="6">
        <v>269</v>
      </c>
      <c r="E7" s="6">
        <v>2</v>
      </c>
      <c r="F7" s="6">
        <v>4</v>
      </c>
      <c r="G7" s="6">
        <v>6</v>
      </c>
      <c r="H7" s="6">
        <v>123</v>
      </c>
      <c r="V7" t="s">
        <v>17</v>
      </c>
      <c r="W7">
        <f>AVERAGE(G2:G13)</f>
        <v>4.25</v>
      </c>
      <c r="X7">
        <f>STDEV(G2:G13)</f>
        <v>2.179449471770337</v>
      </c>
      <c r="Z7" s="6">
        <v>123</v>
      </c>
      <c r="AA7" s="6">
        <v>269</v>
      </c>
    </row>
    <row r="8" spans="1:27">
      <c r="A8" s="6">
        <v>6</v>
      </c>
      <c r="B8" s="6">
        <v>4</v>
      </c>
      <c r="C8" s="6" t="s">
        <v>8</v>
      </c>
      <c r="D8" s="6">
        <v>402</v>
      </c>
      <c r="E8" s="6">
        <v>3</v>
      </c>
      <c r="F8" s="6">
        <v>13</v>
      </c>
      <c r="G8" s="6">
        <v>6</v>
      </c>
      <c r="H8" s="6">
        <v>151</v>
      </c>
      <c r="J8" s="2" t="s">
        <v>15</v>
      </c>
      <c r="T8">
        <f>433.5/484.5</f>
        <v>0.89473684210526316</v>
      </c>
      <c r="V8" t="s">
        <v>18</v>
      </c>
      <c r="W8">
        <f>AVERAGE(H2:H13)</f>
        <v>124</v>
      </c>
      <c r="X8">
        <f>STDEV(H2:H13)</f>
        <v>41.242079129319983</v>
      </c>
      <c r="Z8" s="6">
        <v>151</v>
      </c>
      <c r="AA8" s="6">
        <v>402</v>
      </c>
    </row>
    <row r="9" spans="1:27">
      <c r="A9" s="6">
        <v>7</v>
      </c>
      <c r="B9" s="6">
        <v>4</v>
      </c>
      <c r="C9" s="6" t="s">
        <v>8</v>
      </c>
      <c r="D9" s="6">
        <v>514</v>
      </c>
      <c r="E9" s="6">
        <v>0</v>
      </c>
      <c r="F9" s="6">
        <v>8</v>
      </c>
      <c r="G9" s="6">
        <v>4</v>
      </c>
      <c r="H9" s="6">
        <v>77</v>
      </c>
      <c r="J9" s="11" t="s">
        <v>42</v>
      </c>
      <c r="Z9" s="6">
        <v>77</v>
      </c>
      <c r="AA9" s="6">
        <v>514</v>
      </c>
    </row>
    <row r="10" spans="1:27">
      <c r="A10" s="6">
        <v>2</v>
      </c>
      <c r="B10" s="6">
        <v>5</v>
      </c>
      <c r="C10" s="6" t="s">
        <v>8</v>
      </c>
      <c r="D10" s="6">
        <v>446</v>
      </c>
      <c r="E10" s="6">
        <v>0</v>
      </c>
      <c r="F10" s="6">
        <v>11</v>
      </c>
      <c r="G10" s="6">
        <v>0</v>
      </c>
      <c r="H10" s="6">
        <v>108</v>
      </c>
      <c r="V10" s="2" t="s">
        <v>12</v>
      </c>
      <c r="Z10" s="6">
        <v>108</v>
      </c>
      <c r="AA10" s="6">
        <v>446</v>
      </c>
    </row>
    <row r="11" spans="1:27">
      <c r="A11" s="6">
        <v>9</v>
      </c>
      <c r="B11" s="6">
        <v>5</v>
      </c>
      <c r="C11" s="6" t="s">
        <v>8</v>
      </c>
      <c r="D11" s="6">
        <v>683</v>
      </c>
      <c r="E11" s="6">
        <v>2</v>
      </c>
      <c r="F11" s="6">
        <v>10</v>
      </c>
      <c r="G11" s="6">
        <v>4</v>
      </c>
      <c r="H11" s="6">
        <v>130</v>
      </c>
      <c r="Z11" s="6">
        <v>130</v>
      </c>
      <c r="AA11" s="6">
        <v>683</v>
      </c>
    </row>
    <row r="12" spans="1:27">
      <c r="A12" s="6">
        <v>4</v>
      </c>
      <c r="B12" s="6">
        <v>6</v>
      </c>
      <c r="C12" s="6" t="s">
        <v>8</v>
      </c>
      <c r="D12" s="6">
        <v>809</v>
      </c>
      <c r="E12" s="6">
        <v>5</v>
      </c>
      <c r="F12" s="6">
        <v>14</v>
      </c>
      <c r="G12" s="6">
        <v>4</v>
      </c>
      <c r="H12" s="6">
        <v>209</v>
      </c>
      <c r="V12" t="s">
        <v>34</v>
      </c>
      <c r="W12">
        <f>AVERAGE(D14:D25)</f>
        <v>524.91666666666663</v>
      </c>
      <c r="X12">
        <f>STDEV(D14:D25)</f>
        <v>184.64780151970561</v>
      </c>
      <c r="Z12" s="6">
        <v>209</v>
      </c>
      <c r="AA12" s="6">
        <v>809</v>
      </c>
    </row>
    <row r="13" spans="1:27">
      <c r="A13" s="6">
        <v>11</v>
      </c>
      <c r="B13" s="6">
        <v>6</v>
      </c>
      <c r="C13" s="6" t="s">
        <v>8</v>
      </c>
      <c r="D13" s="6">
        <v>741</v>
      </c>
      <c r="E13" s="6">
        <v>2</v>
      </c>
      <c r="F13" s="6">
        <v>3</v>
      </c>
      <c r="G13" s="6">
        <v>4</v>
      </c>
      <c r="H13" s="6">
        <v>107</v>
      </c>
      <c r="V13" t="s">
        <v>15</v>
      </c>
      <c r="W13">
        <f>AVERAGE(E14:E25)</f>
        <v>10.5</v>
      </c>
      <c r="X13">
        <f>STDEV(E14:E25)</f>
        <v>1.4459976109624424</v>
      </c>
      <c r="Z13" s="6">
        <v>107</v>
      </c>
      <c r="AA13" s="6">
        <v>741</v>
      </c>
    </row>
    <row r="14" spans="1:27">
      <c r="A14" s="6">
        <v>2</v>
      </c>
      <c r="B14" s="6">
        <v>1</v>
      </c>
      <c r="C14" s="6" t="s">
        <v>9</v>
      </c>
      <c r="D14" s="6">
        <v>757</v>
      </c>
      <c r="E14" s="6">
        <v>12</v>
      </c>
      <c r="F14" s="6">
        <v>8</v>
      </c>
      <c r="G14" s="6">
        <v>12</v>
      </c>
      <c r="H14" s="6">
        <v>111</v>
      </c>
      <c r="J14" s="2" t="s">
        <v>16</v>
      </c>
      <c r="T14">
        <f>0.042/217.625</f>
        <v>1.9299253302699598E-4</v>
      </c>
      <c r="V14" t="s">
        <v>35</v>
      </c>
      <c r="W14">
        <f>AVERAGE(F14:F25)</f>
        <v>8.5833333333333339</v>
      </c>
      <c r="X14">
        <f>STDEV(F14:F25)</f>
        <v>2.6097137890209448</v>
      </c>
      <c r="Z14" s="6">
        <v>111</v>
      </c>
      <c r="AA14" s="6">
        <v>757</v>
      </c>
    </row>
    <row r="15" spans="1:27">
      <c r="A15" s="6">
        <v>5</v>
      </c>
      <c r="B15" s="6">
        <v>1</v>
      </c>
      <c r="C15" s="6" t="s">
        <v>9</v>
      </c>
      <c r="D15" s="6">
        <v>324</v>
      </c>
      <c r="E15" s="6">
        <v>9</v>
      </c>
      <c r="F15" s="6">
        <v>5</v>
      </c>
      <c r="G15" s="6">
        <v>4</v>
      </c>
      <c r="H15" s="6">
        <v>183</v>
      </c>
      <c r="J15" t="s">
        <v>20</v>
      </c>
      <c r="V15" t="s">
        <v>17</v>
      </c>
      <c r="W15">
        <f>AVERAGE(G14:G25)</f>
        <v>7.583333333333333</v>
      </c>
      <c r="X15">
        <f>STDEV(G14:G25)</f>
        <v>3.7040109300185611</v>
      </c>
      <c r="Z15" s="6">
        <v>183</v>
      </c>
      <c r="AA15" s="6">
        <v>324</v>
      </c>
    </row>
    <row r="16" spans="1:27">
      <c r="A16" s="6">
        <v>1</v>
      </c>
      <c r="B16" s="6">
        <v>2</v>
      </c>
      <c r="C16" s="6" t="s">
        <v>9</v>
      </c>
      <c r="D16" s="6">
        <v>556</v>
      </c>
      <c r="E16" s="6">
        <v>13</v>
      </c>
      <c r="F16" s="6">
        <v>7</v>
      </c>
      <c r="G16" s="6">
        <v>10</v>
      </c>
      <c r="H16" s="6">
        <v>170</v>
      </c>
      <c r="V16" t="s">
        <v>18</v>
      </c>
      <c r="W16">
        <f>AVERAGE(H14:H25)</f>
        <v>142.75</v>
      </c>
      <c r="X16">
        <f>STDEV(H14:H25)</f>
        <v>39.760933316281928</v>
      </c>
      <c r="Z16" s="6">
        <v>170</v>
      </c>
      <c r="AA16" s="6">
        <v>556</v>
      </c>
    </row>
    <row r="17" spans="1:27">
      <c r="A17" s="6">
        <v>4</v>
      </c>
      <c r="B17" s="6">
        <v>2</v>
      </c>
      <c r="C17" s="6" t="s">
        <v>9</v>
      </c>
      <c r="D17" s="6">
        <v>558</v>
      </c>
      <c r="E17" s="6">
        <v>11</v>
      </c>
      <c r="F17" s="6">
        <v>11</v>
      </c>
      <c r="G17" s="6">
        <v>6</v>
      </c>
      <c r="H17" s="6">
        <v>215</v>
      </c>
      <c r="Z17" s="6">
        <v>215</v>
      </c>
      <c r="AA17" s="6">
        <v>558</v>
      </c>
    </row>
    <row r="18" spans="1:27">
      <c r="A18" s="6">
        <v>3</v>
      </c>
      <c r="B18" s="6">
        <v>3</v>
      </c>
      <c r="C18" s="6" t="s">
        <v>9</v>
      </c>
      <c r="D18" s="6">
        <v>654</v>
      </c>
      <c r="E18" s="6">
        <v>10</v>
      </c>
      <c r="F18" s="6">
        <v>10</v>
      </c>
      <c r="G18" s="6">
        <v>7</v>
      </c>
      <c r="H18" s="6">
        <v>100</v>
      </c>
      <c r="Z18" s="6">
        <v>100</v>
      </c>
      <c r="AA18" s="6">
        <v>654</v>
      </c>
    </row>
    <row r="19" spans="1:27">
      <c r="A19" s="6">
        <v>6</v>
      </c>
      <c r="B19" s="6">
        <v>3</v>
      </c>
      <c r="C19" s="6" t="s">
        <v>9</v>
      </c>
      <c r="D19" s="6">
        <v>681</v>
      </c>
      <c r="E19" s="6">
        <v>12</v>
      </c>
      <c r="F19" s="6">
        <v>10</v>
      </c>
      <c r="G19" s="6">
        <v>5</v>
      </c>
      <c r="H19" s="6">
        <v>117</v>
      </c>
      <c r="Z19" s="6">
        <v>117</v>
      </c>
      <c r="AA19" s="6">
        <v>681</v>
      </c>
    </row>
    <row r="20" spans="1:27">
      <c r="A20" s="6">
        <v>8</v>
      </c>
      <c r="B20" s="6">
        <v>4</v>
      </c>
      <c r="C20" s="6" t="s">
        <v>9</v>
      </c>
      <c r="D20" s="6">
        <v>362</v>
      </c>
      <c r="E20" s="6">
        <v>8</v>
      </c>
      <c r="F20" s="6">
        <v>7</v>
      </c>
      <c r="G20" s="6">
        <v>12</v>
      </c>
      <c r="H20" s="6">
        <v>118</v>
      </c>
      <c r="Z20" s="6">
        <v>118</v>
      </c>
      <c r="AA20" s="6">
        <v>362</v>
      </c>
    </row>
    <row r="21" spans="1:27">
      <c r="A21" s="6">
        <v>11</v>
      </c>
      <c r="B21" s="6">
        <v>4</v>
      </c>
      <c r="C21" s="6" t="s">
        <v>9</v>
      </c>
      <c r="D21" s="6">
        <v>229</v>
      </c>
      <c r="E21" s="6">
        <v>11</v>
      </c>
      <c r="F21" s="6">
        <v>10</v>
      </c>
      <c r="G21" s="6">
        <v>7</v>
      </c>
      <c r="H21" s="6">
        <v>86</v>
      </c>
      <c r="T21">
        <f>66.67/269.83</f>
        <v>0.2470814957565875</v>
      </c>
      <c r="Z21" s="6">
        <v>86</v>
      </c>
      <c r="AA21" s="6">
        <v>229</v>
      </c>
    </row>
    <row r="22" spans="1:27">
      <c r="A22" s="6">
        <v>7</v>
      </c>
      <c r="B22" s="6">
        <v>5</v>
      </c>
      <c r="C22" s="6" t="s">
        <v>9</v>
      </c>
      <c r="D22" s="6">
        <v>398</v>
      </c>
      <c r="E22" s="6">
        <v>10</v>
      </c>
      <c r="F22" s="6">
        <v>11</v>
      </c>
      <c r="G22" s="6">
        <v>12</v>
      </c>
      <c r="H22" s="6">
        <v>152</v>
      </c>
      <c r="J22" s="2" t="s">
        <v>17</v>
      </c>
      <c r="Z22" s="6">
        <v>152</v>
      </c>
      <c r="AA22" s="6">
        <v>398</v>
      </c>
    </row>
    <row r="23" spans="1:27">
      <c r="A23" s="6">
        <v>10</v>
      </c>
      <c r="B23" s="6">
        <v>5</v>
      </c>
      <c r="C23" s="6" t="s">
        <v>9</v>
      </c>
      <c r="D23" s="6">
        <v>645</v>
      </c>
      <c r="E23" s="6">
        <v>10</v>
      </c>
      <c r="F23" s="6">
        <v>6</v>
      </c>
      <c r="G23" s="6">
        <v>3</v>
      </c>
      <c r="H23" s="6">
        <v>125</v>
      </c>
      <c r="J23" s="11" t="s">
        <v>42</v>
      </c>
      <c r="Z23" s="6">
        <v>125</v>
      </c>
      <c r="AA23" s="6">
        <v>645</v>
      </c>
    </row>
    <row r="24" spans="1:27">
      <c r="A24" s="6">
        <v>9</v>
      </c>
      <c r="B24" s="6">
        <v>6</v>
      </c>
      <c r="C24" s="6" t="s">
        <v>9</v>
      </c>
      <c r="D24" s="6">
        <v>779</v>
      </c>
      <c r="E24" s="6">
        <v>9</v>
      </c>
      <c r="F24" s="6">
        <v>13</v>
      </c>
      <c r="G24" s="6">
        <v>2</v>
      </c>
      <c r="H24" s="6">
        <v>148</v>
      </c>
      <c r="Z24" s="6">
        <v>148</v>
      </c>
      <c r="AA24" s="6">
        <v>779</v>
      </c>
    </row>
    <row r="25" spans="1:27">
      <c r="A25" s="6">
        <v>12</v>
      </c>
      <c r="B25" s="6">
        <v>6</v>
      </c>
      <c r="C25" s="6" t="s">
        <v>9</v>
      </c>
      <c r="D25" s="6">
        <v>356</v>
      </c>
      <c r="E25" s="6">
        <v>11</v>
      </c>
      <c r="F25" s="6">
        <v>5</v>
      </c>
      <c r="G25" s="6">
        <v>11</v>
      </c>
      <c r="H25" s="6">
        <v>188</v>
      </c>
      <c r="Z25" s="6">
        <v>188</v>
      </c>
      <c r="AA25" s="6">
        <v>356</v>
      </c>
    </row>
    <row r="28" spans="1:27">
      <c r="T28">
        <f>7141/66946</f>
        <v>0.10666806082514266</v>
      </c>
    </row>
    <row r="29" spans="1:27">
      <c r="J29" s="2" t="s">
        <v>18</v>
      </c>
    </row>
    <row r="30" spans="1:27">
      <c r="J30" t="s">
        <v>20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9201-8439-4DBB-89DF-1746D9B2FB35}">
  <dimension ref="B1:C18"/>
  <sheetViews>
    <sheetView zoomScale="145" zoomScaleNormal="145" workbookViewId="0">
      <selection activeCell="I17" sqref="I17"/>
    </sheetView>
  </sheetViews>
  <sheetFormatPr defaultRowHeight="14.4"/>
  <sheetData>
    <row r="1" spans="2:3">
      <c r="B1">
        <v>6.38</v>
      </c>
      <c r="C1">
        <f>B1*60</f>
        <v>382.8</v>
      </c>
    </row>
    <row r="2" spans="2:3">
      <c r="B2">
        <v>2.04</v>
      </c>
      <c r="C2">
        <f t="shared" ref="C2:C18" si="0">B2*60</f>
        <v>122.4</v>
      </c>
    </row>
    <row r="3" spans="2:3">
      <c r="B3">
        <v>10.029999999999999</v>
      </c>
      <c r="C3">
        <f t="shared" si="0"/>
        <v>601.79999999999995</v>
      </c>
    </row>
    <row r="4" spans="2:3">
      <c r="B4">
        <v>2.89</v>
      </c>
      <c r="C4">
        <f t="shared" si="0"/>
        <v>173.4</v>
      </c>
    </row>
    <row r="5" spans="2:3">
      <c r="B5">
        <v>12.38</v>
      </c>
      <c r="C5">
        <f t="shared" si="0"/>
        <v>742.80000000000007</v>
      </c>
    </row>
    <row r="6" spans="2:3">
      <c r="B6">
        <v>4.18</v>
      </c>
      <c r="C6">
        <f t="shared" si="0"/>
        <v>250.79999999999998</v>
      </c>
    </row>
    <row r="7" spans="2:3">
      <c r="C7">
        <f t="shared" si="0"/>
        <v>0</v>
      </c>
    </row>
    <row r="8" spans="2:3">
      <c r="B8">
        <v>4.3</v>
      </c>
      <c r="C8">
        <f t="shared" si="0"/>
        <v>258</v>
      </c>
    </row>
    <row r="9" spans="2:3">
      <c r="B9">
        <v>1.25</v>
      </c>
      <c r="C9">
        <f t="shared" si="0"/>
        <v>75</v>
      </c>
    </row>
    <row r="10" spans="2:3">
      <c r="B10">
        <v>6.5</v>
      </c>
      <c r="C10">
        <f t="shared" si="0"/>
        <v>390</v>
      </c>
    </row>
    <row r="11" spans="2:3">
      <c r="B11">
        <v>2.0699999999999998</v>
      </c>
      <c r="C11">
        <f t="shared" si="0"/>
        <v>124.19999999999999</v>
      </c>
    </row>
    <row r="12" spans="2:3">
      <c r="B12">
        <v>5.7</v>
      </c>
      <c r="C12">
        <f t="shared" si="0"/>
        <v>342</v>
      </c>
    </row>
    <row r="13" spans="2:3">
      <c r="B13">
        <v>1.7</v>
      </c>
      <c r="C13">
        <f t="shared" si="0"/>
        <v>102</v>
      </c>
    </row>
    <row r="14" spans="2:3">
      <c r="C14">
        <f t="shared" si="0"/>
        <v>0</v>
      </c>
    </row>
    <row r="15" spans="2:3">
      <c r="B15">
        <v>8.5299999999999994</v>
      </c>
      <c r="C15">
        <f t="shared" si="0"/>
        <v>511.79999999999995</v>
      </c>
    </row>
    <row r="16" spans="2:3">
      <c r="B16">
        <v>5.07</v>
      </c>
      <c r="C16">
        <f t="shared" si="0"/>
        <v>304.20000000000005</v>
      </c>
    </row>
    <row r="17" spans="2:3">
      <c r="B17">
        <v>15.67</v>
      </c>
      <c r="C17">
        <f t="shared" si="0"/>
        <v>940.2</v>
      </c>
    </row>
    <row r="18" spans="2:3">
      <c r="B18">
        <v>3.97</v>
      </c>
      <c r="C18">
        <f t="shared" si="0"/>
        <v>238.20000000000002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 of Results</vt:lpstr>
      <vt:lpstr>Data</vt:lpstr>
      <vt:lpstr>combined_data_2</vt:lpstr>
      <vt:lpstr>test data</vt:lpstr>
      <vt:lpstr>test1</vt:lpstr>
      <vt:lpstr>test2</vt:lpstr>
      <vt:lpstr>test3</vt:lpstr>
      <vt:lpstr>new 1v1</vt:lpstr>
      <vt:lpstr>Sheet1</vt:lpstr>
      <vt:lpstr>new 2v2</vt:lpstr>
      <vt:lpstr>new 3v3</vt:lpstr>
      <vt:lpstr>Subjective ratings</vt:lpstr>
      <vt:lpstr>Quotes</vt:lpstr>
      <vt:lpstr>combined_data</vt:lpstr>
      <vt:lpstr>2v2</vt:lpstr>
      <vt:lpstr>3v3</vt:lpstr>
      <vt:lpstr>1v1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Lu</dc:creator>
  <cp:lastModifiedBy>Eric Lu</cp:lastModifiedBy>
  <dcterms:created xsi:type="dcterms:W3CDTF">2015-06-05T18:17:20Z</dcterms:created>
  <dcterms:modified xsi:type="dcterms:W3CDTF">2021-11-29T00:39:30Z</dcterms:modified>
</cp:coreProperties>
</file>