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trol iD\Hardware\leitorrf\BOM\"/>
    </mc:Choice>
  </mc:AlternateContent>
  <bookViews>
    <workbookView xWindow="0" yWindow="0" windowWidth="19020" windowHeight="10800"/>
  </bookViews>
  <sheets>
    <sheet name="Planilha1" sheetId="2" r:id="rId1"/>
    <sheet name="Bill of Materials-iDProx" sheetId="1" r:id="rId2"/>
  </sheets>
  <externalReferences>
    <externalReference r:id="rId3"/>
  </externalReferenc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<sst xmlns="http://schemas.openxmlformats.org/spreadsheetml/2006/main" count="409" uniqueCount="166">
  <si>
    <t>Designator</t>
  </si>
  <si>
    <t>LibRef</t>
  </si>
  <si>
    <t>Footprint</t>
  </si>
  <si>
    <t>Tolerance</t>
  </si>
  <si>
    <t>MAX VDC</t>
  </si>
  <si>
    <t>Value</t>
  </si>
  <si>
    <t>BM1</t>
  </si>
  <si>
    <t>BADMARK</t>
  </si>
  <si>
    <t/>
  </si>
  <si>
    <t>BM2</t>
  </si>
  <si>
    <t>BZ1</t>
  </si>
  <si>
    <t>Buzzer</t>
  </si>
  <si>
    <t>C1</t>
  </si>
  <si>
    <t>ESK108M016AH2AA</t>
  </si>
  <si>
    <t>±20%</t>
  </si>
  <si>
    <t>C10</t>
  </si>
  <si>
    <t>Cap0402</t>
  </si>
  <si>
    <t>C0402</t>
  </si>
  <si>
    <t>10%</t>
  </si>
  <si>
    <t>10V</t>
  </si>
  <si>
    <t>10p</t>
  </si>
  <si>
    <t>C11</t>
  </si>
  <si>
    <t>C12</t>
  </si>
  <si>
    <t>Cap0603</t>
  </si>
  <si>
    <t>C0603</t>
  </si>
  <si>
    <t>6.3V</t>
  </si>
  <si>
    <t>4.7u</t>
  </si>
  <si>
    <t>C2</t>
  </si>
  <si>
    <t>Cap0805</t>
  </si>
  <si>
    <t>C0805</t>
  </si>
  <si>
    <t>25V</t>
  </si>
  <si>
    <t>10u</t>
  </si>
  <si>
    <t>C3</t>
  </si>
  <si>
    <t>C4</t>
  </si>
  <si>
    <t>C5</t>
  </si>
  <si>
    <t>C6</t>
  </si>
  <si>
    <t>0.1u</t>
  </si>
  <si>
    <t>C7</t>
  </si>
  <si>
    <t>C8</t>
  </si>
  <si>
    <t>C9</t>
  </si>
  <si>
    <t>D1</t>
  </si>
  <si>
    <t>B360A</t>
  </si>
  <si>
    <t>SMA</t>
  </si>
  <si>
    <t>D2</t>
  </si>
  <si>
    <t>SMAJ14A</t>
  </si>
  <si>
    <t>D5</t>
  </si>
  <si>
    <t>BAT54S</t>
  </si>
  <si>
    <t>SOT23-3</t>
  </si>
  <si>
    <t>D6</t>
  </si>
  <si>
    <t>FID1</t>
  </si>
  <si>
    <t>FIDUCIAL</t>
  </si>
  <si>
    <t>FIDUCIAL-1p5X3</t>
  </si>
  <si>
    <t>FID2</t>
  </si>
  <si>
    <t>LED1</t>
  </si>
  <si>
    <t>LTL1BEKVJNN</t>
  </si>
  <si>
    <t>Q1</t>
  </si>
  <si>
    <t>DMN3404</t>
  </si>
  <si>
    <t>Q2</t>
  </si>
  <si>
    <t>Q3</t>
  </si>
  <si>
    <t>Q4</t>
  </si>
  <si>
    <t>QZ1</t>
  </si>
  <si>
    <t>CrystalHC49</t>
  </si>
  <si>
    <t>HC49</t>
  </si>
  <si>
    <t>R1</t>
  </si>
  <si>
    <t>Res0402</t>
  </si>
  <si>
    <t>R0402</t>
  </si>
  <si>
    <t>5%</t>
  </si>
  <si>
    <t>1k</t>
  </si>
  <si>
    <t>R10</t>
  </si>
  <si>
    <t>1K</t>
  </si>
  <si>
    <t>R11</t>
  </si>
  <si>
    <t>R12</t>
  </si>
  <si>
    <t>Res0603</t>
  </si>
  <si>
    <t>R0603</t>
  </si>
  <si>
    <t>100k</t>
  </si>
  <si>
    <t>R13</t>
  </si>
  <si>
    <t>R14</t>
  </si>
  <si>
    <t>R15</t>
  </si>
  <si>
    <t>100</t>
  </si>
  <si>
    <t>R16</t>
  </si>
  <si>
    <t>R17</t>
  </si>
  <si>
    <t>R18</t>
  </si>
  <si>
    <t>R19</t>
  </si>
  <si>
    <t>R2</t>
  </si>
  <si>
    <t>R20</t>
  </si>
  <si>
    <t>R21</t>
  </si>
  <si>
    <t>3k3</t>
  </si>
  <si>
    <t>R22</t>
  </si>
  <si>
    <t>1</t>
  </si>
  <si>
    <t>R23</t>
  </si>
  <si>
    <t>R24</t>
  </si>
  <si>
    <t>R25</t>
  </si>
  <si>
    <t>R3</t>
  </si>
  <si>
    <t>R4</t>
  </si>
  <si>
    <t>120</t>
  </si>
  <si>
    <t>R5</t>
  </si>
  <si>
    <t>130</t>
  </si>
  <si>
    <t>R6</t>
  </si>
  <si>
    <t>DNP</t>
  </si>
  <si>
    <t>R7</t>
  </si>
  <si>
    <t>R8</t>
  </si>
  <si>
    <t>R9</t>
  </si>
  <si>
    <t>RF1</t>
  </si>
  <si>
    <t>REPASK/REPMIF</t>
  </si>
  <si>
    <t>REPASK_REPMIF</t>
  </si>
  <si>
    <t>U1</t>
  </si>
  <si>
    <t>NCP1117LPST50T3G</t>
  </si>
  <si>
    <t>SOT223</t>
  </si>
  <si>
    <t>U2</t>
  </si>
  <si>
    <t>AP1117E33G-13</t>
  </si>
  <si>
    <t>U3</t>
  </si>
  <si>
    <t>STM32F030K6T6</t>
  </si>
  <si>
    <t>STM-LQFP32_N</t>
  </si>
  <si>
    <t>X1</t>
  </si>
  <si>
    <t>Header 6</t>
  </si>
  <si>
    <t>1X06</t>
  </si>
  <si>
    <t>X2</t>
  </si>
  <si>
    <t>JST7_HORIZ</t>
  </si>
  <si>
    <t>Key</t>
  </si>
  <si>
    <t>CPN</t>
  </si>
  <si>
    <t>MPN</t>
  </si>
  <si>
    <t>Supplier</t>
  </si>
  <si>
    <t>A2001WR-S-7P</t>
  </si>
  <si>
    <t>X/JST/7/H/SMD</t>
  </si>
  <si>
    <t>AVNET</t>
  </si>
  <si>
    <t>BUZ-REP</t>
  </si>
  <si>
    <t>C/0.1U/25V/C04</t>
  </si>
  <si>
    <t>C/10P/50V/D04</t>
  </si>
  <si>
    <t>C/10U/25V/C08</t>
  </si>
  <si>
    <t>C/1M/16V/PTH</t>
  </si>
  <si>
    <t>C/4.7U/6.3V/C06</t>
  </si>
  <si>
    <t>D/B360A/SMA</t>
  </si>
  <si>
    <t>D/BAT54S</t>
  </si>
  <si>
    <t>IC/5VREG</t>
  </si>
  <si>
    <t>IC/AP1117/3.3V</t>
  </si>
  <si>
    <t>IC/STM32F030K6T6</t>
  </si>
  <si>
    <t>LED/RG/3MM</t>
  </si>
  <si>
    <t>Q/DMN3404/SOT23</t>
  </si>
  <si>
    <t>R/1/5%/04</t>
  </si>
  <si>
    <t>R/100/5%/06</t>
  </si>
  <si>
    <t>R/100K/5%/06</t>
  </si>
  <si>
    <t>R/120/5%/04</t>
  </si>
  <si>
    <t>R/130/5%/04</t>
  </si>
  <si>
    <t>R/1K/5%/04</t>
  </si>
  <si>
    <t>R/3.3K/5%/04</t>
  </si>
  <si>
    <t>TVS/14V/SMA</t>
  </si>
  <si>
    <t>XTAL/8MHZ/HC49</t>
  </si>
  <si>
    <t>PS1240P02BT</t>
  </si>
  <si>
    <t>CL05A104KA5NNNC</t>
  </si>
  <si>
    <t>CL05C100JB5NNNC</t>
  </si>
  <si>
    <t>CL21A106KAFN3NE</t>
  </si>
  <si>
    <t>ECA-1CHG102</t>
  </si>
  <si>
    <t>CL10A475KQ8NNNL</t>
  </si>
  <si>
    <t>B360A-E3/61T</t>
  </si>
  <si>
    <t>BAT54S,235</t>
  </si>
  <si>
    <t>DMN3404L-7</t>
  </si>
  <si>
    <t>RC1005J1R0CS</t>
  </si>
  <si>
    <t>RC1608J101CS</t>
  </si>
  <si>
    <t>RC1608J104CS</t>
  </si>
  <si>
    <t>RC1005J121CS</t>
  </si>
  <si>
    <t>RC1005J131CS</t>
  </si>
  <si>
    <t>RC1005J102CS</t>
  </si>
  <si>
    <t>RC1005J332CS</t>
  </si>
  <si>
    <t>SMAJ14A-13-F</t>
  </si>
  <si>
    <t>ABLS-8.000MHZ-B4-T</t>
  </si>
  <si>
    <t>Contagem de CPN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</si>
</sst>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iD%20-%20Vault%20-%20Leitor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iD Vault"/>
    </sheetNames>
    <sheetDataSet>
      <sheetData sheetId="0">
        <row r="1">
          <cell r="A1" t="str">
            <v>KEY</v>
          </cell>
          <cell r="B1" t="str">
            <v>MPN</v>
          </cell>
          <cell r="C1" t="str">
            <v>CPN</v>
          </cell>
          <cell r="D1" t="str">
            <v>Custo</v>
          </cell>
          <cell r="E1" t="str">
            <v>SUPPLIER</v>
          </cell>
        </row>
        <row r="2">
          <cell r="A2" t="str">
            <v>AP1117E33G-13SOT223</v>
          </cell>
          <cell r="B2" t="str">
            <v>AP1117E33G-13</v>
          </cell>
          <cell r="C2" t="str">
            <v>IC/AP1117/3.3V</v>
          </cell>
          <cell r="D2">
            <v>8.6999999999999994E-2</v>
          </cell>
          <cell r="E2" t="str">
            <v>AVNET</v>
          </cell>
        </row>
        <row r="3">
          <cell r="A3" t="str">
            <v>B360ASMA</v>
          </cell>
          <cell r="B3" t="str">
            <v>B360A-E3/61T</v>
          </cell>
          <cell r="C3" t="str">
            <v>D/B360A/SMA</v>
          </cell>
          <cell r="D3">
            <v>4.8000000000000001E-2</v>
          </cell>
          <cell r="E3" t="str">
            <v>AVNET</v>
          </cell>
        </row>
        <row r="4">
          <cell r="A4" t="str">
            <v>BADMARKBADMARK</v>
          </cell>
          <cell r="E4" t="str">
            <v>DNP</v>
          </cell>
        </row>
        <row r="5">
          <cell r="A5" t="str">
            <v>BAT54SSOT23-3</v>
          </cell>
          <cell r="B5" t="str">
            <v>BAT54S,235</v>
          </cell>
          <cell r="C5" t="str">
            <v>D/BAT54S</v>
          </cell>
          <cell r="E5" t="str">
            <v>AVNET</v>
          </cell>
        </row>
        <row r="6">
          <cell r="A6" t="str">
            <v>BuzzerBuzzer</v>
          </cell>
          <cell r="B6" t="str">
            <v>PS1240P02BT</v>
          </cell>
          <cell r="C6" t="str">
            <v>BUZ-REP</v>
          </cell>
          <cell r="D6">
            <v>0.19989999999999999</v>
          </cell>
          <cell r="E6" t="str">
            <v>AVNET</v>
          </cell>
        </row>
        <row r="7">
          <cell r="A7" t="str">
            <v>Cap0402C040210%10V0.1u</v>
          </cell>
          <cell r="B7" t="str">
            <v>CL05A104KA5NNNC</v>
          </cell>
          <cell r="C7" t="str">
            <v>C/0.1U/25V/C04</v>
          </cell>
          <cell r="E7" t="str">
            <v>AVNET</v>
          </cell>
        </row>
        <row r="8">
          <cell r="A8" t="str">
            <v>Cap0402C040210%10V10p</v>
          </cell>
          <cell r="B8" t="str">
            <v>CL05C100JB5NNNC</v>
          </cell>
          <cell r="C8" t="str">
            <v>C/10P/50V/D04</v>
          </cell>
          <cell r="E8" t="str">
            <v>AVNET</v>
          </cell>
        </row>
        <row r="9">
          <cell r="A9" t="str">
            <v>Cap0603C060310%6.3V4.7u</v>
          </cell>
          <cell r="B9" t="str">
            <v>CL10A475KQ8NNNL</v>
          </cell>
          <cell r="C9" t="str">
            <v>C/4.7U/6.3V/C06</v>
          </cell>
          <cell r="E9" t="str">
            <v>AVNET</v>
          </cell>
        </row>
        <row r="10">
          <cell r="A10" t="str">
            <v>Cap0805C080510%25V10u</v>
          </cell>
          <cell r="B10" t="str">
            <v>CL21A106KAFN3NE</v>
          </cell>
          <cell r="C10" t="str">
            <v>C/10U/25V/C08</v>
          </cell>
          <cell r="D10">
            <v>1.7600000000000001E-2</v>
          </cell>
          <cell r="E10" t="str">
            <v>AVNET</v>
          </cell>
        </row>
        <row r="11">
          <cell r="A11" t="str">
            <v>CrystalHC49HC49</v>
          </cell>
          <cell r="B11" t="str">
            <v>ABLS-8.000MHZ-B4-T</v>
          </cell>
          <cell r="C11" t="str">
            <v>XTAL/8MHZ/HC49</v>
          </cell>
          <cell r="D11">
            <v>8.6999999999999994E-2</v>
          </cell>
          <cell r="E11" t="str">
            <v>AVNET</v>
          </cell>
        </row>
        <row r="12">
          <cell r="A12" t="str">
            <v>DMN3404SOT23-3</v>
          </cell>
          <cell r="B12" t="str">
            <v>DMN3404L-7</v>
          </cell>
          <cell r="C12" t="str">
            <v>Q/DMN3404/SOT23</v>
          </cell>
          <cell r="D12">
            <v>3.4500000000000003E-2</v>
          </cell>
          <cell r="E12" t="str">
            <v>AVNET</v>
          </cell>
        </row>
        <row r="13">
          <cell r="A13" t="str">
            <v>ESK108M016AH2AAESK108M016AH2AA±20%</v>
          </cell>
          <cell r="B13" t="str">
            <v>ECA-1CHG102</v>
          </cell>
          <cell r="C13" t="str">
            <v>C/1M/16V/PTH</v>
          </cell>
          <cell r="D13">
            <v>0.13980000000000001</v>
          </cell>
          <cell r="E13" t="str">
            <v>AVNET</v>
          </cell>
        </row>
        <row r="14">
          <cell r="A14" t="str">
            <v>FIDUCIALFIDUCIAL-1p5X3</v>
          </cell>
          <cell r="E14" t="str">
            <v>DNP</v>
          </cell>
        </row>
        <row r="15">
          <cell r="A15" t="str">
            <v>Header 51X05</v>
          </cell>
          <cell r="E15" t="str">
            <v>DNP</v>
          </cell>
        </row>
        <row r="16">
          <cell r="A16" t="str">
            <v>JST7_HORIZJST7_HORIZ</v>
          </cell>
          <cell r="E16" t="str">
            <v>Laien</v>
          </cell>
        </row>
        <row r="17">
          <cell r="A17" t="str">
            <v>LTL1BEKVJNNLTL1BEKVJNN</v>
          </cell>
          <cell r="B17" t="str">
            <v>LTL1BEKVJNN</v>
          </cell>
          <cell r="C17" t="str">
            <v>LED/RG/3MM</v>
          </cell>
          <cell r="D17">
            <v>6.8599999999999994E-2</v>
          </cell>
          <cell r="E17" t="str">
            <v>AVNET</v>
          </cell>
        </row>
        <row r="18">
          <cell r="A18" t="str">
            <v>NCP1117LPST50T3GSOT223</v>
          </cell>
          <cell r="B18" t="str">
            <v>NCP1117LPST50T3G</v>
          </cell>
          <cell r="C18" t="str">
            <v>IC/5VREG</v>
          </cell>
          <cell r="E18" t="str">
            <v>AVNET</v>
          </cell>
        </row>
        <row r="19">
          <cell r="A19" t="str">
            <v>REPASK/REPMIFREPASK_REPMIF - SMD</v>
          </cell>
          <cell r="E19" t="str">
            <v>DNP</v>
          </cell>
        </row>
        <row r="20">
          <cell r="A20" t="str">
            <v>Res0402R04025%120</v>
          </cell>
          <cell r="B20" t="str">
            <v>RC1005J121CS</v>
          </cell>
          <cell r="C20" t="str">
            <v>R/120/5%/04</v>
          </cell>
          <cell r="D20">
            <v>2.9999999999999997E-4</v>
          </cell>
          <cell r="E20" t="str">
            <v>AVNET</v>
          </cell>
        </row>
        <row r="21">
          <cell r="A21" t="str">
            <v>Res0402R04025%130</v>
          </cell>
          <cell r="B21" t="str">
            <v>RC1005J131CS</v>
          </cell>
          <cell r="C21" t="str">
            <v>R/130/5%/04</v>
          </cell>
          <cell r="E21" t="str">
            <v>AVNET</v>
          </cell>
        </row>
        <row r="22">
          <cell r="A22" t="str">
            <v>Res0402R04025%1K</v>
          </cell>
          <cell r="B22" t="str">
            <v>RC1005J102CS</v>
          </cell>
          <cell r="C22" t="str">
            <v>R/1K/5%/04</v>
          </cell>
          <cell r="D22">
            <v>2.9999999999999997E-4</v>
          </cell>
          <cell r="E22" t="str">
            <v>AVNET</v>
          </cell>
        </row>
        <row r="23">
          <cell r="A23" t="str">
            <v>Res0402R04025%DNP</v>
          </cell>
          <cell r="E23" t="str">
            <v>DNP</v>
          </cell>
        </row>
        <row r="24">
          <cell r="A24" t="str">
            <v>Res0402R04025%3k3</v>
          </cell>
          <cell r="B24" t="str">
            <v>RC1005J332CS</v>
          </cell>
          <cell r="C24" t="str">
            <v>R/3.3K/5%/04</v>
          </cell>
          <cell r="E24" t="str">
            <v>AVNET</v>
          </cell>
        </row>
        <row r="25">
          <cell r="A25" t="str">
            <v>Res0603R06035%100</v>
          </cell>
          <cell r="B25" t="str">
            <v>RC1608J101CS</v>
          </cell>
          <cell r="C25" t="str">
            <v>R/100/5%/06</v>
          </cell>
          <cell r="E25" t="str">
            <v>AVNET</v>
          </cell>
        </row>
        <row r="26">
          <cell r="A26" t="str">
            <v>Res0603R06035%100k</v>
          </cell>
          <cell r="B26" t="str">
            <v>RC1608J104CS</v>
          </cell>
          <cell r="C26" t="str">
            <v>R/100K/5%/06</v>
          </cell>
          <cell r="E26" t="str">
            <v>AVNET</v>
          </cell>
        </row>
        <row r="27">
          <cell r="A27" t="str">
            <v>SMAJ14ASMA</v>
          </cell>
          <cell r="B27" t="str">
            <v>SMAJ14A-13-F</v>
          </cell>
          <cell r="C27" t="str">
            <v>TVS/14V/SMA</v>
          </cell>
          <cell r="E27" t="str">
            <v>AVNET</v>
          </cell>
        </row>
        <row r="28">
          <cell r="A28" t="str">
            <v>STM32F030K6T6STM-LQFP32_N</v>
          </cell>
          <cell r="B28" t="str">
            <v>STM32F030K6T6</v>
          </cell>
          <cell r="C28" t="str">
            <v>IC/STM32F030K6T6</v>
          </cell>
          <cell r="E28" t="str">
            <v>AVNET</v>
          </cell>
        </row>
        <row r="29">
          <cell r="A29" t="str">
            <v>Res0402R04025%1</v>
          </cell>
          <cell r="B29" t="str">
            <v>RC1005J1R0CS</v>
          </cell>
          <cell r="C29" t="str">
            <v>R/1/5%/04</v>
          </cell>
          <cell r="E29" t="str">
            <v>AVNET</v>
          </cell>
        </row>
        <row r="30">
          <cell r="A30" t="str">
            <v>JST7_HORIZJST7_HORIZ</v>
          </cell>
          <cell r="B30" t="str">
            <v>A2001WR-S-7P</v>
          </cell>
          <cell r="C30" t="str">
            <v>X/JST/7/H/SMD</v>
          </cell>
          <cell r="E30" t="str">
            <v>Laien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to" refreshedDate="43195.788632175929" createdVersion="6" refreshedVersion="6" minRefreshableVersion="3" recordCount="58">
  <cacheSource type="worksheet">
    <worksheetSource ref="A1:J59" sheet="Bill of Materials-iDProx"/>
  </cacheSource>
  <cacheFields count="10">
    <cacheField name="Designator" numFmtId="0">
      <sharedItems/>
    </cacheField>
    <cacheField name="LibRef" numFmtId="0">
      <sharedItems/>
    </cacheField>
    <cacheField name="Footprint" numFmtId="0">
      <sharedItems/>
    </cacheField>
    <cacheField name="Tolerance" numFmtId="0">
      <sharedItems/>
    </cacheField>
    <cacheField name="MAX VDC" numFmtId="0">
      <sharedItems/>
    </cacheField>
    <cacheField name="Value" numFmtId="0">
      <sharedItems/>
    </cacheField>
    <cacheField name="Key" numFmtId="0">
      <sharedItems/>
    </cacheField>
    <cacheField name="CPN" numFmtId="0">
      <sharedItems containsMixedTypes="1" containsNumber="1" containsInteger="1" minValue="0" maxValue="0" count="25">
        <n v="0"/>
        <s v="BUZ-REP"/>
        <s v="C/1M/16V/PTH"/>
        <s v="C/10P/50V/D04"/>
        <s v="C/4.7U/6.3V/C06"/>
        <s v="C/10U/25V/C08"/>
        <s v="C/0.1U/25V/C04"/>
        <s v="D/B360A/SMA"/>
        <s v="TVS/14V/SMA"/>
        <s v="D/BAT54S"/>
        <s v="LED/RG/3MM"/>
        <s v="Q/DMN3404/SOT23"/>
        <s v="XTAL/8MHZ/HC49"/>
        <s v="R/1K/5%/04"/>
        <s v="R/100K/5%/06"/>
        <s v="R/100/5%/06"/>
        <s v="R/3.3K/5%/04"/>
        <s v="R/1/5%/04"/>
        <s v="R/120/5%/04"/>
        <s v="R/130/5%/04"/>
        <e v="#N/A"/>
        <s v="IC/5VREG"/>
        <s v="IC/AP1117/3.3V"/>
        <s v="IC/STM32F030K6T6"/>
        <s v="X/JST/7/H/SMD"/>
      </sharedItems>
    </cacheField>
    <cacheField name="MPN" numFmtId="0">
      <sharedItems containsMixedTypes="1" containsNumber="1" containsInteger="1" minValue="0" maxValue="0" count="25">
        <n v="0"/>
        <s v="PS1240P02BT"/>
        <s v="ECA-1CHG102"/>
        <s v="CL05C100JB5NNNC"/>
        <s v="CL10A475KQ8NNNL"/>
        <s v="CL21A106KAFN3NE"/>
        <s v="CL05A104KA5NNNC"/>
        <s v="B360A-E3/61T"/>
        <s v="SMAJ14A-13-F"/>
        <s v="BAT54S,235"/>
        <s v="LTL1BEKVJNN"/>
        <s v="DMN3404L-7"/>
        <s v="ABLS-8.000MHZ-B4-T"/>
        <s v="RC1005J102CS"/>
        <s v="RC1608J104CS"/>
        <s v="RC1608J101CS"/>
        <s v="RC1005J332CS"/>
        <s v="RC1005J1R0CS"/>
        <s v="RC1005J121CS"/>
        <s v="RC1005J131CS"/>
        <e v="#N/A"/>
        <s v="NCP1117LPST50T3G"/>
        <s v="AP1117E33G-13"/>
        <s v="STM32F030K6T6"/>
        <s v="A2001WR-S-7P"/>
      </sharedItems>
    </cacheField>
    <cacheField name="Supplier" numFmtId="0">
      <sharedItems count="4">
        <s v="DNP"/>
        <s v="AVNET"/>
        <e v="#N/A"/>
        <s v="Lai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BM1"/>
    <s v="BADMARK"/>
    <s v="BADMARK"/>
    <s v=""/>
    <s v=""/>
    <s v=""/>
    <s v="BADMARKBADMARK"/>
    <x v="0"/>
    <x v="0"/>
    <x v="0"/>
  </r>
  <r>
    <s v="BM2"/>
    <s v="BADMARK"/>
    <s v="BADMARK"/>
    <s v=""/>
    <s v=""/>
    <s v=""/>
    <s v="BADMARKBADMARK"/>
    <x v="0"/>
    <x v="0"/>
    <x v="0"/>
  </r>
  <r>
    <s v="BZ1"/>
    <s v="Buzzer"/>
    <s v="Buzzer"/>
    <s v=""/>
    <s v=""/>
    <s v=""/>
    <s v="BuzzerBuzzer"/>
    <x v="1"/>
    <x v="1"/>
    <x v="1"/>
  </r>
  <r>
    <s v="C1"/>
    <s v="ESK108M016AH2AA"/>
    <s v="ESK108M016AH2AA"/>
    <s v="±20%"/>
    <s v=""/>
    <s v=""/>
    <s v="ESK108M016AH2AAESK108M016AH2AA±20%"/>
    <x v="2"/>
    <x v="2"/>
    <x v="1"/>
  </r>
  <r>
    <s v="C10"/>
    <s v="Cap0402"/>
    <s v="C0402"/>
    <s v="10%"/>
    <s v="10V"/>
    <s v="10p"/>
    <s v="Cap0402C040210%10V10p"/>
    <x v="3"/>
    <x v="3"/>
    <x v="1"/>
  </r>
  <r>
    <s v="C11"/>
    <s v="Cap0402"/>
    <s v="C0402"/>
    <s v="10%"/>
    <s v="10V"/>
    <s v="10p"/>
    <s v="Cap0402C040210%10V10p"/>
    <x v="3"/>
    <x v="3"/>
    <x v="1"/>
  </r>
  <r>
    <s v="C12"/>
    <s v="Cap0603"/>
    <s v="C0603"/>
    <s v="10%"/>
    <s v="6.3V"/>
    <s v="4.7u"/>
    <s v="Cap0603C060310%6.3V4.7u"/>
    <x v="4"/>
    <x v="4"/>
    <x v="1"/>
  </r>
  <r>
    <s v="C2"/>
    <s v="Cap0805"/>
    <s v="C0805"/>
    <s v="10%"/>
    <s v="25V"/>
    <s v="10u"/>
    <s v="Cap0805C080510%25V10u"/>
    <x v="5"/>
    <x v="5"/>
    <x v="1"/>
  </r>
  <r>
    <s v="C3"/>
    <s v="Cap0805"/>
    <s v="C0805"/>
    <s v="10%"/>
    <s v="25V"/>
    <s v="10u"/>
    <s v="Cap0805C080510%25V10u"/>
    <x v="5"/>
    <x v="5"/>
    <x v="1"/>
  </r>
  <r>
    <s v="C4"/>
    <s v="Cap0805"/>
    <s v="C0805"/>
    <s v="10%"/>
    <s v="25V"/>
    <s v="10u"/>
    <s v="Cap0805C080510%25V10u"/>
    <x v="5"/>
    <x v="5"/>
    <x v="1"/>
  </r>
  <r>
    <s v="C5"/>
    <s v="Cap0805"/>
    <s v="C0805"/>
    <s v="10%"/>
    <s v="25V"/>
    <s v="10u"/>
    <s v="Cap0805C080510%25V10u"/>
    <x v="5"/>
    <x v="5"/>
    <x v="1"/>
  </r>
  <r>
    <s v="C6"/>
    <s v="Cap0402"/>
    <s v="C0402"/>
    <s v="10%"/>
    <s v="10V"/>
    <s v="0.1u"/>
    <s v="Cap0402C040210%10V0.1u"/>
    <x v="6"/>
    <x v="6"/>
    <x v="1"/>
  </r>
  <r>
    <s v="C7"/>
    <s v="Cap0402"/>
    <s v="C0402"/>
    <s v="10%"/>
    <s v="10V"/>
    <s v="0.1u"/>
    <s v="Cap0402C040210%10V0.1u"/>
    <x v="6"/>
    <x v="6"/>
    <x v="1"/>
  </r>
  <r>
    <s v="C8"/>
    <s v="Cap0402"/>
    <s v="C0402"/>
    <s v="10%"/>
    <s v="10V"/>
    <s v="0.1u"/>
    <s v="Cap0402C040210%10V0.1u"/>
    <x v="6"/>
    <x v="6"/>
    <x v="1"/>
  </r>
  <r>
    <s v="C9"/>
    <s v="Cap0402"/>
    <s v="C0402"/>
    <s v="10%"/>
    <s v="10V"/>
    <s v="0.1u"/>
    <s v="Cap0402C040210%10V0.1u"/>
    <x v="6"/>
    <x v="6"/>
    <x v="1"/>
  </r>
  <r>
    <s v="D1"/>
    <s v="B360A"/>
    <s v="SMA"/>
    <s v=""/>
    <s v=""/>
    <s v=""/>
    <s v="B360ASMA"/>
    <x v="7"/>
    <x v="7"/>
    <x v="1"/>
  </r>
  <r>
    <s v="D2"/>
    <s v="SMAJ14A"/>
    <s v="SMA"/>
    <s v=""/>
    <s v=""/>
    <s v=""/>
    <s v="SMAJ14ASMA"/>
    <x v="8"/>
    <x v="8"/>
    <x v="1"/>
  </r>
  <r>
    <s v="D5"/>
    <s v="BAT54S"/>
    <s v="SOT23-3"/>
    <s v=""/>
    <s v=""/>
    <s v=""/>
    <s v="BAT54SSOT23-3"/>
    <x v="9"/>
    <x v="9"/>
    <x v="1"/>
  </r>
  <r>
    <s v="D6"/>
    <s v="BAT54S"/>
    <s v="SOT23-3"/>
    <s v=""/>
    <s v=""/>
    <s v=""/>
    <s v="BAT54SSOT23-3"/>
    <x v="9"/>
    <x v="9"/>
    <x v="1"/>
  </r>
  <r>
    <s v="FID1"/>
    <s v="FIDUCIAL"/>
    <s v="FIDUCIAL-1p5X3"/>
    <s v=""/>
    <s v=""/>
    <s v=""/>
    <s v="FIDUCIALFIDUCIAL-1p5X3"/>
    <x v="0"/>
    <x v="0"/>
    <x v="0"/>
  </r>
  <r>
    <s v="FID2"/>
    <s v="FIDUCIAL"/>
    <s v="FIDUCIAL-1p5X3"/>
    <s v=""/>
    <s v=""/>
    <s v=""/>
    <s v="FIDUCIALFIDUCIAL-1p5X3"/>
    <x v="0"/>
    <x v="0"/>
    <x v="0"/>
  </r>
  <r>
    <s v="LED1"/>
    <s v="LTL1BEKVJNN"/>
    <s v="LTL1BEKVJNN"/>
    <s v=""/>
    <s v=""/>
    <s v=""/>
    <s v="LTL1BEKVJNNLTL1BEKVJNN"/>
    <x v="10"/>
    <x v="10"/>
    <x v="1"/>
  </r>
  <r>
    <s v="Q1"/>
    <s v="DMN3404"/>
    <s v="SOT23-3"/>
    <s v=""/>
    <s v=""/>
    <s v=""/>
    <s v="DMN3404SOT23-3"/>
    <x v="11"/>
    <x v="11"/>
    <x v="1"/>
  </r>
  <r>
    <s v="Q2"/>
    <s v="DMN3404"/>
    <s v="SOT23-3"/>
    <s v=""/>
    <s v=""/>
    <s v=""/>
    <s v="DMN3404SOT23-3"/>
    <x v="11"/>
    <x v="11"/>
    <x v="1"/>
  </r>
  <r>
    <s v="Q3"/>
    <s v="DMN3404"/>
    <s v="SOT23-3"/>
    <s v=""/>
    <s v=""/>
    <s v=""/>
    <s v="DMN3404SOT23-3"/>
    <x v="11"/>
    <x v="11"/>
    <x v="1"/>
  </r>
  <r>
    <s v="Q4"/>
    <s v="DMN3404"/>
    <s v="SOT23-3"/>
    <s v=""/>
    <s v=""/>
    <s v=""/>
    <s v="DMN3404SOT23-3"/>
    <x v="11"/>
    <x v="11"/>
    <x v="1"/>
  </r>
  <r>
    <s v="QZ1"/>
    <s v="CrystalHC49"/>
    <s v="HC49"/>
    <s v=""/>
    <s v=""/>
    <s v=""/>
    <s v="CrystalHC49HC49"/>
    <x v="12"/>
    <x v="12"/>
    <x v="1"/>
  </r>
  <r>
    <s v="R1"/>
    <s v="Res0402"/>
    <s v="R0402"/>
    <s v="5%"/>
    <s v=""/>
    <s v="1k"/>
    <s v="Res0402R04025%1k"/>
    <x v="13"/>
    <x v="13"/>
    <x v="1"/>
  </r>
  <r>
    <s v="R10"/>
    <s v="Res0402"/>
    <s v="R0402"/>
    <s v="5%"/>
    <s v=""/>
    <s v="1k"/>
    <s v="Res0402R04025%1k"/>
    <x v="13"/>
    <x v="13"/>
    <x v="1"/>
  </r>
  <r>
    <s v="R11"/>
    <s v="Res0402"/>
    <s v="R0402"/>
    <s v="5%"/>
    <s v=""/>
    <s v="1k"/>
    <s v="Res0402R04025%1k"/>
    <x v="13"/>
    <x v="13"/>
    <x v="1"/>
  </r>
  <r>
    <s v="R12"/>
    <s v="Res0603"/>
    <s v="R0603"/>
    <s v="5%"/>
    <s v=""/>
    <s v="100k"/>
    <s v="Res0603R06035%100k"/>
    <x v="14"/>
    <x v="14"/>
    <x v="1"/>
  </r>
  <r>
    <s v="R13"/>
    <s v="Res0603"/>
    <s v="R0603"/>
    <s v="5%"/>
    <s v=""/>
    <s v="100k"/>
    <s v="Res0603R06035%100k"/>
    <x v="14"/>
    <x v="14"/>
    <x v="1"/>
  </r>
  <r>
    <s v="R14"/>
    <s v="Res0402"/>
    <s v="R0402"/>
    <s v="5%"/>
    <s v=""/>
    <s v="1k"/>
    <s v="Res0402R04025%1k"/>
    <x v="13"/>
    <x v="13"/>
    <x v="1"/>
  </r>
  <r>
    <s v="R15"/>
    <s v="Res0603"/>
    <s v="R0603"/>
    <s v="5%"/>
    <s v=""/>
    <s v="100"/>
    <s v="Res0603R06035%100"/>
    <x v="15"/>
    <x v="15"/>
    <x v="1"/>
  </r>
  <r>
    <s v="R16"/>
    <s v="Res0402"/>
    <s v="R0402"/>
    <s v="5%"/>
    <s v=""/>
    <s v="1k"/>
    <s v="Res0402R04025%1k"/>
    <x v="13"/>
    <x v="13"/>
    <x v="1"/>
  </r>
  <r>
    <s v="R17"/>
    <s v="Res0603"/>
    <s v="R0603"/>
    <s v="5%"/>
    <s v=""/>
    <s v="100k"/>
    <s v="Res0603R06035%100k"/>
    <x v="14"/>
    <x v="14"/>
    <x v="1"/>
  </r>
  <r>
    <s v="R18"/>
    <s v="Res0603"/>
    <s v="R0603"/>
    <s v="5%"/>
    <s v=""/>
    <s v="100k"/>
    <s v="Res0603R06035%100k"/>
    <x v="14"/>
    <x v="14"/>
    <x v="1"/>
  </r>
  <r>
    <s v="R19"/>
    <s v="Res0402"/>
    <s v="R0402"/>
    <s v="5%"/>
    <s v=""/>
    <s v="1k"/>
    <s v="Res0402R04025%1k"/>
    <x v="13"/>
    <x v="13"/>
    <x v="1"/>
  </r>
  <r>
    <s v="R2"/>
    <s v="Res0603"/>
    <s v="R0603"/>
    <s v="5%"/>
    <s v=""/>
    <s v="100"/>
    <s v="Res0603R06035%100"/>
    <x v="15"/>
    <x v="15"/>
    <x v="1"/>
  </r>
  <r>
    <s v="R20"/>
    <s v="Res0402"/>
    <s v="R0402"/>
    <s v="5%"/>
    <s v=""/>
    <s v="1k"/>
    <s v="Res0402R04025%1k"/>
    <x v="13"/>
    <x v="13"/>
    <x v="1"/>
  </r>
  <r>
    <s v="R21"/>
    <s v="Res0402"/>
    <s v="R0402"/>
    <s v="5%"/>
    <s v=""/>
    <s v="3k3"/>
    <s v="Res0402R04025%3k3"/>
    <x v="16"/>
    <x v="16"/>
    <x v="1"/>
  </r>
  <r>
    <s v="R22"/>
    <s v="Res0402"/>
    <s v="R0402"/>
    <s v="5%"/>
    <s v=""/>
    <s v="1"/>
    <s v="Res0402R04025%1"/>
    <x v="17"/>
    <x v="17"/>
    <x v="1"/>
  </r>
  <r>
    <s v="R23"/>
    <s v="Res0402"/>
    <s v="R0402"/>
    <s v="5%"/>
    <s v=""/>
    <s v="1"/>
    <s v="Res0402R04025%1"/>
    <x v="17"/>
    <x v="17"/>
    <x v="1"/>
  </r>
  <r>
    <s v="R24"/>
    <s v="Res0402"/>
    <s v="R0402"/>
    <s v="5%"/>
    <s v=""/>
    <s v="1"/>
    <s v="Res0402R04025%1"/>
    <x v="17"/>
    <x v="17"/>
    <x v="1"/>
  </r>
  <r>
    <s v="R25"/>
    <s v="Res0402"/>
    <s v="R0402"/>
    <s v="5%"/>
    <s v=""/>
    <s v="1"/>
    <s v="Res0402R04025%1"/>
    <x v="17"/>
    <x v="17"/>
    <x v="1"/>
  </r>
  <r>
    <s v="R3"/>
    <s v="Res0402"/>
    <s v="R0402"/>
    <s v="5%"/>
    <s v=""/>
    <s v="1k"/>
    <s v="Res0402R04025%1k"/>
    <x v="13"/>
    <x v="13"/>
    <x v="1"/>
  </r>
  <r>
    <s v="R4"/>
    <s v="Res0402"/>
    <s v="R0402"/>
    <s v="5%"/>
    <s v=""/>
    <s v="120"/>
    <s v="Res0402R04025%120"/>
    <x v="18"/>
    <x v="18"/>
    <x v="1"/>
  </r>
  <r>
    <s v="R5"/>
    <s v="Res0402"/>
    <s v="R0402"/>
    <s v="5%"/>
    <s v=""/>
    <s v="130"/>
    <s v="Res0402R04025%130"/>
    <x v="19"/>
    <x v="19"/>
    <x v="1"/>
  </r>
  <r>
    <s v="R6"/>
    <s v="Res0402"/>
    <s v="R0402"/>
    <s v="5%"/>
    <s v=""/>
    <s v="DNP"/>
    <s v="Res0402R04025%DNP"/>
    <x v="0"/>
    <x v="0"/>
    <x v="0"/>
  </r>
  <r>
    <s v="R7"/>
    <s v="Res0402"/>
    <s v="R0402"/>
    <s v="5%"/>
    <s v=""/>
    <s v="DNP"/>
    <s v="Res0402R04025%DNP"/>
    <x v="0"/>
    <x v="0"/>
    <x v="0"/>
  </r>
  <r>
    <s v="R8"/>
    <s v="Res0402"/>
    <s v="R0402"/>
    <s v="5%"/>
    <s v=""/>
    <s v="1k"/>
    <s v="Res0402R04025%1k"/>
    <x v="13"/>
    <x v="13"/>
    <x v="1"/>
  </r>
  <r>
    <s v="R9"/>
    <s v="Res0603"/>
    <s v="R0603"/>
    <s v="5%"/>
    <s v=""/>
    <s v="100"/>
    <s v="Res0603R06035%100"/>
    <x v="15"/>
    <x v="15"/>
    <x v="1"/>
  </r>
  <r>
    <s v="RF1"/>
    <s v="REPASK/REPMIF"/>
    <s v="REPASK_REPMIF"/>
    <s v=""/>
    <s v=""/>
    <s v=""/>
    <s v="REPASK/REPMIFREPASK_REPMIF"/>
    <x v="20"/>
    <x v="20"/>
    <x v="2"/>
  </r>
  <r>
    <s v="U1"/>
    <s v="NCP1117LPST50T3G"/>
    <s v="SOT223"/>
    <s v=""/>
    <s v=""/>
    <s v=""/>
    <s v="NCP1117LPST50T3GSOT223"/>
    <x v="21"/>
    <x v="21"/>
    <x v="1"/>
  </r>
  <r>
    <s v="U2"/>
    <s v="AP1117E33G-13"/>
    <s v="SOT223"/>
    <s v=""/>
    <s v=""/>
    <s v=""/>
    <s v="AP1117E33G-13SOT223"/>
    <x v="22"/>
    <x v="22"/>
    <x v="1"/>
  </r>
  <r>
    <s v="U3"/>
    <s v="STM32F030K6T6"/>
    <s v="STM-LQFP32_N"/>
    <s v=""/>
    <s v=""/>
    <s v=""/>
    <s v="STM32F030K6T6STM-LQFP32_N"/>
    <x v="23"/>
    <x v="23"/>
    <x v="1"/>
  </r>
  <r>
    <s v="X1"/>
    <s v="Header 6"/>
    <s v="1X06"/>
    <s v=""/>
    <s v=""/>
    <s v=""/>
    <s v="Header 61X06"/>
    <x v="20"/>
    <x v="20"/>
    <x v="2"/>
  </r>
  <r>
    <s v="X2"/>
    <s v="JST7_HORIZ"/>
    <s v="JST7_HORIZ"/>
    <s v=""/>
    <s v=""/>
    <s v=""/>
    <s v="JST7_HORIZJST7_HORIZ"/>
    <x v="24"/>
    <x v="2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25" firstHeaderRow="1" firstDataRow="1" firstDataCol="2" rowPageCount="1" colPageCount="1"/>
  <pivotFields count="10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x="0"/>
        <item x="1"/>
        <item x="6"/>
        <item x="3"/>
        <item x="5"/>
        <item x="2"/>
        <item x="4"/>
        <item x="7"/>
        <item x="9"/>
        <item x="21"/>
        <item x="22"/>
        <item x="23"/>
        <item x="10"/>
        <item x="11"/>
        <item x="17"/>
        <item x="15"/>
        <item x="14"/>
        <item x="18"/>
        <item x="19"/>
        <item x="13"/>
        <item x="16"/>
        <item x="8"/>
        <item x="24"/>
        <item x="12"/>
        <item x="20"/>
      </items>
    </pivotField>
    <pivotField axis="axisRow" compact="0" outline="0" showAll="0" defaultSubtotal="0">
      <items count="25">
        <item x="0"/>
        <item x="24"/>
        <item x="12"/>
        <item x="22"/>
        <item x="7"/>
        <item x="9"/>
        <item x="6"/>
        <item x="3"/>
        <item x="4"/>
        <item x="5"/>
        <item x="11"/>
        <item x="2"/>
        <item x="10"/>
        <item x="21"/>
        <item x="1"/>
        <item x="13"/>
        <item x="18"/>
        <item x="19"/>
        <item x="17"/>
        <item x="16"/>
        <item x="15"/>
        <item x="14"/>
        <item x="8"/>
        <item x="23"/>
        <item x="20"/>
      </items>
    </pivotField>
    <pivotField axis="axisPage" compact="0" outline="0" multipleItemSelectionAllowed="1" showAll="0" defaultSubtotal="0">
      <items count="4">
        <item x="1"/>
        <item h="1" x="0"/>
        <item h="1" x="3"/>
        <item h="1" x="2"/>
      </items>
    </pivotField>
  </pivotFields>
  <rowFields count="2">
    <field x="7"/>
    <field x="8"/>
  </rowFields>
  <rowItems count="22">
    <i>
      <x v="1"/>
      <x v="14"/>
    </i>
    <i>
      <x v="2"/>
      <x v="6"/>
    </i>
    <i>
      <x v="3"/>
      <x v="7"/>
    </i>
    <i>
      <x v="4"/>
      <x v="9"/>
    </i>
    <i>
      <x v="5"/>
      <x v="11"/>
    </i>
    <i>
      <x v="6"/>
      <x v="8"/>
    </i>
    <i>
      <x v="7"/>
      <x v="4"/>
    </i>
    <i>
      <x v="8"/>
      <x v="5"/>
    </i>
    <i>
      <x v="9"/>
      <x v="13"/>
    </i>
    <i>
      <x v="10"/>
      <x v="3"/>
    </i>
    <i>
      <x v="11"/>
      <x v="23"/>
    </i>
    <i>
      <x v="12"/>
      <x v="12"/>
    </i>
    <i>
      <x v="13"/>
      <x v="10"/>
    </i>
    <i>
      <x v="14"/>
      <x v="18"/>
    </i>
    <i>
      <x v="15"/>
      <x v="20"/>
    </i>
    <i>
      <x v="16"/>
      <x v="21"/>
    </i>
    <i>
      <x v="17"/>
      <x v="16"/>
    </i>
    <i>
      <x v="18"/>
      <x v="17"/>
    </i>
    <i>
      <x v="19"/>
      <x v="15"/>
    </i>
    <i>
      <x v="20"/>
      <x v="19"/>
    </i>
    <i>
      <x v="21"/>
      <x v="22"/>
    </i>
    <i>
      <x v="23"/>
      <x v="2"/>
    </i>
  </rowItems>
  <colItems count="1">
    <i/>
  </colItems>
  <pageFields count="1">
    <pageField fld="9" hier="-1"/>
  </pageFields>
  <dataFields count="1">
    <dataField name="Contagem de CP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5" sqref="A5"/>
    </sheetView>
  </sheetViews>
  <sheetFormatPr defaultRowHeight="15" x14ac:dyDescent="0.25"/>
  <cols>
    <col min="1" max="1" width="23.140625" bestFit="1" customWidth="1"/>
    <col min="2" max="2" width="19.42578125" bestFit="1" customWidth="1"/>
    <col min="3" max="3" width="17" bestFit="1" customWidth="1"/>
  </cols>
  <sheetData>
    <row r="1" spans="1:3" x14ac:dyDescent="0.25">
      <c r="A1" s="4" t="s">
        <v>121</v>
      </c>
      <c r="B1" t="s">
        <v>124</v>
      </c>
    </row>
    <row r="3" spans="1:3" x14ac:dyDescent="0.25">
      <c r="A3" s="4" t="s">
        <v>119</v>
      </c>
      <c r="B3" s="4" t="s">
        <v>120</v>
      </c>
      <c r="C3" t="s">
        <v>165</v>
      </c>
    </row>
    <row r="4" spans="1:3" x14ac:dyDescent="0.25">
      <c r="A4" t="s">
        <v>125</v>
      </c>
      <c r="B4" t="s">
        <v>147</v>
      </c>
      <c r="C4" s="5">
        <v>1</v>
      </c>
    </row>
    <row r="5" spans="1:3" x14ac:dyDescent="0.25">
      <c r="A5" t="s">
        <v>126</v>
      </c>
      <c r="B5" t="s">
        <v>148</v>
      </c>
      <c r="C5" s="5">
        <v>4</v>
      </c>
    </row>
    <row r="6" spans="1:3" x14ac:dyDescent="0.25">
      <c r="A6" t="s">
        <v>127</v>
      </c>
      <c r="B6" t="s">
        <v>149</v>
      </c>
      <c r="C6" s="5">
        <v>2</v>
      </c>
    </row>
    <row r="7" spans="1:3" x14ac:dyDescent="0.25">
      <c r="A7" t="s">
        <v>128</v>
      </c>
      <c r="B7" t="s">
        <v>150</v>
      </c>
      <c r="C7" s="5">
        <v>4</v>
      </c>
    </row>
    <row r="8" spans="1:3" x14ac:dyDescent="0.25">
      <c r="A8" t="s">
        <v>129</v>
      </c>
      <c r="B8" t="s">
        <v>151</v>
      </c>
      <c r="C8" s="5">
        <v>1</v>
      </c>
    </row>
    <row r="9" spans="1:3" x14ac:dyDescent="0.25">
      <c r="A9" t="s">
        <v>130</v>
      </c>
      <c r="B9" t="s">
        <v>152</v>
      </c>
      <c r="C9" s="5">
        <v>1</v>
      </c>
    </row>
    <row r="10" spans="1:3" x14ac:dyDescent="0.25">
      <c r="A10" t="s">
        <v>131</v>
      </c>
      <c r="B10" t="s">
        <v>153</v>
      </c>
      <c r="C10" s="5">
        <v>1</v>
      </c>
    </row>
    <row r="11" spans="1:3" x14ac:dyDescent="0.25">
      <c r="A11" t="s">
        <v>132</v>
      </c>
      <c r="B11" t="s">
        <v>154</v>
      </c>
      <c r="C11" s="5">
        <v>2</v>
      </c>
    </row>
    <row r="12" spans="1:3" x14ac:dyDescent="0.25">
      <c r="A12" t="s">
        <v>133</v>
      </c>
      <c r="B12" t="s">
        <v>106</v>
      </c>
      <c r="C12" s="5">
        <v>1</v>
      </c>
    </row>
    <row r="13" spans="1:3" x14ac:dyDescent="0.25">
      <c r="A13" t="s">
        <v>134</v>
      </c>
      <c r="B13" t="s">
        <v>109</v>
      </c>
      <c r="C13" s="5">
        <v>1</v>
      </c>
    </row>
    <row r="14" spans="1:3" x14ac:dyDescent="0.25">
      <c r="A14" t="s">
        <v>135</v>
      </c>
      <c r="B14" t="s">
        <v>111</v>
      </c>
      <c r="C14" s="5">
        <v>1</v>
      </c>
    </row>
    <row r="15" spans="1:3" x14ac:dyDescent="0.25">
      <c r="A15" t="s">
        <v>136</v>
      </c>
      <c r="B15" t="s">
        <v>54</v>
      </c>
      <c r="C15" s="5">
        <v>1</v>
      </c>
    </row>
    <row r="16" spans="1:3" x14ac:dyDescent="0.25">
      <c r="A16" t="s">
        <v>137</v>
      </c>
      <c r="B16" t="s">
        <v>155</v>
      </c>
      <c r="C16" s="5">
        <v>4</v>
      </c>
    </row>
    <row r="17" spans="1:3" x14ac:dyDescent="0.25">
      <c r="A17" t="s">
        <v>138</v>
      </c>
      <c r="B17" t="s">
        <v>156</v>
      </c>
      <c r="C17" s="5">
        <v>4</v>
      </c>
    </row>
    <row r="18" spans="1:3" x14ac:dyDescent="0.25">
      <c r="A18" t="s">
        <v>139</v>
      </c>
      <c r="B18" t="s">
        <v>157</v>
      </c>
      <c r="C18" s="5">
        <v>3</v>
      </c>
    </row>
    <row r="19" spans="1:3" x14ac:dyDescent="0.25">
      <c r="A19" t="s">
        <v>140</v>
      </c>
      <c r="B19" t="s">
        <v>158</v>
      </c>
      <c r="C19" s="5">
        <v>4</v>
      </c>
    </row>
    <row r="20" spans="1:3" x14ac:dyDescent="0.25">
      <c r="A20" t="s">
        <v>141</v>
      </c>
      <c r="B20" t="s">
        <v>159</v>
      </c>
      <c r="C20" s="5">
        <v>1</v>
      </c>
    </row>
    <row r="21" spans="1:3" x14ac:dyDescent="0.25">
      <c r="A21" t="s">
        <v>142</v>
      </c>
      <c r="B21" t="s">
        <v>160</v>
      </c>
      <c r="C21" s="5">
        <v>1</v>
      </c>
    </row>
    <row r="22" spans="1:3" x14ac:dyDescent="0.25">
      <c r="A22" t="s">
        <v>143</v>
      </c>
      <c r="B22" t="s">
        <v>161</v>
      </c>
      <c r="C22" s="5">
        <v>9</v>
      </c>
    </row>
    <row r="23" spans="1:3" x14ac:dyDescent="0.25">
      <c r="A23" t="s">
        <v>144</v>
      </c>
      <c r="B23" t="s">
        <v>162</v>
      </c>
      <c r="C23" s="5">
        <v>1</v>
      </c>
    </row>
    <row r="24" spans="1:3" x14ac:dyDescent="0.25">
      <c r="A24" t="s">
        <v>145</v>
      </c>
      <c r="B24" t="s">
        <v>163</v>
      </c>
      <c r="C24" s="5">
        <v>1</v>
      </c>
    </row>
    <row r="25" spans="1:3" x14ac:dyDescent="0.25">
      <c r="A25" t="s">
        <v>146</v>
      </c>
      <c r="B25" t="s">
        <v>164</v>
      </c>
      <c r="C25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J1" sqref="A1:J59"/>
    </sheetView>
  </sheetViews>
  <sheetFormatPr defaultRowHeight="15" x14ac:dyDescent="0.25"/>
  <cols>
    <col min="1" max="6" width="14.42578125" customWidth="1"/>
    <col min="7" max="7" width="40.5703125" bestFit="1" customWidth="1"/>
    <col min="8" max="8" width="18.28515625" bestFit="1" customWidth="1"/>
    <col min="9" max="9" width="19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118</v>
      </c>
      <c r="H1" s="3" t="s">
        <v>119</v>
      </c>
      <c r="I1" s="3" t="s">
        <v>120</v>
      </c>
      <c r="J1" s="3" t="s">
        <v>121</v>
      </c>
    </row>
    <row r="2" spans="1:10" x14ac:dyDescent="0.25">
      <c r="A2" s="2" t="s">
        <v>6</v>
      </c>
      <c r="B2" s="2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t="str">
        <f>B2&amp;C2&amp;D2&amp;E2&amp;F2</f>
        <v>BADMARKBADMARK</v>
      </c>
      <c r="H2">
        <f>VLOOKUP(G2,'[1]Control iD Vault'!$A:$E,3,FALSE)</f>
        <v>0</v>
      </c>
      <c r="I2">
        <f>VLOOKUP(G2,'[1]Control iD Vault'!$A:$E,2,FALSE)</f>
        <v>0</v>
      </c>
      <c r="J2" t="str">
        <f>VLOOKUP(G2,'[1]Control iD Vault'!$A:$E,5,FALSE)</f>
        <v>DNP</v>
      </c>
    </row>
    <row r="3" spans="1:10" x14ac:dyDescent="0.25">
      <c r="A3" s="2" t="s">
        <v>9</v>
      </c>
      <c r="B3" s="2" t="s">
        <v>7</v>
      </c>
      <c r="C3" s="2" t="s">
        <v>7</v>
      </c>
      <c r="D3" s="2" t="s">
        <v>8</v>
      </c>
      <c r="E3" s="2" t="s">
        <v>8</v>
      </c>
      <c r="F3" s="2" t="s">
        <v>8</v>
      </c>
      <c r="G3" t="str">
        <f t="shared" ref="G3:G59" si="0">B3&amp;C3&amp;D3&amp;E3&amp;F3</f>
        <v>BADMARKBADMARK</v>
      </c>
      <c r="H3">
        <f>VLOOKUP(G3,'[1]Control iD Vault'!$A:$E,3,FALSE)</f>
        <v>0</v>
      </c>
      <c r="I3">
        <f>VLOOKUP(G3,'[1]Control iD Vault'!$A:$E,2,FALSE)</f>
        <v>0</v>
      </c>
      <c r="J3" t="str">
        <f>VLOOKUP(G3,'[1]Control iD Vault'!$A:$E,5,FALSE)</f>
        <v>DNP</v>
      </c>
    </row>
    <row r="4" spans="1:10" x14ac:dyDescent="0.25">
      <c r="A4" s="2" t="s">
        <v>10</v>
      </c>
      <c r="B4" s="2" t="s">
        <v>11</v>
      </c>
      <c r="C4" s="2" t="s">
        <v>11</v>
      </c>
      <c r="D4" s="2" t="s">
        <v>8</v>
      </c>
      <c r="E4" s="2" t="s">
        <v>8</v>
      </c>
      <c r="F4" s="2" t="s">
        <v>8</v>
      </c>
      <c r="G4" t="str">
        <f t="shared" si="0"/>
        <v>BuzzerBuzzer</v>
      </c>
      <c r="H4" t="str">
        <f>VLOOKUP(G4,'[1]Control iD Vault'!$A:$E,3,FALSE)</f>
        <v>BUZ-REP</v>
      </c>
      <c r="I4" t="str">
        <f>VLOOKUP(G4,'[1]Control iD Vault'!$A:$E,2,FALSE)</f>
        <v>PS1240P02BT</v>
      </c>
      <c r="J4" t="str">
        <f>VLOOKUP(G4,'[1]Control iD Vault'!$A:$E,5,FALSE)</f>
        <v>AVNET</v>
      </c>
    </row>
    <row r="5" spans="1:10" x14ac:dyDescent="0.25">
      <c r="A5" s="2" t="s">
        <v>12</v>
      </c>
      <c r="B5" s="2" t="s">
        <v>13</v>
      </c>
      <c r="C5" s="2" t="s">
        <v>13</v>
      </c>
      <c r="D5" s="2" t="s">
        <v>14</v>
      </c>
      <c r="E5" s="2" t="s">
        <v>8</v>
      </c>
      <c r="F5" s="2" t="s">
        <v>8</v>
      </c>
      <c r="G5" t="str">
        <f t="shared" si="0"/>
        <v>ESK108M016AH2AAESK108M016AH2AA±20%</v>
      </c>
      <c r="H5" t="str">
        <f>VLOOKUP(G5,'[1]Control iD Vault'!$A:$E,3,FALSE)</f>
        <v>C/1M/16V/PTH</v>
      </c>
      <c r="I5" t="str">
        <f>VLOOKUP(G5,'[1]Control iD Vault'!$A:$E,2,FALSE)</f>
        <v>ECA-1CHG102</v>
      </c>
      <c r="J5" t="str">
        <f>VLOOKUP(G5,'[1]Control iD Vault'!$A:$E,5,FALSE)</f>
        <v>AVNET</v>
      </c>
    </row>
    <row r="6" spans="1:10" x14ac:dyDescent="0.25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t="str">
        <f t="shared" si="0"/>
        <v>Cap0402C040210%10V10p</v>
      </c>
      <c r="H6" t="str">
        <f>VLOOKUP(G6,'[1]Control iD Vault'!$A:$E,3,FALSE)</f>
        <v>C/10P/50V/D04</v>
      </c>
      <c r="I6" t="str">
        <f>VLOOKUP(G6,'[1]Control iD Vault'!$A:$E,2,FALSE)</f>
        <v>CL05C100JB5NNNC</v>
      </c>
      <c r="J6" t="str">
        <f>VLOOKUP(G6,'[1]Control iD Vault'!$A:$E,5,FALSE)</f>
        <v>AVNET</v>
      </c>
    </row>
    <row r="7" spans="1:10" x14ac:dyDescent="0.25">
      <c r="A7" s="2" t="s">
        <v>21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t="str">
        <f t="shared" si="0"/>
        <v>Cap0402C040210%10V10p</v>
      </c>
      <c r="H7" t="str">
        <f>VLOOKUP(G7,'[1]Control iD Vault'!$A:$E,3,FALSE)</f>
        <v>C/10P/50V/D04</v>
      </c>
      <c r="I7" t="str">
        <f>VLOOKUP(G7,'[1]Control iD Vault'!$A:$E,2,FALSE)</f>
        <v>CL05C100JB5NNNC</v>
      </c>
      <c r="J7" t="str">
        <f>VLOOKUP(G7,'[1]Control iD Vault'!$A:$E,5,FALSE)</f>
        <v>AVNET</v>
      </c>
    </row>
    <row r="8" spans="1:10" x14ac:dyDescent="0.25">
      <c r="A8" s="2" t="s">
        <v>22</v>
      </c>
      <c r="B8" s="2" t="s">
        <v>23</v>
      </c>
      <c r="C8" s="2" t="s">
        <v>24</v>
      </c>
      <c r="D8" s="2" t="s">
        <v>18</v>
      </c>
      <c r="E8" s="2" t="s">
        <v>25</v>
      </c>
      <c r="F8" s="2" t="s">
        <v>26</v>
      </c>
      <c r="G8" t="str">
        <f t="shared" si="0"/>
        <v>Cap0603C060310%6.3V4.7u</v>
      </c>
      <c r="H8" t="str">
        <f>VLOOKUP(G8,'[1]Control iD Vault'!$A:$E,3,FALSE)</f>
        <v>C/4.7U/6.3V/C06</v>
      </c>
      <c r="I8" t="str">
        <f>VLOOKUP(G8,'[1]Control iD Vault'!$A:$E,2,FALSE)</f>
        <v>CL10A475KQ8NNNL</v>
      </c>
      <c r="J8" t="str">
        <f>VLOOKUP(G8,'[1]Control iD Vault'!$A:$E,5,FALSE)</f>
        <v>AVNET</v>
      </c>
    </row>
    <row r="9" spans="1:10" x14ac:dyDescent="0.25">
      <c r="A9" s="2" t="s">
        <v>27</v>
      </c>
      <c r="B9" s="2" t="s">
        <v>28</v>
      </c>
      <c r="C9" s="2" t="s">
        <v>29</v>
      </c>
      <c r="D9" s="2" t="s">
        <v>18</v>
      </c>
      <c r="E9" s="2" t="s">
        <v>30</v>
      </c>
      <c r="F9" s="2" t="s">
        <v>31</v>
      </c>
      <c r="G9" t="str">
        <f t="shared" si="0"/>
        <v>Cap0805C080510%25V10u</v>
      </c>
      <c r="H9" t="str">
        <f>VLOOKUP(G9,'[1]Control iD Vault'!$A:$E,3,FALSE)</f>
        <v>C/10U/25V/C08</v>
      </c>
      <c r="I9" t="str">
        <f>VLOOKUP(G9,'[1]Control iD Vault'!$A:$E,2,FALSE)</f>
        <v>CL21A106KAFN3NE</v>
      </c>
      <c r="J9" t="str">
        <f>VLOOKUP(G9,'[1]Control iD Vault'!$A:$E,5,FALSE)</f>
        <v>AVNET</v>
      </c>
    </row>
    <row r="10" spans="1:10" x14ac:dyDescent="0.25">
      <c r="A10" s="2" t="s">
        <v>32</v>
      </c>
      <c r="B10" s="2" t="s">
        <v>28</v>
      </c>
      <c r="C10" s="2" t="s">
        <v>29</v>
      </c>
      <c r="D10" s="2" t="s">
        <v>18</v>
      </c>
      <c r="E10" s="2" t="s">
        <v>30</v>
      </c>
      <c r="F10" s="2" t="s">
        <v>31</v>
      </c>
      <c r="G10" t="str">
        <f t="shared" si="0"/>
        <v>Cap0805C080510%25V10u</v>
      </c>
      <c r="H10" t="str">
        <f>VLOOKUP(G10,'[1]Control iD Vault'!$A:$E,3,FALSE)</f>
        <v>C/10U/25V/C08</v>
      </c>
      <c r="I10" t="str">
        <f>VLOOKUP(G10,'[1]Control iD Vault'!$A:$E,2,FALSE)</f>
        <v>CL21A106KAFN3NE</v>
      </c>
      <c r="J10" t="str">
        <f>VLOOKUP(G10,'[1]Control iD Vault'!$A:$E,5,FALSE)</f>
        <v>AVNET</v>
      </c>
    </row>
    <row r="11" spans="1:10" x14ac:dyDescent="0.25">
      <c r="A11" s="2" t="s">
        <v>33</v>
      </c>
      <c r="B11" s="2" t="s">
        <v>28</v>
      </c>
      <c r="C11" s="2" t="s">
        <v>29</v>
      </c>
      <c r="D11" s="2" t="s">
        <v>18</v>
      </c>
      <c r="E11" s="2" t="s">
        <v>30</v>
      </c>
      <c r="F11" s="2" t="s">
        <v>31</v>
      </c>
      <c r="G11" t="str">
        <f t="shared" si="0"/>
        <v>Cap0805C080510%25V10u</v>
      </c>
      <c r="H11" t="str">
        <f>VLOOKUP(G11,'[1]Control iD Vault'!$A:$E,3,FALSE)</f>
        <v>C/10U/25V/C08</v>
      </c>
      <c r="I11" t="str">
        <f>VLOOKUP(G11,'[1]Control iD Vault'!$A:$E,2,FALSE)</f>
        <v>CL21A106KAFN3NE</v>
      </c>
      <c r="J11" t="str">
        <f>VLOOKUP(G11,'[1]Control iD Vault'!$A:$E,5,FALSE)</f>
        <v>AVNET</v>
      </c>
    </row>
    <row r="12" spans="1:10" x14ac:dyDescent="0.25">
      <c r="A12" s="2" t="s">
        <v>34</v>
      </c>
      <c r="B12" s="2" t="s">
        <v>28</v>
      </c>
      <c r="C12" s="2" t="s">
        <v>29</v>
      </c>
      <c r="D12" s="2" t="s">
        <v>18</v>
      </c>
      <c r="E12" s="2" t="s">
        <v>30</v>
      </c>
      <c r="F12" s="2" t="s">
        <v>31</v>
      </c>
      <c r="G12" t="str">
        <f t="shared" si="0"/>
        <v>Cap0805C080510%25V10u</v>
      </c>
      <c r="H12" t="str">
        <f>VLOOKUP(G12,'[1]Control iD Vault'!$A:$E,3,FALSE)</f>
        <v>C/10U/25V/C08</v>
      </c>
      <c r="I12" t="str">
        <f>VLOOKUP(G12,'[1]Control iD Vault'!$A:$E,2,FALSE)</f>
        <v>CL21A106KAFN3NE</v>
      </c>
      <c r="J12" t="str">
        <f>VLOOKUP(G12,'[1]Control iD Vault'!$A:$E,5,FALSE)</f>
        <v>AVNET</v>
      </c>
    </row>
    <row r="13" spans="1:10" x14ac:dyDescent="0.25">
      <c r="A13" s="2" t="s">
        <v>35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36</v>
      </c>
      <c r="G13" t="str">
        <f t="shared" si="0"/>
        <v>Cap0402C040210%10V0.1u</v>
      </c>
      <c r="H13" t="str">
        <f>VLOOKUP(G13,'[1]Control iD Vault'!$A:$E,3,FALSE)</f>
        <v>C/0.1U/25V/C04</v>
      </c>
      <c r="I13" t="str">
        <f>VLOOKUP(G13,'[1]Control iD Vault'!$A:$E,2,FALSE)</f>
        <v>CL05A104KA5NNNC</v>
      </c>
      <c r="J13" t="str">
        <f>VLOOKUP(G13,'[1]Control iD Vault'!$A:$E,5,FALSE)</f>
        <v>AVNET</v>
      </c>
    </row>
    <row r="14" spans="1:10" x14ac:dyDescent="0.25">
      <c r="A14" s="2" t="s">
        <v>37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36</v>
      </c>
      <c r="G14" t="str">
        <f t="shared" si="0"/>
        <v>Cap0402C040210%10V0.1u</v>
      </c>
      <c r="H14" t="str">
        <f>VLOOKUP(G14,'[1]Control iD Vault'!$A:$E,3,FALSE)</f>
        <v>C/0.1U/25V/C04</v>
      </c>
      <c r="I14" t="str">
        <f>VLOOKUP(G14,'[1]Control iD Vault'!$A:$E,2,FALSE)</f>
        <v>CL05A104KA5NNNC</v>
      </c>
      <c r="J14" t="str">
        <f>VLOOKUP(G14,'[1]Control iD Vault'!$A:$E,5,FALSE)</f>
        <v>AVNET</v>
      </c>
    </row>
    <row r="15" spans="1:10" x14ac:dyDescent="0.25">
      <c r="A15" s="2" t="s">
        <v>38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36</v>
      </c>
      <c r="G15" t="str">
        <f t="shared" si="0"/>
        <v>Cap0402C040210%10V0.1u</v>
      </c>
      <c r="H15" t="str">
        <f>VLOOKUP(G15,'[1]Control iD Vault'!$A:$E,3,FALSE)</f>
        <v>C/0.1U/25V/C04</v>
      </c>
      <c r="I15" t="str">
        <f>VLOOKUP(G15,'[1]Control iD Vault'!$A:$E,2,FALSE)</f>
        <v>CL05A104KA5NNNC</v>
      </c>
      <c r="J15" t="str">
        <f>VLOOKUP(G15,'[1]Control iD Vault'!$A:$E,5,FALSE)</f>
        <v>AVNET</v>
      </c>
    </row>
    <row r="16" spans="1:10" x14ac:dyDescent="0.25">
      <c r="A16" s="2" t="s">
        <v>39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36</v>
      </c>
      <c r="G16" t="str">
        <f t="shared" si="0"/>
        <v>Cap0402C040210%10V0.1u</v>
      </c>
      <c r="H16" t="str">
        <f>VLOOKUP(G16,'[1]Control iD Vault'!$A:$E,3,FALSE)</f>
        <v>C/0.1U/25V/C04</v>
      </c>
      <c r="I16" t="str">
        <f>VLOOKUP(G16,'[1]Control iD Vault'!$A:$E,2,FALSE)</f>
        <v>CL05A104KA5NNNC</v>
      </c>
      <c r="J16" t="str">
        <f>VLOOKUP(G16,'[1]Control iD Vault'!$A:$E,5,FALSE)</f>
        <v>AVNET</v>
      </c>
    </row>
    <row r="17" spans="1:10" x14ac:dyDescent="0.25">
      <c r="A17" s="2" t="s">
        <v>40</v>
      </c>
      <c r="B17" s="2" t="s">
        <v>41</v>
      </c>
      <c r="C17" s="2" t="s">
        <v>42</v>
      </c>
      <c r="D17" s="2" t="s">
        <v>8</v>
      </c>
      <c r="E17" s="2" t="s">
        <v>8</v>
      </c>
      <c r="F17" s="2" t="s">
        <v>8</v>
      </c>
      <c r="G17" t="str">
        <f t="shared" si="0"/>
        <v>B360ASMA</v>
      </c>
      <c r="H17" t="str">
        <f>VLOOKUP(G17,'[1]Control iD Vault'!$A:$E,3,FALSE)</f>
        <v>D/B360A/SMA</v>
      </c>
      <c r="I17" t="str">
        <f>VLOOKUP(G17,'[1]Control iD Vault'!$A:$E,2,FALSE)</f>
        <v>B360A-E3/61T</v>
      </c>
      <c r="J17" t="str">
        <f>VLOOKUP(G17,'[1]Control iD Vault'!$A:$E,5,FALSE)</f>
        <v>AVNET</v>
      </c>
    </row>
    <row r="18" spans="1:10" x14ac:dyDescent="0.25">
      <c r="A18" s="2" t="s">
        <v>43</v>
      </c>
      <c r="B18" s="2" t="s">
        <v>44</v>
      </c>
      <c r="C18" s="2" t="s">
        <v>42</v>
      </c>
      <c r="D18" s="2" t="s">
        <v>8</v>
      </c>
      <c r="E18" s="2" t="s">
        <v>8</v>
      </c>
      <c r="F18" s="2" t="s">
        <v>8</v>
      </c>
      <c r="G18" t="str">
        <f t="shared" si="0"/>
        <v>SMAJ14ASMA</v>
      </c>
      <c r="H18" t="str">
        <f>VLOOKUP(G18,'[1]Control iD Vault'!$A:$E,3,FALSE)</f>
        <v>TVS/14V/SMA</v>
      </c>
      <c r="I18" t="str">
        <f>VLOOKUP(G18,'[1]Control iD Vault'!$A:$E,2,FALSE)</f>
        <v>SMAJ14A-13-F</v>
      </c>
      <c r="J18" t="str">
        <f>VLOOKUP(G18,'[1]Control iD Vault'!$A:$E,5,FALSE)</f>
        <v>AVNET</v>
      </c>
    </row>
    <row r="19" spans="1:10" x14ac:dyDescent="0.25">
      <c r="A19" s="2" t="s">
        <v>45</v>
      </c>
      <c r="B19" s="2" t="s">
        <v>46</v>
      </c>
      <c r="C19" s="2" t="s">
        <v>47</v>
      </c>
      <c r="D19" s="2" t="s">
        <v>8</v>
      </c>
      <c r="E19" s="2" t="s">
        <v>8</v>
      </c>
      <c r="F19" s="2" t="s">
        <v>8</v>
      </c>
      <c r="G19" t="str">
        <f t="shared" si="0"/>
        <v>BAT54SSOT23-3</v>
      </c>
      <c r="H19" t="str">
        <f>VLOOKUP(G19,'[1]Control iD Vault'!$A:$E,3,FALSE)</f>
        <v>D/BAT54S</v>
      </c>
      <c r="I19" t="str">
        <f>VLOOKUP(G19,'[1]Control iD Vault'!$A:$E,2,FALSE)</f>
        <v>BAT54S,235</v>
      </c>
      <c r="J19" t="str">
        <f>VLOOKUP(G19,'[1]Control iD Vault'!$A:$E,5,FALSE)</f>
        <v>AVNET</v>
      </c>
    </row>
    <row r="20" spans="1:10" x14ac:dyDescent="0.25">
      <c r="A20" s="2" t="s">
        <v>48</v>
      </c>
      <c r="B20" s="2" t="s">
        <v>46</v>
      </c>
      <c r="C20" s="2" t="s">
        <v>47</v>
      </c>
      <c r="D20" s="2" t="s">
        <v>8</v>
      </c>
      <c r="E20" s="2" t="s">
        <v>8</v>
      </c>
      <c r="F20" s="2" t="s">
        <v>8</v>
      </c>
      <c r="G20" t="str">
        <f t="shared" si="0"/>
        <v>BAT54SSOT23-3</v>
      </c>
      <c r="H20" t="str">
        <f>VLOOKUP(G20,'[1]Control iD Vault'!$A:$E,3,FALSE)</f>
        <v>D/BAT54S</v>
      </c>
      <c r="I20" t="str">
        <f>VLOOKUP(G20,'[1]Control iD Vault'!$A:$E,2,FALSE)</f>
        <v>BAT54S,235</v>
      </c>
      <c r="J20" t="str">
        <f>VLOOKUP(G20,'[1]Control iD Vault'!$A:$E,5,FALSE)</f>
        <v>AVNET</v>
      </c>
    </row>
    <row r="21" spans="1:10" x14ac:dyDescent="0.25">
      <c r="A21" s="2" t="s">
        <v>49</v>
      </c>
      <c r="B21" s="2" t="s">
        <v>50</v>
      </c>
      <c r="C21" s="2" t="s">
        <v>51</v>
      </c>
      <c r="D21" s="2" t="s">
        <v>8</v>
      </c>
      <c r="E21" s="2" t="s">
        <v>8</v>
      </c>
      <c r="F21" s="2" t="s">
        <v>8</v>
      </c>
      <c r="G21" t="str">
        <f t="shared" si="0"/>
        <v>FIDUCIALFIDUCIAL-1p5X3</v>
      </c>
      <c r="H21">
        <f>VLOOKUP(G21,'[1]Control iD Vault'!$A:$E,3,FALSE)</f>
        <v>0</v>
      </c>
      <c r="I21">
        <f>VLOOKUP(G21,'[1]Control iD Vault'!$A:$E,2,FALSE)</f>
        <v>0</v>
      </c>
      <c r="J21" t="str">
        <f>VLOOKUP(G21,'[1]Control iD Vault'!$A:$E,5,FALSE)</f>
        <v>DNP</v>
      </c>
    </row>
    <row r="22" spans="1:10" x14ac:dyDescent="0.25">
      <c r="A22" s="2" t="s">
        <v>52</v>
      </c>
      <c r="B22" s="2" t="s">
        <v>50</v>
      </c>
      <c r="C22" s="2" t="s">
        <v>51</v>
      </c>
      <c r="D22" s="2" t="s">
        <v>8</v>
      </c>
      <c r="E22" s="2" t="s">
        <v>8</v>
      </c>
      <c r="F22" s="2" t="s">
        <v>8</v>
      </c>
      <c r="G22" t="str">
        <f t="shared" si="0"/>
        <v>FIDUCIALFIDUCIAL-1p5X3</v>
      </c>
      <c r="H22">
        <f>VLOOKUP(G22,'[1]Control iD Vault'!$A:$E,3,FALSE)</f>
        <v>0</v>
      </c>
      <c r="I22">
        <f>VLOOKUP(G22,'[1]Control iD Vault'!$A:$E,2,FALSE)</f>
        <v>0</v>
      </c>
      <c r="J22" t="str">
        <f>VLOOKUP(G22,'[1]Control iD Vault'!$A:$E,5,FALSE)</f>
        <v>DNP</v>
      </c>
    </row>
    <row r="23" spans="1:10" x14ac:dyDescent="0.25">
      <c r="A23" s="2" t="s">
        <v>53</v>
      </c>
      <c r="B23" s="2" t="s">
        <v>54</v>
      </c>
      <c r="C23" s="2" t="s">
        <v>54</v>
      </c>
      <c r="D23" s="2" t="s">
        <v>8</v>
      </c>
      <c r="E23" s="2" t="s">
        <v>8</v>
      </c>
      <c r="F23" s="2" t="s">
        <v>8</v>
      </c>
      <c r="G23" t="str">
        <f t="shared" si="0"/>
        <v>LTL1BEKVJNNLTL1BEKVJNN</v>
      </c>
      <c r="H23" t="str">
        <f>VLOOKUP(G23,'[1]Control iD Vault'!$A:$E,3,FALSE)</f>
        <v>LED/RG/3MM</v>
      </c>
      <c r="I23" t="str">
        <f>VLOOKUP(G23,'[1]Control iD Vault'!$A:$E,2,FALSE)</f>
        <v>LTL1BEKVJNN</v>
      </c>
      <c r="J23" t="str">
        <f>VLOOKUP(G23,'[1]Control iD Vault'!$A:$E,5,FALSE)</f>
        <v>AVNET</v>
      </c>
    </row>
    <row r="24" spans="1:10" x14ac:dyDescent="0.25">
      <c r="A24" s="2" t="s">
        <v>55</v>
      </c>
      <c r="B24" s="2" t="s">
        <v>56</v>
      </c>
      <c r="C24" s="2" t="s">
        <v>47</v>
      </c>
      <c r="D24" s="2" t="s">
        <v>8</v>
      </c>
      <c r="E24" s="2" t="s">
        <v>8</v>
      </c>
      <c r="F24" s="2" t="s">
        <v>8</v>
      </c>
      <c r="G24" t="str">
        <f t="shared" si="0"/>
        <v>DMN3404SOT23-3</v>
      </c>
      <c r="H24" t="str">
        <f>VLOOKUP(G24,'[1]Control iD Vault'!$A:$E,3,FALSE)</f>
        <v>Q/DMN3404/SOT23</v>
      </c>
      <c r="I24" t="str">
        <f>VLOOKUP(G24,'[1]Control iD Vault'!$A:$E,2,FALSE)</f>
        <v>DMN3404L-7</v>
      </c>
      <c r="J24" t="str">
        <f>VLOOKUP(G24,'[1]Control iD Vault'!$A:$E,5,FALSE)</f>
        <v>AVNET</v>
      </c>
    </row>
    <row r="25" spans="1:10" x14ac:dyDescent="0.25">
      <c r="A25" s="2" t="s">
        <v>57</v>
      </c>
      <c r="B25" s="2" t="s">
        <v>56</v>
      </c>
      <c r="C25" s="2" t="s">
        <v>47</v>
      </c>
      <c r="D25" s="2" t="s">
        <v>8</v>
      </c>
      <c r="E25" s="2" t="s">
        <v>8</v>
      </c>
      <c r="F25" s="2" t="s">
        <v>8</v>
      </c>
      <c r="G25" t="str">
        <f t="shared" si="0"/>
        <v>DMN3404SOT23-3</v>
      </c>
      <c r="H25" t="str">
        <f>VLOOKUP(G25,'[1]Control iD Vault'!$A:$E,3,FALSE)</f>
        <v>Q/DMN3404/SOT23</v>
      </c>
      <c r="I25" t="str">
        <f>VLOOKUP(G25,'[1]Control iD Vault'!$A:$E,2,FALSE)</f>
        <v>DMN3404L-7</v>
      </c>
      <c r="J25" t="str">
        <f>VLOOKUP(G25,'[1]Control iD Vault'!$A:$E,5,FALSE)</f>
        <v>AVNET</v>
      </c>
    </row>
    <row r="26" spans="1:10" x14ac:dyDescent="0.25">
      <c r="A26" s="2" t="s">
        <v>58</v>
      </c>
      <c r="B26" s="2" t="s">
        <v>56</v>
      </c>
      <c r="C26" s="2" t="s">
        <v>47</v>
      </c>
      <c r="D26" s="2" t="s">
        <v>8</v>
      </c>
      <c r="E26" s="2" t="s">
        <v>8</v>
      </c>
      <c r="F26" s="2" t="s">
        <v>8</v>
      </c>
      <c r="G26" t="str">
        <f t="shared" si="0"/>
        <v>DMN3404SOT23-3</v>
      </c>
      <c r="H26" t="str">
        <f>VLOOKUP(G26,'[1]Control iD Vault'!$A:$E,3,FALSE)</f>
        <v>Q/DMN3404/SOT23</v>
      </c>
      <c r="I26" t="str">
        <f>VLOOKUP(G26,'[1]Control iD Vault'!$A:$E,2,FALSE)</f>
        <v>DMN3404L-7</v>
      </c>
      <c r="J26" t="str">
        <f>VLOOKUP(G26,'[1]Control iD Vault'!$A:$E,5,FALSE)</f>
        <v>AVNET</v>
      </c>
    </row>
    <row r="27" spans="1:10" x14ac:dyDescent="0.25">
      <c r="A27" s="2" t="s">
        <v>59</v>
      </c>
      <c r="B27" s="2" t="s">
        <v>56</v>
      </c>
      <c r="C27" s="2" t="s">
        <v>47</v>
      </c>
      <c r="D27" s="2" t="s">
        <v>8</v>
      </c>
      <c r="E27" s="2" t="s">
        <v>8</v>
      </c>
      <c r="F27" s="2" t="s">
        <v>8</v>
      </c>
      <c r="G27" t="str">
        <f t="shared" si="0"/>
        <v>DMN3404SOT23-3</v>
      </c>
      <c r="H27" t="str">
        <f>VLOOKUP(G27,'[1]Control iD Vault'!$A:$E,3,FALSE)</f>
        <v>Q/DMN3404/SOT23</v>
      </c>
      <c r="I27" t="str">
        <f>VLOOKUP(G27,'[1]Control iD Vault'!$A:$E,2,FALSE)</f>
        <v>DMN3404L-7</v>
      </c>
      <c r="J27" t="str">
        <f>VLOOKUP(G27,'[1]Control iD Vault'!$A:$E,5,FALSE)</f>
        <v>AVNET</v>
      </c>
    </row>
    <row r="28" spans="1:10" x14ac:dyDescent="0.25">
      <c r="A28" s="2" t="s">
        <v>60</v>
      </c>
      <c r="B28" s="2" t="s">
        <v>61</v>
      </c>
      <c r="C28" s="2" t="s">
        <v>62</v>
      </c>
      <c r="D28" s="2" t="s">
        <v>8</v>
      </c>
      <c r="E28" s="2" t="s">
        <v>8</v>
      </c>
      <c r="F28" s="2" t="s">
        <v>8</v>
      </c>
      <c r="G28" t="str">
        <f t="shared" si="0"/>
        <v>CrystalHC49HC49</v>
      </c>
      <c r="H28" t="str">
        <f>VLOOKUP(G28,'[1]Control iD Vault'!$A:$E,3,FALSE)</f>
        <v>XTAL/8MHZ/HC49</v>
      </c>
      <c r="I28" t="str">
        <f>VLOOKUP(G28,'[1]Control iD Vault'!$A:$E,2,FALSE)</f>
        <v>ABLS-8.000MHZ-B4-T</v>
      </c>
      <c r="J28" t="str">
        <f>VLOOKUP(G28,'[1]Control iD Vault'!$A:$E,5,FALSE)</f>
        <v>AVNET</v>
      </c>
    </row>
    <row r="29" spans="1:10" x14ac:dyDescent="0.25">
      <c r="A29" s="2" t="s">
        <v>63</v>
      </c>
      <c r="B29" s="2" t="s">
        <v>64</v>
      </c>
      <c r="C29" s="2" t="s">
        <v>65</v>
      </c>
      <c r="D29" s="2" t="s">
        <v>66</v>
      </c>
      <c r="E29" s="2" t="s">
        <v>8</v>
      </c>
      <c r="F29" s="2" t="s">
        <v>67</v>
      </c>
      <c r="G29" t="str">
        <f t="shared" si="0"/>
        <v>Res0402R04025%1k</v>
      </c>
      <c r="H29" t="str">
        <f>VLOOKUP(G29,'[1]Control iD Vault'!$A:$E,3,FALSE)</f>
        <v>R/1K/5%/04</v>
      </c>
      <c r="I29" t="str">
        <f>VLOOKUP(G29,'[1]Control iD Vault'!$A:$E,2,FALSE)</f>
        <v>RC1005J102CS</v>
      </c>
      <c r="J29" t="str">
        <f>VLOOKUP(G29,'[1]Control iD Vault'!$A:$E,5,FALSE)</f>
        <v>AVNET</v>
      </c>
    </row>
    <row r="30" spans="1:10" x14ac:dyDescent="0.25">
      <c r="A30" s="2" t="s">
        <v>68</v>
      </c>
      <c r="B30" s="2" t="s">
        <v>64</v>
      </c>
      <c r="C30" s="2" t="s">
        <v>65</v>
      </c>
      <c r="D30" s="2" t="s">
        <v>66</v>
      </c>
      <c r="E30" s="2" t="s">
        <v>8</v>
      </c>
      <c r="F30" s="2" t="s">
        <v>69</v>
      </c>
      <c r="G30" t="str">
        <f t="shared" si="0"/>
        <v>Res0402R04025%1K</v>
      </c>
      <c r="H30" t="str">
        <f>VLOOKUP(G30,'[1]Control iD Vault'!$A:$E,3,FALSE)</f>
        <v>R/1K/5%/04</v>
      </c>
      <c r="I30" t="str">
        <f>VLOOKUP(G30,'[1]Control iD Vault'!$A:$E,2,FALSE)</f>
        <v>RC1005J102CS</v>
      </c>
      <c r="J30" t="str">
        <f>VLOOKUP(G30,'[1]Control iD Vault'!$A:$E,5,FALSE)</f>
        <v>AVNET</v>
      </c>
    </row>
    <row r="31" spans="1:10" x14ac:dyDescent="0.25">
      <c r="A31" s="2" t="s">
        <v>70</v>
      </c>
      <c r="B31" s="2" t="s">
        <v>64</v>
      </c>
      <c r="C31" s="2" t="s">
        <v>65</v>
      </c>
      <c r="D31" s="2" t="s">
        <v>66</v>
      </c>
      <c r="E31" s="2" t="s">
        <v>8</v>
      </c>
      <c r="F31" s="2" t="s">
        <v>67</v>
      </c>
      <c r="G31" t="str">
        <f t="shared" si="0"/>
        <v>Res0402R04025%1k</v>
      </c>
      <c r="H31" t="str">
        <f>VLOOKUP(G31,'[1]Control iD Vault'!$A:$E,3,FALSE)</f>
        <v>R/1K/5%/04</v>
      </c>
      <c r="I31" t="str">
        <f>VLOOKUP(G31,'[1]Control iD Vault'!$A:$E,2,FALSE)</f>
        <v>RC1005J102CS</v>
      </c>
      <c r="J31" t="str">
        <f>VLOOKUP(G31,'[1]Control iD Vault'!$A:$E,5,FALSE)</f>
        <v>AVNET</v>
      </c>
    </row>
    <row r="32" spans="1:10" x14ac:dyDescent="0.25">
      <c r="A32" s="2" t="s">
        <v>71</v>
      </c>
      <c r="B32" s="2" t="s">
        <v>72</v>
      </c>
      <c r="C32" s="2" t="s">
        <v>73</v>
      </c>
      <c r="D32" s="2" t="s">
        <v>66</v>
      </c>
      <c r="E32" s="2" t="s">
        <v>8</v>
      </c>
      <c r="F32" s="2" t="s">
        <v>74</v>
      </c>
      <c r="G32" t="str">
        <f t="shared" si="0"/>
        <v>Res0603R06035%100k</v>
      </c>
      <c r="H32" t="str">
        <f>VLOOKUP(G32,'[1]Control iD Vault'!$A:$E,3,FALSE)</f>
        <v>R/100K/5%/06</v>
      </c>
      <c r="I32" t="str">
        <f>VLOOKUP(G32,'[1]Control iD Vault'!$A:$E,2,FALSE)</f>
        <v>RC1608J104CS</v>
      </c>
      <c r="J32" t="str">
        <f>VLOOKUP(G32,'[1]Control iD Vault'!$A:$E,5,FALSE)</f>
        <v>AVNET</v>
      </c>
    </row>
    <row r="33" spans="1:10" x14ac:dyDescent="0.25">
      <c r="A33" s="2" t="s">
        <v>75</v>
      </c>
      <c r="B33" s="2" t="s">
        <v>72</v>
      </c>
      <c r="C33" s="2" t="s">
        <v>73</v>
      </c>
      <c r="D33" s="2" t="s">
        <v>66</v>
      </c>
      <c r="E33" s="2" t="s">
        <v>8</v>
      </c>
      <c r="F33" s="2" t="s">
        <v>74</v>
      </c>
      <c r="G33" t="str">
        <f t="shared" si="0"/>
        <v>Res0603R06035%100k</v>
      </c>
      <c r="H33" t="str">
        <f>VLOOKUP(G33,'[1]Control iD Vault'!$A:$E,3,FALSE)</f>
        <v>R/100K/5%/06</v>
      </c>
      <c r="I33" t="str">
        <f>VLOOKUP(G33,'[1]Control iD Vault'!$A:$E,2,FALSE)</f>
        <v>RC1608J104CS</v>
      </c>
      <c r="J33" t="str">
        <f>VLOOKUP(G33,'[1]Control iD Vault'!$A:$E,5,FALSE)</f>
        <v>AVNET</v>
      </c>
    </row>
    <row r="34" spans="1:10" x14ac:dyDescent="0.25">
      <c r="A34" s="2" t="s">
        <v>76</v>
      </c>
      <c r="B34" s="2" t="s">
        <v>64</v>
      </c>
      <c r="C34" s="2" t="s">
        <v>65</v>
      </c>
      <c r="D34" s="2" t="s">
        <v>66</v>
      </c>
      <c r="E34" s="2" t="s">
        <v>8</v>
      </c>
      <c r="F34" s="2" t="s">
        <v>67</v>
      </c>
      <c r="G34" t="str">
        <f t="shared" si="0"/>
        <v>Res0402R04025%1k</v>
      </c>
      <c r="H34" t="str">
        <f>VLOOKUP(G34,'[1]Control iD Vault'!$A:$E,3,FALSE)</f>
        <v>R/1K/5%/04</v>
      </c>
      <c r="I34" t="str">
        <f>VLOOKUP(G34,'[1]Control iD Vault'!$A:$E,2,FALSE)</f>
        <v>RC1005J102CS</v>
      </c>
      <c r="J34" t="str">
        <f>VLOOKUP(G34,'[1]Control iD Vault'!$A:$E,5,FALSE)</f>
        <v>AVNET</v>
      </c>
    </row>
    <row r="35" spans="1:10" x14ac:dyDescent="0.25">
      <c r="A35" s="2" t="s">
        <v>77</v>
      </c>
      <c r="B35" s="2" t="s">
        <v>72</v>
      </c>
      <c r="C35" s="2" t="s">
        <v>73</v>
      </c>
      <c r="D35" s="2" t="s">
        <v>66</v>
      </c>
      <c r="E35" s="2" t="s">
        <v>8</v>
      </c>
      <c r="F35" s="2" t="s">
        <v>78</v>
      </c>
      <c r="G35" t="str">
        <f t="shared" si="0"/>
        <v>Res0603R06035%100</v>
      </c>
      <c r="H35" t="str">
        <f>VLOOKUP(G35,'[1]Control iD Vault'!$A:$E,3,FALSE)</f>
        <v>R/100/5%/06</v>
      </c>
      <c r="I35" t="str">
        <f>VLOOKUP(G35,'[1]Control iD Vault'!$A:$E,2,FALSE)</f>
        <v>RC1608J101CS</v>
      </c>
      <c r="J35" t="str">
        <f>VLOOKUP(G35,'[1]Control iD Vault'!$A:$E,5,FALSE)</f>
        <v>AVNET</v>
      </c>
    </row>
    <row r="36" spans="1:10" x14ac:dyDescent="0.25">
      <c r="A36" s="2" t="s">
        <v>79</v>
      </c>
      <c r="B36" s="2" t="s">
        <v>64</v>
      </c>
      <c r="C36" s="2" t="s">
        <v>65</v>
      </c>
      <c r="D36" s="2" t="s">
        <v>66</v>
      </c>
      <c r="E36" s="2" t="s">
        <v>8</v>
      </c>
      <c r="F36" s="2" t="s">
        <v>69</v>
      </c>
      <c r="G36" t="str">
        <f t="shared" si="0"/>
        <v>Res0402R04025%1K</v>
      </c>
      <c r="H36" t="str">
        <f>VLOOKUP(G36,'[1]Control iD Vault'!$A:$E,3,FALSE)</f>
        <v>R/1K/5%/04</v>
      </c>
      <c r="I36" t="str">
        <f>VLOOKUP(G36,'[1]Control iD Vault'!$A:$E,2,FALSE)</f>
        <v>RC1005J102CS</v>
      </c>
      <c r="J36" t="str">
        <f>VLOOKUP(G36,'[1]Control iD Vault'!$A:$E,5,FALSE)</f>
        <v>AVNET</v>
      </c>
    </row>
    <row r="37" spans="1:10" x14ac:dyDescent="0.25">
      <c r="A37" s="2" t="s">
        <v>80</v>
      </c>
      <c r="B37" s="2" t="s">
        <v>72</v>
      </c>
      <c r="C37" s="2" t="s">
        <v>73</v>
      </c>
      <c r="D37" s="2" t="s">
        <v>66</v>
      </c>
      <c r="E37" s="2" t="s">
        <v>8</v>
      </c>
      <c r="F37" s="2" t="s">
        <v>74</v>
      </c>
      <c r="G37" t="str">
        <f t="shared" si="0"/>
        <v>Res0603R06035%100k</v>
      </c>
      <c r="H37" t="str">
        <f>VLOOKUP(G37,'[1]Control iD Vault'!$A:$E,3,FALSE)</f>
        <v>R/100K/5%/06</v>
      </c>
      <c r="I37" t="str">
        <f>VLOOKUP(G37,'[1]Control iD Vault'!$A:$E,2,FALSE)</f>
        <v>RC1608J104CS</v>
      </c>
      <c r="J37" t="str">
        <f>VLOOKUP(G37,'[1]Control iD Vault'!$A:$E,5,FALSE)</f>
        <v>AVNET</v>
      </c>
    </row>
    <row r="38" spans="1:10" x14ac:dyDescent="0.25">
      <c r="A38" s="2" t="s">
        <v>81</v>
      </c>
      <c r="B38" s="2" t="s">
        <v>72</v>
      </c>
      <c r="C38" s="2" t="s">
        <v>73</v>
      </c>
      <c r="D38" s="2" t="s">
        <v>66</v>
      </c>
      <c r="E38" s="2" t="s">
        <v>8</v>
      </c>
      <c r="F38" s="2" t="s">
        <v>74</v>
      </c>
      <c r="G38" t="str">
        <f t="shared" si="0"/>
        <v>Res0603R06035%100k</v>
      </c>
      <c r="H38" t="str">
        <f>VLOOKUP(G38,'[1]Control iD Vault'!$A:$E,3,FALSE)</f>
        <v>R/100K/5%/06</v>
      </c>
      <c r="I38" t="str">
        <f>VLOOKUP(G38,'[1]Control iD Vault'!$A:$E,2,FALSE)</f>
        <v>RC1608J104CS</v>
      </c>
      <c r="J38" t="str">
        <f>VLOOKUP(G38,'[1]Control iD Vault'!$A:$E,5,FALSE)</f>
        <v>AVNET</v>
      </c>
    </row>
    <row r="39" spans="1:10" x14ac:dyDescent="0.25">
      <c r="A39" s="2" t="s">
        <v>82</v>
      </c>
      <c r="B39" s="2" t="s">
        <v>64</v>
      </c>
      <c r="C39" s="2" t="s">
        <v>65</v>
      </c>
      <c r="D39" s="2" t="s">
        <v>66</v>
      </c>
      <c r="E39" s="2" t="s">
        <v>8</v>
      </c>
      <c r="F39" s="2" t="s">
        <v>67</v>
      </c>
      <c r="G39" t="str">
        <f t="shared" si="0"/>
        <v>Res0402R04025%1k</v>
      </c>
      <c r="H39" t="str">
        <f>VLOOKUP(G39,'[1]Control iD Vault'!$A:$E,3,FALSE)</f>
        <v>R/1K/5%/04</v>
      </c>
      <c r="I39" t="str">
        <f>VLOOKUP(G39,'[1]Control iD Vault'!$A:$E,2,FALSE)</f>
        <v>RC1005J102CS</v>
      </c>
      <c r="J39" t="str">
        <f>VLOOKUP(G39,'[1]Control iD Vault'!$A:$E,5,FALSE)</f>
        <v>AVNET</v>
      </c>
    </row>
    <row r="40" spans="1:10" x14ac:dyDescent="0.25">
      <c r="A40" s="2" t="s">
        <v>83</v>
      </c>
      <c r="B40" s="2" t="s">
        <v>72</v>
      </c>
      <c r="C40" s="2" t="s">
        <v>73</v>
      </c>
      <c r="D40" s="2" t="s">
        <v>66</v>
      </c>
      <c r="E40" s="2" t="s">
        <v>8</v>
      </c>
      <c r="F40" s="2" t="s">
        <v>78</v>
      </c>
      <c r="G40" t="str">
        <f t="shared" si="0"/>
        <v>Res0603R06035%100</v>
      </c>
      <c r="H40" t="str">
        <f>VLOOKUP(G40,'[1]Control iD Vault'!$A:$E,3,FALSE)</f>
        <v>R/100/5%/06</v>
      </c>
      <c r="I40" t="str">
        <f>VLOOKUP(G40,'[1]Control iD Vault'!$A:$E,2,FALSE)</f>
        <v>RC1608J101CS</v>
      </c>
      <c r="J40" t="str">
        <f>VLOOKUP(G40,'[1]Control iD Vault'!$A:$E,5,FALSE)</f>
        <v>AVNET</v>
      </c>
    </row>
    <row r="41" spans="1:10" x14ac:dyDescent="0.25">
      <c r="A41" s="2" t="s">
        <v>84</v>
      </c>
      <c r="B41" s="2" t="s">
        <v>64</v>
      </c>
      <c r="C41" s="2" t="s">
        <v>65</v>
      </c>
      <c r="D41" s="2" t="s">
        <v>66</v>
      </c>
      <c r="E41" s="2" t="s">
        <v>8</v>
      </c>
      <c r="F41" s="2" t="s">
        <v>69</v>
      </c>
      <c r="G41" t="str">
        <f t="shared" si="0"/>
        <v>Res0402R04025%1K</v>
      </c>
      <c r="H41" t="str">
        <f>VLOOKUP(G41,'[1]Control iD Vault'!$A:$E,3,FALSE)</f>
        <v>R/1K/5%/04</v>
      </c>
      <c r="I41" t="str">
        <f>VLOOKUP(G41,'[1]Control iD Vault'!$A:$E,2,FALSE)</f>
        <v>RC1005J102CS</v>
      </c>
      <c r="J41" t="str">
        <f>VLOOKUP(G41,'[1]Control iD Vault'!$A:$E,5,FALSE)</f>
        <v>AVNET</v>
      </c>
    </row>
    <row r="42" spans="1:10" x14ac:dyDescent="0.25">
      <c r="A42" s="2" t="s">
        <v>85</v>
      </c>
      <c r="B42" s="2" t="s">
        <v>64</v>
      </c>
      <c r="C42" s="2" t="s">
        <v>65</v>
      </c>
      <c r="D42" s="2" t="s">
        <v>66</v>
      </c>
      <c r="E42" s="2" t="s">
        <v>8</v>
      </c>
      <c r="F42" s="2" t="s">
        <v>86</v>
      </c>
      <c r="G42" t="str">
        <f t="shared" si="0"/>
        <v>Res0402R04025%3k3</v>
      </c>
      <c r="H42" t="str">
        <f>VLOOKUP(G42,'[1]Control iD Vault'!$A:$E,3,FALSE)</f>
        <v>R/3.3K/5%/04</v>
      </c>
      <c r="I42" t="str">
        <f>VLOOKUP(G42,'[1]Control iD Vault'!$A:$E,2,FALSE)</f>
        <v>RC1005J332CS</v>
      </c>
      <c r="J42" t="str">
        <f>VLOOKUP(G42,'[1]Control iD Vault'!$A:$E,5,FALSE)</f>
        <v>AVNET</v>
      </c>
    </row>
    <row r="43" spans="1:10" x14ac:dyDescent="0.25">
      <c r="A43" s="2" t="s">
        <v>87</v>
      </c>
      <c r="B43" s="2" t="s">
        <v>64</v>
      </c>
      <c r="C43" s="2" t="s">
        <v>65</v>
      </c>
      <c r="D43" s="2" t="s">
        <v>66</v>
      </c>
      <c r="E43" s="2" t="s">
        <v>8</v>
      </c>
      <c r="F43" s="2" t="s">
        <v>88</v>
      </c>
      <c r="G43" t="str">
        <f t="shared" si="0"/>
        <v>Res0402R04025%1</v>
      </c>
      <c r="H43" t="str">
        <f>VLOOKUP(G43,'[1]Control iD Vault'!$A:$E,3,FALSE)</f>
        <v>R/1/5%/04</v>
      </c>
      <c r="I43" t="str">
        <f>VLOOKUP(G43,'[1]Control iD Vault'!$A:$E,2,FALSE)</f>
        <v>RC1005J1R0CS</v>
      </c>
      <c r="J43" t="str">
        <f>VLOOKUP(G43,'[1]Control iD Vault'!$A:$E,5,FALSE)</f>
        <v>AVNET</v>
      </c>
    </row>
    <row r="44" spans="1:10" x14ac:dyDescent="0.25">
      <c r="A44" s="2" t="s">
        <v>89</v>
      </c>
      <c r="B44" s="2" t="s">
        <v>64</v>
      </c>
      <c r="C44" s="2" t="s">
        <v>65</v>
      </c>
      <c r="D44" s="2" t="s">
        <v>66</v>
      </c>
      <c r="E44" s="2" t="s">
        <v>8</v>
      </c>
      <c r="F44" s="2" t="s">
        <v>88</v>
      </c>
      <c r="G44" t="str">
        <f t="shared" si="0"/>
        <v>Res0402R04025%1</v>
      </c>
      <c r="H44" t="str">
        <f>VLOOKUP(G44,'[1]Control iD Vault'!$A:$E,3,FALSE)</f>
        <v>R/1/5%/04</v>
      </c>
      <c r="I44" t="str">
        <f>VLOOKUP(G44,'[1]Control iD Vault'!$A:$E,2,FALSE)</f>
        <v>RC1005J1R0CS</v>
      </c>
      <c r="J44" t="str">
        <f>VLOOKUP(G44,'[1]Control iD Vault'!$A:$E,5,FALSE)</f>
        <v>AVNET</v>
      </c>
    </row>
    <row r="45" spans="1:10" x14ac:dyDescent="0.25">
      <c r="A45" s="2" t="s">
        <v>90</v>
      </c>
      <c r="B45" s="2" t="s">
        <v>64</v>
      </c>
      <c r="C45" s="2" t="s">
        <v>65</v>
      </c>
      <c r="D45" s="2" t="s">
        <v>66</v>
      </c>
      <c r="E45" s="2" t="s">
        <v>8</v>
      </c>
      <c r="F45" s="2" t="s">
        <v>88</v>
      </c>
      <c r="G45" t="str">
        <f t="shared" si="0"/>
        <v>Res0402R04025%1</v>
      </c>
      <c r="H45" t="str">
        <f>VLOOKUP(G45,'[1]Control iD Vault'!$A:$E,3,FALSE)</f>
        <v>R/1/5%/04</v>
      </c>
      <c r="I45" t="str">
        <f>VLOOKUP(G45,'[1]Control iD Vault'!$A:$E,2,FALSE)</f>
        <v>RC1005J1R0CS</v>
      </c>
      <c r="J45" t="str">
        <f>VLOOKUP(G45,'[1]Control iD Vault'!$A:$E,5,FALSE)</f>
        <v>AVNET</v>
      </c>
    </row>
    <row r="46" spans="1:10" x14ac:dyDescent="0.25">
      <c r="A46" s="2" t="s">
        <v>91</v>
      </c>
      <c r="B46" s="2" t="s">
        <v>64</v>
      </c>
      <c r="C46" s="2" t="s">
        <v>65</v>
      </c>
      <c r="D46" s="2" t="s">
        <v>66</v>
      </c>
      <c r="E46" s="2" t="s">
        <v>8</v>
      </c>
      <c r="F46" s="2" t="s">
        <v>88</v>
      </c>
      <c r="G46" t="str">
        <f t="shared" si="0"/>
        <v>Res0402R04025%1</v>
      </c>
      <c r="H46" t="str">
        <f>VLOOKUP(G46,'[1]Control iD Vault'!$A:$E,3,FALSE)</f>
        <v>R/1/5%/04</v>
      </c>
      <c r="I46" t="str">
        <f>VLOOKUP(G46,'[1]Control iD Vault'!$A:$E,2,FALSE)</f>
        <v>RC1005J1R0CS</v>
      </c>
      <c r="J46" t="str">
        <f>VLOOKUP(G46,'[1]Control iD Vault'!$A:$E,5,FALSE)</f>
        <v>AVNET</v>
      </c>
    </row>
    <row r="47" spans="1:10" x14ac:dyDescent="0.25">
      <c r="A47" s="2" t="s">
        <v>92</v>
      </c>
      <c r="B47" s="2" t="s">
        <v>64</v>
      </c>
      <c r="C47" s="2" t="s">
        <v>65</v>
      </c>
      <c r="D47" s="2" t="s">
        <v>66</v>
      </c>
      <c r="E47" s="2" t="s">
        <v>8</v>
      </c>
      <c r="F47" s="2" t="s">
        <v>69</v>
      </c>
      <c r="G47" t="str">
        <f t="shared" si="0"/>
        <v>Res0402R04025%1K</v>
      </c>
      <c r="H47" t="str">
        <f>VLOOKUP(G47,'[1]Control iD Vault'!$A:$E,3,FALSE)</f>
        <v>R/1K/5%/04</v>
      </c>
      <c r="I47" t="str">
        <f>VLOOKUP(G47,'[1]Control iD Vault'!$A:$E,2,FALSE)</f>
        <v>RC1005J102CS</v>
      </c>
      <c r="J47" t="str">
        <f>VLOOKUP(G47,'[1]Control iD Vault'!$A:$E,5,FALSE)</f>
        <v>AVNET</v>
      </c>
    </row>
    <row r="48" spans="1:10" x14ac:dyDescent="0.25">
      <c r="A48" s="2" t="s">
        <v>93</v>
      </c>
      <c r="B48" s="2" t="s">
        <v>64</v>
      </c>
      <c r="C48" s="2" t="s">
        <v>65</v>
      </c>
      <c r="D48" s="2" t="s">
        <v>66</v>
      </c>
      <c r="E48" s="2" t="s">
        <v>8</v>
      </c>
      <c r="F48" s="2" t="s">
        <v>94</v>
      </c>
      <c r="G48" t="str">
        <f t="shared" si="0"/>
        <v>Res0402R04025%120</v>
      </c>
      <c r="H48" t="str">
        <f>VLOOKUP(G48,'[1]Control iD Vault'!$A:$E,3,FALSE)</f>
        <v>R/120/5%/04</v>
      </c>
      <c r="I48" t="str">
        <f>VLOOKUP(G48,'[1]Control iD Vault'!$A:$E,2,FALSE)</f>
        <v>RC1005J121CS</v>
      </c>
      <c r="J48" t="str">
        <f>VLOOKUP(G48,'[1]Control iD Vault'!$A:$E,5,FALSE)</f>
        <v>AVNET</v>
      </c>
    </row>
    <row r="49" spans="1:10" x14ac:dyDescent="0.25">
      <c r="A49" s="2" t="s">
        <v>95</v>
      </c>
      <c r="B49" s="2" t="s">
        <v>64</v>
      </c>
      <c r="C49" s="2" t="s">
        <v>65</v>
      </c>
      <c r="D49" s="2" t="s">
        <v>66</v>
      </c>
      <c r="E49" s="2" t="s">
        <v>8</v>
      </c>
      <c r="F49" s="2" t="s">
        <v>96</v>
      </c>
      <c r="G49" t="str">
        <f t="shared" si="0"/>
        <v>Res0402R04025%130</v>
      </c>
      <c r="H49" t="str">
        <f>VLOOKUP(G49,'[1]Control iD Vault'!$A:$E,3,FALSE)</f>
        <v>R/130/5%/04</v>
      </c>
      <c r="I49" t="str">
        <f>VLOOKUP(G49,'[1]Control iD Vault'!$A:$E,2,FALSE)</f>
        <v>RC1005J131CS</v>
      </c>
      <c r="J49" t="str">
        <f>VLOOKUP(G49,'[1]Control iD Vault'!$A:$E,5,FALSE)</f>
        <v>AVNET</v>
      </c>
    </row>
    <row r="50" spans="1:10" x14ac:dyDescent="0.25">
      <c r="A50" s="2" t="s">
        <v>97</v>
      </c>
      <c r="B50" s="2" t="s">
        <v>64</v>
      </c>
      <c r="C50" s="2" t="s">
        <v>65</v>
      </c>
      <c r="D50" s="2" t="s">
        <v>66</v>
      </c>
      <c r="E50" s="2" t="s">
        <v>8</v>
      </c>
      <c r="F50" s="2" t="s">
        <v>98</v>
      </c>
      <c r="G50" t="str">
        <f t="shared" si="0"/>
        <v>Res0402R04025%DNP</v>
      </c>
      <c r="H50">
        <f>VLOOKUP(G50,'[1]Control iD Vault'!$A:$E,3,FALSE)</f>
        <v>0</v>
      </c>
      <c r="I50">
        <f>VLOOKUP(G50,'[1]Control iD Vault'!$A:$E,2,FALSE)</f>
        <v>0</v>
      </c>
      <c r="J50" t="str">
        <f>VLOOKUP(G50,'[1]Control iD Vault'!$A:$E,5,FALSE)</f>
        <v>DNP</v>
      </c>
    </row>
    <row r="51" spans="1:10" x14ac:dyDescent="0.25">
      <c r="A51" s="2" t="s">
        <v>99</v>
      </c>
      <c r="B51" s="2" t="s">
        <v>64</v>
      </c>
      <c r="C51" s="2" t="s">
        <v>65</v>
      </c>
      <c r="D51" s="2" t="s">
        <v>66</v>
      </c>
      <c r="E51" s="2" t="s">
        <v>8</v>
      </c>
      <c r="F51" s="2" t="s">
        <v>98</v>
      </c>
      <c r="G51" t="str">
        <f t="shared" si="0"/>
        <v>Res0402R04025%DNP</v>
      </c>
      <c r="H51">
        <f>VLOOKUP(G51,'[1]Control iD Vault'!$A:$E,3,FALSE)</f>
        <v>0</v>
      </c>
      <c r="I51">
        <f>VLOOKUP(G51,'[1]Control iD Vault'!$A:$E,2,FALSE)</f>
        <v>0</v>
      </c>
      <c r="J51" t="str">
        <f>VLOOKUP(G51,'[1]Control iD Vault'!$A:$E,5,FALSE)</f>
        <v>DNP</v>
      </c>
    </row>
    <row r="52" spans="1:10" x14ac:dyDescent="0.25">
      <c r="A52" s="2" t="s">
        <v>100</v>
      </c>
      <c r="B52" s="2" t="s">
        <v>64</v>
      </c>
      <c r="C52" s="2" t="s">
        <v>65</v>
      </c>
      <c r="D52" s="2" t="s">
        <v>66</v>
      </c>
      <c r="E52" s="2" t="s">
        <v>8</v>
      </c>
      <c r="F52" s="2" t="s">
        <v>67</v>
      </c>
      <c r="G52" t="str">
        <f t="shared" si="0"/>
        <v>Res0402R04025%1k</v>
      </c>
      <c r="H52" t="str">
        <f>VLOOKUP(G52,'[1]Control iD Vault'!$A:$E,3,FALSE)</f>
        <v>R/1K/5%/04</v>
      </c>
      <c r="I52" t="str">
        <f>VLOOKUP(G52,'[1]Control iD Vault'!$A:$E,2,FALSE)</f>
        <v>RC1005J102CS</v>
      </c>
      <c r="J52" t="str">
        <f>VLOOKUP(G52,'[1]Control iD Vault'!$A:$E,5,FALSE)</f>
        <v>AVNET</v>
      </c>
    </row>
    <row r="53" spans="1:10" x14ac:dyDescent="0.25">
      <c r="A53" s="2" t="s">
        <v>101</v>
      </c>
      <c r="B53" s="2" t="s">
        <v>72</v>
      </c>
      <c r="C53" s="2" t="s">
        <v>73</v>
      </c>
      <c r="D53" s="2" t="s">
        <v>66</v>
      </c>
      <c r="E53" s="2" t="s">
        <v>8</v>
      </c>
      <c r="F53" s="2" t="s">
        <v>78</v>
      </c>
      <c r="G53" t="str">
        <f t="shared" si="0"/>
        <v>Res0603R06035%100</v>
      </c>
      <c r="H53" t="str">
        <f>VLOOKUP(G53,'[1]Control iD Vault'!$A:$E,3,FALSE)</f>
        <v>R/100/5%/06</v>
      </c>
      <c r="I53" t="str">
        <f>VLOOKUP(G53,'[1]Control iD Vault'!$A:$E,2,FALSE)</f>
        <v>RC1608J101CS</v>
      </c>
      <c r="J53" t="str">
        <f>VLOOKUP(G53,'[1]Control iD Vault'!$A:$E,5,FALSE)</f>
        <v>AVNET</v>
      </c>
    </row>
    <row r="54" spans="1:10" x14ac:dyDescent="0.25">
      <c r="A54" s="2" t="s">
        <v>102</v>
      </c>
      <c r="B54" s="2" t="s">
        <v>103</v>
      </c>
      <c r="C54" s="2" t="s">
        <v>104</v>
      </c>
      <c r="D54" s="2" t="s">
        <v>8</v>
      </c>
      <c r="E54" s="2" t="s">
        <v>8</v>
      </c>
      <c r="F54" s="2" t="s">
        <v>8</v>
      </c>
      <c r="G54" t="str">
        <f t="shared" si="0"/>
        <v>REPASK/REPMIFREPASK_REPMIF</v>
      </c>
      <c r="H54" t="e">
        <f>VLOOKUP(G54,'[1]Control iD Vault'!$A:$E,3,FALSE)</f>
        <v>#N/A</v>
      </c>
      <c r="I54" t="e">
        <f>VLOOKUP(G54,'[1]Control iD Vault'!$A:$E,2,FALSE)</f>
        <v>#N/A</v>
      </c>
      <c r="J54" t="e">
        <f>VLOOKUP(G54,'[1]Control iD Vault'!$A:$E,5,FALSE)</f>
        <v>#N/A</v>
      </c>
    </row>
    <row r="55" spans="1:10" x14ac:dyDescent="0.25">
      <c r="A55" s="2" t="s">
        <v>105</v>
      </c>
      <c r="B55" s="2" t="s">
        <v>106</v>
      </c>
      <c r="C55" s="2" t="s">
        <v>107</v>
      </c>
      <c r="D55" s="2" t="s">
        <v>8</v>
      </c>
      <c r="E55" s="2" t="s">
        <v>8</v>
      </c>
      <c r="F55" s="2" t="s">
        <v>8</v>
      </c>
      <c r="G55" t="str">
        <f t="shared" si="0"/>
        <v>NCP1117LPST50T3GSOT223</v>
      </c>
      <c r="H55" t="str">
        <f>VLOOKUP(G55,'[1]Control iD Vault'!$A:$E,3,FALSE)</f>
        <v>IC/5VREG</v>
      </c>
      <c r="I55" t="str">
        <f>VLOOKUP(G55,'[1]Control iD Vault'!$A:$E,2,FALSE)</f>
        <v>NCP1117LPST50T3G</v>
      </c>
      <c r="J55" t="str">
        <f>VLOOKUP(G55,'[1]Control iD Vault'!$A:$E,5,FALSE)</f>
        <v>AVNET</v>
      </c>
    </row>
    <row r="56" spans="1:10" x14ac:dyDescent="0.25">
      <c r="A56" s="2" t="s">
        <v>108</v>
      </c>
      <c r="B56" s="2" t="s">
        <v>109</v>
      </c>
      <c r="C56" s="2" t="s">
        <v>107</v>
      </c>
      <c r="D56" s="2" t="s">
        <v>8</v>
      </c>
      <c r="E56" s="2" t="s">
        <v>8</v>
      </c>
      <c r="F56" s="2" t="s">
        <v>8</v>
      </c>
      <c r="G56" t="str">
        <f t="shared" si="0"/>
        <v>AP1117E33G-13SOT223</v>
      </c>
      <c r="H56" t="str">
        <f>VLOOKUP(G56,'[1]Control iD Vault'!$A:$E,3,FALSE)</f>
        <v>IC/AP1117/3.3V</v>
      </c>
      <c r="I56" t="str">
        <f>VLOOKUP(G56,'[1]Control iD Vault'!$A:$E,2,FALSE)</f>
        <v>AP1117E33G-13</v>
      </c>
      <c r="J56" t="str">
        <f>VLOOKUP(G56,'[1]Control iD Vault'!$A:$E,5,FALSE)</f>
        <v>AVNET</v>
      </c>
    </row>
    <row r="57" spans="1:10" x14ac:dyDescent="0.25">
      <c r="A57" s="2" t="s">
        <v>110</v>
      </c>
      <c r="B57" s="2" t="s">
        <v>111</v>
      </c>
      <c r="C57" s="2" t="s">
        <v>112</v>
      </c>
      <c r="D57" s="2" t="s">
        <v>8</v>
      </c>
      <c r="E57" s="2" t="s">
        <v>8</v>
      </c>
      <c r="F57" s="2" t="s">
        <v>8</v>
      </c>
      <c r="G57" t="str">
        <f t="shared" si="0"/>
        <v>STM32F030K6T6STM-LQFP32_N</v>
      </c>
      <c r="H57" t="str">
        <f>VLOOKUP(G57,'[1]Control iD Vault'!$A:$E,3,FALSE)</f>
        <v>IC/STM32F030K6T6</v>
      </c>
      <c r="I57" t="str">
        <f>VLOOKUP(G57,'[1]Control iD Vault'!$A:$E,2,FALSE)</f>
        <v>STM32F030K6T6</v>
      </c>
      <c r="J57" t="str">
        <f>VLOOKUP(G57,'[1]Control iD Vault'!$A:$E,5,FALSE)</f>
        <v>AVNET</v>
      </c>
    </row>
    <row r="58" spans="1:10" x14ac:dyDescent="0.25">
      <c r="A58" s="2" t="s">
        <v>113</v>
      </c>
      <c r="B58" s="2" t="s">
        <v>114</v>
      </c>
      <c r="C58" s="2" t="s">
        <v>115</v>
      </c>
      <c r="D58" s="2" t="s">
        <v>8</v>
      </c>
      <c r="E58" s="2" t="s">
        <v>8</v>
      </c>
      <c r="F58" s="2" t="s">
        <v>8</v>
      </c>
      <c r="G58" t="str">
        <f t="shared" si="0"/>
        <v>Header 61X06</v>
      </c>
      <c r="H58" t="e">
        <f>VLOOKUP(G58,'[1]Control iD Vault'!$A:$E,3,FALSE)</f>
        <v>#N/A</v>
      </c>
      <c r="I58" t="e">
        <f>VLOOKUP(G58,'[1]Control iD Vault'!$A:$E,2,FALSE)</f>
        <v>#N/A</v>
      </c>
      <c r="J58" t="e">
        <f>VLOOKUP(G58,'[1]Control iD Vault'!$A:$E,5,FALSE)</f>
        <v>#N/A</v>
      </c>
    </row>
    <row r="59" spans="1:10" x14ac:dyDescent="0.25">
      <c r="A59" s="2" t="s">
        <v>116</v>
      </c>
      <c r="B59" s="2" t="s">
        <v>117</v>
      </c>
      <c r="C59" s="2" t="s">
        <v>117</v>
      </c>
      <c r="D59" s="2" t="s">
        <v>8</v>
      </c>
      <c r="E59" s="2" t="s">
        <v>8</v>
      </c>
      <c r="F59" s="2" t="s">
        <v>8</v>
      </c>
      <c r="G59" t="str">
        <f t="shared" si="0"/>
        <v>JST7_HORIZJST7_HORIZ</v>
      </c>
      <c r="H59" t="s">
        <v>123</v>
      </c>
      <c r="I59" t="s">
        <v>122</v>
      </c>
      <c r="J59" t="str">
        <f>VLOOKUP(G59,'[1]Control iD Vault'!$A:$E,5,FALSE)</f>
        <v>Laien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Bill of Materials-iDProx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Neto</cp:lastModifiedBy>
  <dcterms:created xsi:type="dcterms:W3CDTF">2018-04-05T21:39:42Z</dcterms:created>
  <dcterms:modified xsi:type="dcterms:W3CDTF">2018-04-05T21:56:03Z</dcterms:modified>
</cp:coreProperties>
</file>