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s" sheetId="1" state="visible" r:id="rId3"/>
    <sheet name="Mappings" sheetId="2" state="visible" r:id="rId4"/>
    <sheet name="Bonds" sheetId="3" state="visible" r:id="rId5"/>
    <sheet name="IntDiv" sheetId="4" state="visible" r:id="rId6"/>
    <sheet name="Summar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<sst xmlns="http://schemas.openxmlformats.org/spreadsheetml/2006/main" count="83" uniqueCount="45">
  <si>
    <t xml:space="preserve">Date</t>
  </si>
  <si>
    <t xml:space="preserve">Ticker</t>
  </si>
  <si>
    <t xml:space="preserve">Quantity</t>
  </si>
  <si>
    <t xml:space="preserve">Price</t>
  </si>
  <si>
    <t xml:space="preserve">CalculatedQuantity</t>
  </si>
  <si>
    <t xml:space="preserve">Currency</t>
  </si>
  <si>
    <t xml:space="preserve">Investment</t>
  </si>
  <si>
    <t xml:space="preserve">AssetName</t>
  </si>
  <si>
    <t xml:space="preserve">1GOOGL.MI</t>
  </si>
  <si>
    <t xml:space="preserve">EUR</t>
  </si>
  <si>
    <t xml:space="preserve">TotalAssets</t>
  </si>
  <si>
    <t xml:space="preserve">NAQ.F</t>
  </si>
  <si>
    <t xml:space="preserve">CSSPX.MI</t>
  </si>
  <si>
    <t xml:space="preserve">XEON.DE</t>
  </si>
  <si>
    <t xml:space="preserve">XEOD.DE</t>
  </si>
  <si>
    <t xml:space="preserve">IQQQ.DE</t>
  </si>
  <si>
    <t xml:space="preserve">EUNL.DE</t>
  </si>
  <si>
    <t xml:space="preserve">VWCE.DE</t>
  </si>
  <si>
    <t xml:space="preserve">APC.DE</t>
  </si>
  <si>
    <t xml:space="preserve">Asset Name</t>
  </si>
  <si>
    <t xml:space="preserve">Google</t>
  </si>
  <si>
    <t xml:space="preserve">Nasdaq</t>
  </si>
  <si>
    <t xml:space="preserve">iShares Core S&amp;P 500 UCITS ETF USD (Acc)</t>
  </si>
  <si>
    <t xml:space="preserve">Xtrackers II EUR Overnight Rate Swap UCITS ETF 1C</t>
  </si>
  <si>
    <t xml:space="preserve">Xtrackers II EUR Overnight Rate Swap UCITS ETF 1D</t>
  </si>
  <si>
    <t xml:space="preserve">iShares Global Water UCITS ETF USD (Dist)</t>
  </si>
  <si>
    <t xml:space="preserve">iShares Core MSCI World UCITS ETF USD (Acc)</t>
  </si>
  <si>
    <t xml:space="preserve">Vanguard FTSE All-World UCITS ETF USD Accumulation</t>
  </si>
  <si>
    <t xml:space="preserve">Apple Inc.</t>
  </si>
  <si>
    <t xml:space="preserve">Expiry</t>
  </si>
  <si>
    <t xml:space="preserve">TotalReturn</t>
  </si>
  <si>
    <t xml:space="preserve">Corporate</t>
  </si>
  <si>
    <t xml:space="preserve">TotalBond</t>
  </si>
  <si>
    <t xml:space="preserve">WolksVagen</t>
  </si>
  <si>
    <t xml:space="preserve">Italy</t>
  </si>
  <si>
    <t xml:space="preserve">Avis Budget Group</t>
  </si>
  <si>
    <t xml:space="preserve">Asset</t>
  </si>
  <si>
    <t xml:space="preserve">TR</t>
  </si>
  <si>
    <t xml:space="preserve">Total Dividends</t>
  </si>
  <si>
    <t xml:space="preserve">Euro Swap</t>
  </si>
  <si>
    <t xml:space="preserve">Bonds</t>
  </si>
  <si>
    <t xml:space="preserve">Assets</t>
  </si>
  <si>
    <t xml:space="preserve">Dividends</t>
  </si>
  <si>
    <t xml:space="preserve">Total Investments</t>
  </si>
  <si>
    <t xml:space="preserve">Dividend Returns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</si>
</sst>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&quot;TRUE&quot;;&quot;TRUE&quot;;&quot;FALSE&quot;"/>
    <numFmt numFmtId="167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42"/>
    <col collapsed="false" customWidth="true" hidden="false" outlineLevel="0" max="3" min="3" style="0" width="9.93"/>
    <col collapsed="false" customWidth="true" hidden="false" outlineLevel="0" max="4" min="4" style="0" width="5.52"/>
    <col collapsed="false" customWidth="true" hidden="false" outlineLevel="0" max="5" min="5" style="0" width="16.64"/>
    <col collapsed="false" customWidth="true" hidden="false" outlineLevel="0" max="6" min="6" style="0" width="8.72"/>
    <col collapsed="false" customWidth="true" hidden="false" outlineLevel="0" max="7" min="7" style="1" width="10.23"/>
    <col collapsed="false" customWidth="true" hidden="false" outlineLevel="0" max="8" min="8" style="1" width="47.59"/>
    <col collapsed="false" customWidth="true" hidden="false" outlineLevel="0" max="10" min="10" style="0" width="10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n">
        <v>45779</v>
      </c>
      <c r="B2" s="2" t="s">
        <v>8</v>
      </c>
      <c r="C2" s="2" t="n">
        <v>0.346308</v>
      </c>
      <c r="F2" s="2" t="s">
        <v>9</v>
      </c>
      <c r="G2" s="1" t="n">
        <v>50</v>
      </c>
      <c r="H2" s="1" t="str">
        <f aca="false">_xlfn.XLOOKUP(B2,Mappings!$A$2:$A$10,Mappings!$B$2:$B$10)</f>
        <v>Google</v>
      </c>
      <c r="J2" s="1" t="s">
        <v>10</v>
      </c>
    </row>
    <row r="3" customFormat="false" ht="12.8" hidden="false" customHeight="false" outlineLevel="0" collapsed="false">
      <c r="A3" s="3" t="n">
        <v>45751</v>
      </c>
      <c r="B3" s="2" t="s">
        <v>11</v>
      </c>
      <c r="C3" s="2" t="n">
        <v>15.243902</v>
      </c>
      <c r="F3" s="2" t="s">
        <v>9</v>
      </c>
      <c r="G3" s="1" t="n">
        <v>1000.3</v>
      </c>
      <c r="H3" s="1" t="str">
        <f aca="false">_xlfn.XLOOKUP(B3,Mappings!$A$2:$A$10,Mappings!$B$2:$B$10)</f>
        <v>Nasdaq</v>
      </c>
      <c r="J3" s="1" t="n">
        <f aca="false">SUM($G$2:G1000)</f>
        <v>6050.3</v>
      </c>
    </row>
    <row r="4" customFormat="false" ht="12.8" hidden="false" customHeight="false" outlineLevel="0" collapsed="false">
      <c r="A4" s="3" t="n">
        <v>45779</v>
      </c>
      <c r="B4" s="2" t="s">
        <v>11</v>
      </c>
      <c r="C4" s="2" t="n">
        <v>0.73303</v>
      </c>
      <c r="F4" s="2" t="s">
        <v>9</v>
      </c>
      <c r="G4" s="1" t="n">
        <v>50</v>
      </c>
      <c r="H4" s="1" t="str">
        <f aca="false">_xlfn.XLOOKUP(B4,Mappings!$A$2:$A$10,Mappings!$B$2:$B$10)</f>
        <v>Nasdaq</v>
      </c>
    </row>
    <row r="5" customFormat="false" ht="12.8" hidden="false" customHeight="false" outlineLevel="0" collapsed="false">
      <c r="A5" s="3" t="n">
        <v>45663</v>
      </c>
      <c r="B5" s="4" t="s">
        <v>12</v>
      </c>
      <c r="C5" s="2" t="n">
        <v>0.3257696</v>
      </c>
      <c r="F5" s="2" t="s">
        <v>9</v>
      </c>
      <c r="G5" s="1" t="n">
        <v>200</v>
      </c>
      <c r="H5" s="1" t="str">
        <f aca="false">_xlfn.XLOOKUP(B5,Mappings!$A$2:$A$10,Mappings!$B$2:$B$10)</f>
        <v>iShares Core S&amp;P 500 UCITS ETF USD (Acc)</v>
      </c>
    </row>
    <row r="6" customFormat="false" ht="12.8" hidden="false" customHeight="false" outlineLevel="0" collapsed="false">
      <c r="A6" s="3" t="n">
        <v>45691</v>
      </c>
      <c r="B6" s="4" t="s">
        <v>12</v>
      </c>
      <c r="C6" s="2" t="n">
        <v>0.811661</v>
      </c>
      <c r="F6" s="2" t="s">
        <v>9</v>
      </c>
      <c r="G6" s="1" t="n">
        <v>500</v>
      </c>
      <c r="H6" s="1" t="str">
        <f aca="false">_xlfn.XLOOKUP(B6,Mappings!$A$2:$A$10,Mappings!$B$2:$B$10)</f>
        <v>iShares Core S&amp;P 500 UCITS ETF USD (Acc)</v>
      </c>
    </row>
    <row r="7" customFormat="false" ht="12.8" hidden="false" customHeight="false" outlineLevel="0" collapsed="false">
      <c r="A7" s="3" t="n">
        <v>45719</v>
      </c>
      <c r="B7" s="4" t="s">
        <v>12</v>
      </c>
      <c r="C7" s="2" t="n">
        <v>0.82949</v>
      </c>
      <c r="F7" s="2" t="s">
        <v>9</v>
      </c>
      <c r="G7" s="1" t="n">
        <v>500</v>
      </c>
      <c r="H7" s="1" t="str">
        <f aca="false">_xlfn.XLOOKUP(B7,Mappings!$A$2:$A$10,Mappings!$B$2:$B$10)</f>
        <v>iShares Core S&amp;P 500 UCITS ETF USD (Acc)</v>
      </c>
    </row>
    <row r="8" customFormat="false" ht="12.8" hidden="false" customHeight="false" outlineLevel="0" collapsed="false">
      <c r="A8" s="3" t="n">
        <v>45749</v>
      </c>
      <c r="B8" s="4" t="s">
        <v>12</v>
      </c>
      <c r="C8" s="2" t="n">
        <v>0.907803</v>
      </c>
      <c r="F8" s="2" t="s">
        <v>9</v>
      </c>
      <c r="G8" s="1" t="n">
        <v>500</v>
      </c>
      <c r="H8" s="1" t="str">
        <f aca="false">_xlfn.XLOOKUP(B8,Mappings!$A$2:$A$10,Mappings!$B$2:$B$10)</f>
        <v>iShares Core S&amp;P 500 UCITS ETF USD (Acc)</v>
      </c>
    </row>
    <row r="9" customFormat="false" ht="12.8" hidden="false" customHeight="false" outlineLevel="0" collapsed="false">
      <c r="A9" s="3" t="n">
        <v>45779</v>
      </c>
      <c r="B9" s="4" t="s">
        <v>12</v>
      </c>
      <c r="C9" s="2" t="n">
        <v>0.94568</v>
      </c>
      <c r="F9" s="2" t="s">
        <v>9</v>
      </c>
      <c r="G9" s="1" t="n">
        <v>500</v>
      </c>
      <c r="H9" s="1" t="str">
        <f aca="false">_xlfn.XLOOKUP(B9,Mappings!$A$2:$A$10,Mappings!$B$2:$B$10)</f>
        <v>iShares Core S&amp;P 500 UCITS ETF USD (Acc)</v>
      </c>
    </row>
    <row r="10" customFormat="false" ht="12.8" hidden="false" customHeight="false" outlineLevel="0" collapsed="false">
      <c r="A10" s="3" t="n">
        <v>45686</v>
      </c>
      <c r="B10" s="4" t="s">
        <v>13</v>
      </c>
      <c r="C10" s="1" t="n">
        <v>3.927853</v>
      </c>
      <c r="F10" s="1" t="s">
        <v>9</v>
      </c>
      <c r="G10" s="1" t="n">
        <v>500</v>
      </c>
      <c r="H10" s="1" t="str">
        <f aca="false">_xlfn.XLOOKUP(B10,Mappings!$A$2:$A$10,Mappings!$B$2:$B$10)</f>
        <v>Xtrackers II EUR Overnight Rate Swap UCITS ETF 1C</v>
      </c>
    </row>
    <row r="11" customFormat="false" ht="12.8" hidden="false" customHeight="false" outlineLevel="0" collapsed="false">
      <c r="A11" s="3" t="n">
        <v>45686</v>
      </c>
      <c r="B11" s="4" t="s">
        <v>14</v>
      </c>
      <c r="C11" s="1" t="n">
        <v>3.927853</v>
      </c>
      <c r="F11" s="1" t="s">
        <v>9</v>
      </c>
      <c r="G11" s="1" t="n">
        <v>500</v>
      </c>
      <c r="H11" s="1" t="str">
        <f aca="false">_xlfn.XLOOKUP(B11,Mappings!$A$2:$A$10,Mappings!$B$2:$B$10)</f>
        <v>Xtrackers II EUR Overnight Rate Swap UCITS ETF 1D</v>
      </c>
    </row>
    <row r="12" customFormat="false" ht="12.8" hidden="false" customHeight="false" outlineLevel="0" collapsed="false">
      <c r="A12" s="3" t="n">
        <v>45763</v>
      </c>
      <c r="B12" s="1" t="s">
        <v>15</v>
      </c>
      <c r="C12" s="1" t="n">
        <v>1.717327</v>
      </c>
      <c r="F12" s="1" t="s">
        <v>9</v>
      </c>
      <c r="G12" s="1" t="n">
        <v>100</v>
      </c>
      <c r="H12" s="1" t="str">
        <f aca="false">_xlfn.XLOOKUP(B12,Mappings!$A$2:$A$10,Mappings!$B$2:$B$10)</f>
        <v>iShares Global Water UCITS ETF USD (Dist)</v>
      </c>
    </row>
    <row r="13" customFormat="false" ht="12.8" hidden="false" customHeight="false" outlineLevel="0" collapsed="false">
      <c r="A13" s="3" t="n">
        <v>45705</v>
      </c>
      <c r="B13" s="1" t="s">
        <v>15</v>
      </c>
      <c r="C13" s="1" t="n">
        <v>1.576789</v>
      </c>
      <c r="F13" s="1" t="s">
        <v>9</v>
      </c>
      <c r="G13" s="1" t="n">
        <v>100</v>
      </c>
      <c r="H13" s="1" t="str">
        <f aca="false">_xlfn.XLOOKUP(B13,Mappings!$A$2:$A$10,Mappings!$B$2:$B$10)</f>
        <v>iShares Global Water UCITS ETF USD (Dist)</v>
      </c>
    </row>
    <row r="14" customFormat="false" ht="12.8" hidden="false" customHeight="false" outlineLevel="0" collapsed="false">
      <c r="A14" s="3" t="n">
        <v>45733</v>
      </c>
      <c r="B14" s="1" t="s">
        <v>15</v>
      </c>
      <c r="C14" s="1" t="n">
        <v>1.620745</v>
      </c>
      <c r="F14" s="1" t="s">
        <v>9</v>
      </c>
      <c r="G14" s="1" t="n">
        <v>100</v>
      </c>
      <c r="H14" s="1" t="str">
        <f aca="false">_xlfn.XLOOKUP(B14,Mappings!$A$2:$A$10,Mappings!$B$2:$B$10)</f>
        <v>iShares Global Water UCITS ETF USD (Dist)</v>
      </c>
    </row>
    <row r="15" customFormat="false" ht="12.8" hidden="false" customHeight="false" outlineLevel="0" collapsed="false">
      <c r="A15" s="3" t="n">
        <v>45663</v>
      </c>
      <c r="B15" s="1" t="s">
        <v>16</v>
      </c>
      <c r="C15" s="1" t="n">
        <v>1.889287</v>
      </c>
      <c r="F15" s="1" t="s">
        <v>9</v>
      </c>
      <c r="G15" s="1" t="n">
        <v>200</v>
      </c>
      <c r="H15" s="1" t="str">
        <f aca="false">_xlfn.XLOOKUP(B15,Mappings!$A$2:$A$10,Mappings!$B$2:$B$10)</f>
        <v>iShares Core MSCI World UCITS ETF USD (Acc)</v>
      </c>
    </row>
    <row r="16" customFormat="false" ht="12.8" hidden="false" customHeight="false" outlineLevel="0" collapsed="false">
      <c r="A16" s="3" t="n">
        <v>45779</v>
      </c>
      <c r="B16" s="1" t="s">
        <v>17</v>
      </c>
      <c r="C16" s="1" t="n">
        <v>4.032908</v>
      </c>
      <c r="F16" s="1" t="s">
        <v>9</v>
      </c>
      <c r="G16" s="1" t="n">
        <v>500</v>
      </c>
      <c r="H16" s="1" t="str">
        <f aca="false">_xlfn.XLOOKUP(B16,Mappings!$A$2:$A$10,Mappings!$B$2:$B$10)</f>
        <v>Vanguard FTSE All-World UCITS ETF USD Accumulation</v>
      </c>
    </row>
    <row r="17" customFormat="false" ht="12.8" hidden="false" customHeight="false" outlineLevel="0" collapsed="false">
      <c r="A17" s="3" t="n">
        <v>45691</v>
      </c>
      <c r="B17" s="1" t="s">
        <v>17</v>
      </c>
      <c r="C17" s="1" t="n">
        <v>3.631873</v>
      </c>
      <c r="F17" s="1" t="s">
        <v>9</v>
      </c>
      <c r="G17" s="1" t="n">
        <v>500</v>
      </c>
      <c r="H17" s="1" t="str">
        <f aca="false">_xlfn.XLOOKUP(B17,Mappings!$A$2:$A$10,Mappings!$B$2:$B$10)</f>
        <v>Vanguard FTSE All-World UCITS ETF USD Accumulation</v>
      </c>
    </row>
    <row r="18" customFormat="false" ht="12.8" hidden="false" customHeight="false" outlineLevel="0" collapsed="false">
      <c r="A18" s="3" t="n">
        <v>45663</v>
      </c>
      <c r="B18" s="1" t="s">
        <v>18</v>
      </c>
      <c r="C18" s="1" t="n">
        <v>0.844772</v>
      </c>
      <c r="F18" s="1" t="s">
        <v>9</v>
      </c>
      <c r="G18" s="1" t="n">
        <v>200</v>
      </c>
      <c r="H18" s="1" t="str">
        <f aca="false">_xlfn.XLOOKUP(B18,Mappings!$A$2:$A$10,Mappings!$B$2:$B$10)</f>
        <v>Apple Inc.</v>
      </c>
    </row>
    <row r="19" customFormat="false" ht="12.8" hidden="false" customHeight="false" outlineLevel="0" collapsed="false">
      <c r="A19" s="3" t="n">
        <v>45779</v>
      </c>
      <c r="B19" s="1" t="s">
        <v>18</v>
      </c>
      <c r="C19" s="1" t="n">
        <v>0.272538</v>
      </c>
      <c r="F19" s="1" t="s">
        <v>9</v>
      </c>
      <c r="G19" s="1" t="n">
        <v>50</v>
      </c>
      <c r="H19" s="1" t="str">
        <f aca="false">_xlfn.XLOOKUP(B19,Mappings!$A$2:$A$10,Mappings!$B$2:$B$10)</f>
        <v>Apple Inc.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56.34"/>
  </cols>
  <sheetData>
    <row r="1" customFormat="false" ht="12.8" hidden="false" customHeight="false" outlineLevel="0" collapsed="false">
      <c r="A1" s="1" t="s">
        <v>1</v>
      </c>
      <c r="B1" s="1" t="s">
        <v>19</v>
      </c>
    </row>
    <row r="2" customFormat="false" ht="12.8" hidden="false" customHeight="false" outlineLevel="0" collapsed="false">
      <c r="A2" s="1" t="str">
        <f aca="false" t="array" ref="A2:A10">_xlfn.UNIQUE(Stocks!B2:B19)</f>
        <v>1GOOGL.MI</v>
      </c>
      <c r="B2" s="1" t="s">
        <v>20</v>
      </c>
    </row>
    <row r="3" customFormat="false" ht="12.8" hidden="false" customHeight="false" outlineLevel="0" collapsed="false">
      <c r="A3" s="1" t="str">
        <v>NAQ.F</v>
      </c>
      <c r="B3" s="1" t="s">
        <v>21</v>
      </c>
    </row>
    <row r="4" customFormat="false" ht="15.75" hidden="false" customHeight="true" outlineLevel="0" collapsed="false">
      <c r="A4" s="1" t="str">
        <v>CSSPX.MI</v>
      </c>
      <c r="B4" s="4" t="s">
        <v>22</v>
      </c>
    </row>
    <row r="5" customFormat="false" ht="12.8" hidden="false" customHeight="false" outlineLevel="0" collapsed="false">
      <c r="A5" s="1" t="str">
        <v>XEON.DE</v>
      </c>
      <c r="B5" s="1" t="s">
        <v>23</v>
      </c>
    </row>
    <row r="6" customFormat="false" ht="12.8" hidden="false" customHeight="false" outlineLevel="0" collapsed="false">
      <c r="A6" s="1" t="str">
        <v>XEOD.DE</v>
      </c>
      <c r="B6" s="1" t="s">
        <v>24</v>
      </c>
    </row>
    <row r="7" customFormat="false" ht="12.8" hidden="false" customHeight="false" outlineLevel="0" collapsed="false">
      <c r="A7" s="1" t="str">
        <v>IQQQ.DE</v>
      </c>
      <c r="B7" s="1" t="s">
        <v>25</v>
      </c>
    </row>
    <row r="8" customFormat="false" ht="12.8" hidden="false" customHeight="false" outlineLevel="0" collapsed="false">
      <c r="A8" s="1" t="str">
        <v>EUNL.DE</v>
      </c>
      <c r="B8" s="1" t="s">
        <v>26</v>
      </c>
    </row>
    <row r="9" customFormat="false" ht="12.8" hidden="false" customHeight="false" outlineLevel="0" collapsed="false">
      <c r="A9" s="1" t="str">
        <v>VWCE.DE</v>
      </c>
      <c r="B9" s="1" t="s">
        <v>27</v>
      </c>
    </row>
    <row r="10" customFormat="false" ht="12.8" hidden="false" customHeight="false" outlineLevel="0" collapsed="false">
      <c r="A10" s="1" t="str">
        <v>APC.DE</v>
      </c>
      <c r="B1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5" style="1" width="17.4"/>
  </cols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29</v>
      </c>
      <c r="D1" s="1" t="s">
        <v>30</v>
      </c>
      <c r="E1" s="1" t="s">
        <v>7</v>
      </c>
      <c r="F1" s="1" t="s">
        <v>31</v>
      </c>
      <c r="I1" s="1" t="s">
        <v>32</v>
      </c>
    </row>
    <row r="2" customFormat="false" ht="12.8" hidden="false" customHeight="false" outlineLevel="0" collapsed="false">
      <c r="A2" s="3" t="n">
        <v>45770</v>
      </c>
      <c r="B2" s="1" t="n">
        <v>913.11</v>
      </c>
      <c r="C2" s="3" t="n">
        <v>47149</v>
      </c>
      <c r="E2" s="1" t="s">
        <v>33</v>
      </c>
      <c r="F2" s="5" t="n">
        <f aca="false">TRUE()</f>
        <v>1</v>
      </c>
      <c r="I2" s="1" t="n">
        <f aca="false">SUM(B2:B1000)</f>
        <v>4413.11</v>
      </c>
    </row>
    <row r="3" customFormat="false" ht="12.8" hidden="false" customHeight="false" outlineLevel="0" collapsed="false">
      <c r="A3" s="3" t="n">
        <v>45729</v>
      </c>
      <c r="B3" s="1" t="n">
        <v>2500</v>
      </c>
      <c r="C3" s="3" t="n">
        <v>52504</v>
      </c>
      <c r="E3" s="1" t="s">
        <v>34</v>
      </c>
      <c r="F3" s="5" t="n">
        <f aca="false">FALSE()</f>
        <v>0</v>
      </c>
    </row>
    <row r="4" customFormat="false" ht="12.8" hidden="false" customHeight="false" outlineLevel="0" collapsed="false">
      <c r="A4" s="3" t="n">
        <v>45722</v>
      </c>
      <c r="B4" s="1" t="n">
        <v>500</v>
      </c>
      <c r="C4" s="3" t="n">
        <v>47695</v>
      </c>
      <c r="E4" s="1" t="s">
        <v>35</v>
      </c>
      <c r="F4" s="5" t="n">
        <f aca="false">TRUE()</f>
        <v>1</v>
      </c>
    </row>
    <row r="5" customFormat="false" ht="12.8" hidden="false" customHeight="false" outlineLevel="0" collapsed="false">
      <c r="A5" s="3" t="n">
        <v>45722</v>
      </c>
      <c r="B5" s="1" t="n">
        <v>500</v>
      </c>
      <c r="C5" s="3" t="n">
        <v>47118</v>
      </c>
      <c r="E5" s="1" t="s">
        <v>34</v>
      </c>
      <c r="F5" s="5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36</v>
      </c>
    </row>
    <row r="2" customFormat="false" ht="12.8" hidden="false" customHeight="false" outlineLevel="0" collapsed="false">
      <c r="A2" s="3" t="n">
        <v>45778</v>
      </c>
      <c r="B2" s="1" t="n">
        <v>10.4</v>
      </c>
      <c r="C2" s="1" t="s">
        <v>37</v>
      </c>
      <c r="G2" s="1" t="s">
        <v>38</v>
      </c>
    </row>
    <row r="3" customFormat="false" ht="12.8" hidden="false" customHeight="false" outlineLevel="0" collapsed="false">
      <c r="A3" s="3" t="n">
        <v>45748</v>
      </c>
      <c r="B3" s="1" t="n">
        <v>12.05</v>
      </c>
      <c r="C3" s="1" t="s">
        <v>37</v>
      </c>
      <c r="G3" s="1" t="n">
        <f aca="false">SUM(B2:B1000)</f>
        <v>86.61</v>
      </c>
    </row>
    <row r="4" customFormat="false" ht="12.8" hidden="false" customHeight="false" outlineLevel="0" collapsed="false">
      <c r="A4" s="3" t="n">
        <v>45717</v>
      </c>
      <c r="B4" s="1" t="n">
        <v>16.91</v>
      </c>
      <c r="C4" s="1" t="s">
        <v>37</v>
      </c>
    </row>
    <row r="5" customFormat="false" ht="12.8" hidden="false" customHeight="false" outlineLevel="0" collapsed="false">
      <c r="A5" s="3" t="n">
        <v>45689</v>
      </c>
      <c r="B5" s="1" t="n">
        <v>19.83</v>
      </c>
      <c r="C5" s="1" t="s">
        <v>37</v>
      </c>
    </row>
    <row r="6" customFormat="false" ht="12.8" hidden="false" customHeight="false" outlineLevel="0" collapsed="false">
      <c r="A6" s="3" t="n">
        <v>45689</v>
      </c>
      <c r="B6" s="1" t="n">
        <v>19.83</v>
      </c>
      <c r="C6" s="1" t="s">
        <v>37</v>
      </c>
    </row>
    <row r="7" customFormat="false" ht="12.8" hidden="false" customHeight="false" outlineLevel="0" collapsed="false">
      <c r="A7" s="3" t="n">
        <v>45722</v>
      </c>
      <c r="B7" s="1" t="n">
        <v>7.42</v>
      </c>
      <c r="C7" s="1" t="s">
        <v>39</v>
      </c>
    </row>
    <row r="8" customFormat="false" ht="12.8" hidden="false" customHeight="false" outlineLevel="0" collapsed="false">
      <c r="A8" s="3" t="n">
        <v>45701</v>
      </c>
      <c r="B8" s="1" t="n">
        <v>0.17</v>
      </c>
      <c r="C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6" min="6" style="1" width="16.43"/>
    <col collapsed="false" customWidth="true" hidden="false" outlineLevel="0" max="8" min="8" style="1" width="16.18"/>
  </cols>
  <sheetData>
    <row r="4" customFormat="false" ht="12.8" hidden="false" customHeight="false" outlineLevel="0" collapsed="false">
      <c r="B4" s="1" t="s">
        <v>40</v>
      </c>
      <c r="C4" s="1" t="s">
        <v>41</v>
      </c>
      <c r="D4" s="1" t="s">
        <v>42</v>
      </c>
      <c r="F4" s="1" t="s">
        <v>43</v>
      </c>
      <c r="H4" s="1" t="s">
        <v>44</v>
      </c>
    </row>
    <row r="5" customFormat="false" ht="12.8" hidden="false" customHeight="false" outlineLevel="0" collapsed="false">
      <c r="B5" s="1" t="n">
        <f aca="false">Bonds!I2</f>
        <v>4413.11</v>
      </c>
      <c r="C5" s="1" t="n">
        <f aca="false">Stocks!J3</f>
        <v>6050.3</v>
      </c>
      <c r="D5" s="1" t="n">
        <f aca="false">IntDiv!G3</f>
        <v>86.61</v>
      </c>
      <c r="F5" s="1" t="n">
        <f aca="false">B5+C5</f>
        <v>10463.41</v>
      </c>
      <c r="H5" s="6" t="n">
        <f aca="false">D5/F5</f>
        <v>0.00827741625340114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2025-05-08T21:56:07Z</dcterms:created>
  <dc:creator/>
  <dc:description/>
  <dc:language>en-US</dc:language>
  <cp:lastModifiedBy/>
  <dcterms:modified xsi:type="dcterms:W3CDTF">2025-05-10T12:12:06Z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