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S:\Midmanagement\Georgia's Folder\Website forms\"/>
    </mc:Choice>
  </mc:AlternateContent>
  <workbookProtection workbookPassword="EF5C" lockStructure="1"/>
  <bookViews>
    <workbookView xWindow="15870" yWindow="0" windowWidth="12255" windowHeight="11745" tabRatio="634"/>
  </bookViews>
  <sheets>
    <sheet name="Apartment-calculating" sheetId="1" r:id="rId1"/>
    <sheet name="House-Mobile-Manuf-calculating" sheetId="6" r:id="rId2"/>
    <sheet name="Apartment-non-calculating" sheetId="5" r:id="rId3"/>
    <sheet name="House-Mobile-Manu-non calc." sheetId="10" r:id="rId4"/>
    <sheet name="Sheet1" sheetId="8" r:id="rId5"/>
    <sheet name="Sheet2" sheetId="9" r:id="rId6"/>
  </sheets>
  <definedNames>
    <definedName name="_xlnm.Print_Area" localSheetId="0">'Apartment-calculating'!$A$1:$O$66</definedName>
    <definedName name="_xlnm.Print_Area" localSheetId="2">'Apartment-non-calculating'!$A$1:$N$64</definedName>
    <definedName name="_xlnm.Print_Area" localSheetId="1">'House-Mobile-Manuf-calculating'!$A$1:$N$66</definedName>
    <definedName name="_xlnm.Print_Area" localSheetId="3">'House-Mobile-Manu-non calc.'!$A$1:$N$63</definedName>
  </definedNames>
  <calcPr calcId="152511"/>
</workbook>
</file>

<file path=xl/calcChain.xml><?xml version="1.0" encoding="utf-8"?>
<calcChain xmlns="http://schemas.openxmlformats.org/spreadsheetml/2006/main">
  <c r="I5" i="6" l="1"/>
  <c r="I5" i="1"/>
  <c r="I7" i="1" l="1"/>
  <c r="I7" i="6"/>
  <c r="K38" i="1" l="1"/>
  <c r="C5" i="1" l="1"/>
  <c r="I57" i="1" l="1"/>
  <c r="H42" i="1"/>
  <c r="H43" i="1" s="1"/>
  <c r="I54" i="1" l="1"/>
  <c r="A46" i="1"/>
  <c r="D58" i="10"/>
  <c r="L38" i="6"/>
  <c r="I57" i="6" s="1"/>
  <c r="H42" i="6" l="1"/>
  <c r="A46" i="10"/>
  <c r="C5" i="6"/>
  <c r="D59" i="6" l="1"/>
  <c r="N5" i="6"/>
  <c r="O5" i="1"/>
  <c r="O7" i="1"/>
  <c r="O8" i="1" l="1"/>
  <c r="I52" i="1" s="1"/>
  <c r="I53" i="1" s="1"/>
  <c r="I55" i="1" s="1"/>
  <c r="I56" i="1" s="1"/>
  <c r="I58" i="1" s="1"/>
  <c r="L58" i="10"/>
  <c r="L57" i="10"/>
  <c r="L56" i="10"/>
  <c r="N58" i="10"/>
  <c r="D59" i="1"/>
  <c r="N7" i="6"/>
  <c r="H43" i="6"/>
  <c r="D62" i="1" l="1"/>
  <c r="K62" i="1"/>
  <c r="J62" i="1"/>
  <c r="H62" i="1"/>
  <c r="D61" i="1"/>
  <c r="N8" i="6"/>
  <c r="I52" i="6" s="1"/>
  <c r="I54" i="6"/>
  <c r="A46" i="6"/>
  <c r="I53" i="6" l="1"/>
  <c r="I55" i="6" s="1"/>
  <c r="I56" i="6" s="1"/>
  <c r="M60" i="1"/>
  <c r="M58" i="1"/>
  <c r="O59" i="1" s="1"/>
  <c r="M57" i="1"/>
  <c r="M59" i="1"/>
  <c r="L60" i="6" l="1"/>
  <c r="L59" i="6"/>
  <c r="I58" i="6"/>
  <c r="L58" i="6"/>
  <c r="N59" i="6" s="1"/>
  <c r="L57" i="6"/>
  <c r="D62" i="6" l="1"/>
  <c r="D61" i="6"/>
  <c r="L62" i="6"/>
  <c r="H62" i="6"/>
  <c r="J62" i="6"/>
</calcChain>
</file>

<file path=xl/sharedStrings.xml><?xml version="1.0" encoding="utf-8"?>
<sst xmlns="http://schemas.openxmlformats.org/spreadsheetml/2006/main" count="431" uniqueCount="107">
  <si>
    <t>Name:</t>
  </si>
  <si>
    <t>0BR</t>
  </si>
  <si>
    <t>1BR</t>
  </si>
  <si>
    <t>2BR</t>
  </si>
  <si>
    <t>3BR</t>
  </si>
  <si>
    <t>4BR</t>
  </si>
  <si>
    <t>5BR</t>
  </si>
  <si>
    <t>6BR</t>
  </si>
  <si>
    <t>Your Amount</t>
  </si>
  <si>
    <t>Type of Utility / Appliance</t>
  </si>
  <si>
    <t>Heat</t>
  </si>
  <si>
    <t>Cooking</t>
  </si>
  <si>
    <t>Air Conditioning</t>
  </si>
  <si>
    <t>Water Heating</t>
  </si>
  <si>
    <t>Sewer</t>
  </si>
  <si>
    <t>Trash</t>
  </si>
  <si>
    <t>ELECTRIC</t>
  </si>
  <si>
    <t>Total Utility Allowance &gt;&gt;&gt;</t>
  </si>
  <si>
    <t>Water Service - Domestic Use</t>
  </si>
  <si>
    <t>Calculating the Gross Rent on the Unit:</t>
  </si>
  <si>
    <t>+ $</t>
  </si>
  <si>
    <t>= $</t>
  </si>
  <si>
    <t>*</t>
  </si>
  <si>
    <t>Voucher / Unit Size</t>
  </si>
  <si>
    <t>(40% of adjusted monthly income)</t>
  </si>
  <si>
    <t>ADD the total utility allowance calculated above</t>
  </si>
  <si>
    <t>8. Equals the Amount the Tenant Pays the Landlord for Rent</t>
  </si>
  <si>
    <t>Take the rent amount that the owner/manager is requesting:   $</t>
  </si>
  <si>
    <t>Payment Standards</t>
  </si>
  <si>
    <t>-</t>
  </si>
  <si>
    <t>=</t>
  </si>
  <si>
    <t>CAN YOU AFFORD THE UNIT YOU SELECTED?  Once you have found a unit, you must determine if you qualify for the unit.</t>
  </si>
  <si>
    <t>Line #6 cannot be more than line #9</t>
  </si>
  <si>
    <t>COMPARE LINE #6 WITH LINE #9</t>
  </si>
  <si>
    <t>1. Gross Rent Amount or Payment Standard (whichever is smaller):</t>
  </si>
  <si>
    <t>Voucher Issue Date:</t>
  </si>
  <si>
    <t>Voucher Expiration Date:</t>
  </si>
  <si>
    <t>F Sheet</t>
  </si>
  <si>
    <r>
      <t xml:space="preserve">This equals the </t>
    </r>
    <r>
      <rPr>
        <b/>
        <sz val="14"/>
        <rFont val="Arial"/>
        <family val="2"/>
      </rPr>
      <t>GROSS RENT*</t>
    </r>
    <r>
      <rPr>
        <sz val="14"/>
        <rFont val="Arial"/>
        <family val="2"/>
      </rPr>
      <t xml:space="preserve"> for the unit</t>
    </r>
  </si>
  <si>
    <r>
      <t xml:space="preserve">4. Gross Rent Amount* </t>
    </r>
    <r>
      <rPr>
        <b/>
        <sz val="13"/>
        <rFont val="Arial"/>
        <family val="2"/>
      </rPr>
      <t>(FROM ABOVE):</t>
    </r>
  </si>
  <si>
    <r>
      <t xml:space="preserve">7. Subtract the Total Utility Allowance </t>
    </r>
    <r>
      <rPr>
        <b/>
        <sz val="13"/>
        <rFont val="Arial"/>
        <family val="2"/>
      </rPr>
      <t>(LINE #6 minus #7):</t>
    </r>
  </si>
  <si>
    <r>
      <t xml:space="preserve">3. Equals the Maximum HAP (Housing Assistance Payment)                                     </t>
    </r>
    <r>
      <rPr>
        <b/>
        <sz val="13"/>
        <rFont val="Arial"/>
        <family val="2"/>
      </rPr>
      <t>(LINE #1 minus #2)</t>
    </r>
    <r>
      <rPr>
        <sz val="13"/>
        <rFont val="Arial"/>
        <family val="2"/>
      </rPr>
      <t>:</t>
    </r>
  </si>
  <si>
    <t>Authorized Bedroom(s) / Subsidy:</t>
  </si>
  <si>
    <r>
      <t xml:space="preserve">5. Subtract the Maximum HAP </t>
    </r>
    <r>
      <rPr>
        <b/>
        <sz val="13"/>
        <rFont val="Arial"/>
        <family val="2"/>
      </rPr>
      <t>(SAME AS #3):</t>
    </r>
  </si>
  <si>
    <t>9. Line #6 ABOVE cannot be more than:</t>
  </si>
  <si>
    <r>
      <t>6. Equals Tenant Share (rent + utility allowance)</t>
    </r>
    <r>
      <rPr>
        <b/>
        <sz val="13"/>
        <rFont val="Arial"/>
        <family val="2"/>
      </rPr>
      <t>(LINE #4 minus #5):</t>
    </r>
  </si>
  <si>
    <t>The amounts on this form are estimates and may change based on monthly adjusted income, assets, deductions, rent and utility allowance calculations. *The Contract rent to owner will still be subject to rent reasonable determination.  If the amount on line 6 (towards the bottom) is more than line 9, the rent must be lowered by the amount that it is over or you will need to find a different unit.</t>
  </si>
  <si>
    <t xml:space="preserve">Remember: only add the amounts for those utilities that you are responsible for.  </t>
  </si>
  <si>
    <r>
      <t xml:space="preserve">Then, for each "Type of Utility/Appliance" enter the dollar amount listed under the bedroom size of your unit.  Add up the dollar amounts on the far right to get the </t>
    </r>
    <r>
      <rPr>
        <b/>
        <sz val="14"/>
        <rFont val="Arial"/>
        <family val="2"/>
      </rPr>
      <t>total</t>
    </r>
    <r>
      <rPr>
        <sz val="14"/>
        <rFont val="Arial"/>
        <family val="2"/>
      </rPr>
      <t xml:space="preserve"> utility allowance.  </t>
    </r>
  </si>
  <si>
    <t>***Estimated Calculations***</t>
  </si>
  <si>
    <t>Housing Authority Use Only:</t>
  </si>
  <si>
    <t>Transaction code 02</t>
  </si>
  <si>
    <t>Circle one of the above transaction codes</t>
  </si>
  <si>
    <r>
      <t>Transaction code 01</t>
    </r>
    <r>
      <rPr>
        <u/>
        <sz val="11"/>
        <color indexed="16"/>
        <rFont val="Arial"/>
        <family val="2"/>
      </rPr>
      <t xml:space="preserve">          </t>
    </r>
  </si>
  <si>
    <r>
      <t>Transaction code 04</t>
    </r>
    <r>
      <rPr>
        <u/>
        <sz val="11"/>
        <color indexed="16"/>
        <rFont val="Arial"/>
        <family val="2"/>
      </rPr>
      <t xml:space="preserve">           </t>
    </r>
  </si>
  <si>
    <r>
      <t>Tenant cannot move in before</t>
    </r>
    <r>
      <rPr>
        <b/>
        <u/>
        <sz val="12"/>
        <rFont val="Arial"/>
        <family val="2"/>
      </rPr>
      <t xml:space="preserve">                     </t>
    </r>
    <r>
      <rPr>
        <b/>
        <sz val="12"/>
        <rFont val="Arial"/>
        <family val="2"/>
      </rPr>
      <t xml:space="preserve"> or inspection pass date (whichever is later) or will be responsible for full rent.</t>
    </r>
  </si>
  <si>
    <t>Address of unit:</t>
  </si>
  <si>
    <t>times 10% =</t>
  </si>
  <si>
    <t>times 30% =</t>
  </si>
  <si>
    <r>
      <t xml:space="preserve">Completed by ____________    Date </t>
    </r>
    <r>
      <rPr>
        <u/>
        <sz val="11"/>
        <rFont val="Arial"/>
        <family val="2"/>
      </rPr>
      <t xml:space="preserve">                </t>
    </r>
  </si>
  <si>
    <r>
      <t xml:space="preserve">Adjusted Annual Income (8y): </t>
    </r>
    <r>
      <rPr>
        <sz val="12"/>
        <rFont val="Arial"/>
        <family val="2"/>
      </rPr>
      <t>$</t>
    </r>
  </si>
  <si>
    <r>
      <t>Adjusted Monthly Income (9d):</t>
    </r>
    <r>
      <rPr>
        <sz val="12"/>
        <rFont val="Arial"/>
        <family val="2"/>
      </rPr>
      <t>$</t>
    </r>
  </si>
  <si>
    <t>Monthly Income (9a):                $</t>
  </si>
  <si>
    <t>NOTE: The 40% rule only applies if the gross rent exceeds the payment standard. A family may pay more than 40% of their income so long as the gross rent is at or below the payment standard. [24 CFR 982.305 (a)(5)]. The family must pay at least 10% of its Monthly Income for rent. [24 CFR 5.628 (a)(1)(2)].</t>
  </si>
  <si>
    <t>Refrigerator (if Tenant is paying on it now)</t>
  </si>
  <si>
    <t>Monthly Gas Fee</t>
  </si>
  <si>
    <t>***Estimated Calculations***  F SHEET</t>
  </si>
  <si>
    <t>Unit Type: Detached House/Mobile/Manufactured Home</t>
  </si>
  <si>
    <t xml:space="preserve"> </t>
  </si>
  <si>
    <t>Stove/Range (if Tenant is paying on it now)</t>
  </si>
  <si>
    <t>01</t>
  </si>
  <si>
    <t>02</t>
  </si>
  <si>
    <t>04</t>
  </si>
  <si>
    <t>Housing Authority of the County of Riverside--STANDARD</t>
  </si>
  <si>
    <t>7BR</t>
  </si>
  <si>
    <t>Annual Income (7i) or (8a):     $</t>
  </si>
  <si>
    <t>(After exclusions but before deductions, 7i or 8a                     of HUD 50058)</t>
  </si>
  <si>
    <t>2. Subtract Tenant Family 30% of Adjusted Monthly Income or 10 % of Monthly Gross Income or $50 minimum Rent (whichever is higher):</t>
  </si>
  <si>
    <t>Higher of 10 % of Monthly Income (9ax10%) or 30% of Adj. Monthly Income (8y/12):</t>
  </si>
  <si>
    <t>2. Subtract Tenant Family 30% of Adjusted Monthly Income or 10 % of Monthly Gross Income or $50 Minimum Rent (whichever is higher):</t>
  </si>
  <si>
    <t>(After exclusions but before deductions, 7i or 8a                                    of HUD 50058)</t>
  </si>
  <si>
    <t>(After exclusions but before deductions, 7i or 8a                         of HUD 50058)</t>
  </si>
  <si>
    <t>unless Gross Rent is at or less than Payment Standard, see 40% rule</t>
  </si>
  <si>
    <t xml:space="preserve">GAS  </t>
  </si>
  <si>
    <t>Bottle Gas/Propane</t>
  </si>
  <si>
    <t>Oil / Other</t>
  </si>
  <si>
    <r>
      <t xml:space="preserve">On the chart, find the column for the </t>
    </r>
    <r>
      <rPr>
        <b/>
        <u/>
        <sz val="14"/>
        <rFont val="Arial"/>
        <family val="2"/>
      </rPr>
      <t>lower</t>
    </r>
    <r>
      <rPr>
        <sz val="14"/>
        <rFont val="Arial"/>
        <family val="2"/>
      </rPr>
      <t xml:space="preserve"> of your authorized voucher subsidy size or the bedroom size of your unit.</t>
    </r>
  </si>
  <si>
    <t>Dwelling Unit Size or Subsidy Size (whichever is lower)</t>
  </si>
  <si>
    <t>SCE Electric Fee</t>
  </si>
  <si>
    <t xml:space="preserve">Then, for each "Type of Utility/Appliance" enter the dollar amount listed under the bedroom size of your unit.  Add up the dollar amounts on the far right to get the total utility allowance. </t>
  </si>
  <si>
    <r>
      <t xml:space="preserve">***Payment Standards are </t>
    </r>
    <r>
      <rPr>
        <b/>
        <u/>
        <sz val="11"/>
        <rFont val="Arial"/>
        <family val="2"/>
      </rPr>
      <t>not</t>
    </r>
    <r>
      <rPr>
        <b/>
        <sz val="11"/>
        <rFont val="Arial"/>
        <family val="2"/>
      </rPr>
      <t xml:space="preserve"> contract rent amounts - they are used in the calculation of tenant/HAP portions.  To be used as rents, owners must pay all utilities.  All rents are subject to a reasonable rent determination.  SIDE PAYMENTS ARE PROHIBITED.                                   ***If line 8 is a negative number, the tenant's rent to owner will be zero and the tenant will receive a Utility Assistance Payment - In this case the HA may pay the contract rent amount determined by the HA and the Maximum HAP listed on line 3 and 5 are the HAP amount and UAP combined.</t>
    </r>
  </si>
  <si>
    <r>
      <t xml:space="preserve">***Payment Standards are </t>
    </r>
    <r>
      <rPr>
        <b/>
        <u/>
        <sz val="11"/>
        <rFont val="Arial"/>
        <family val="2"/>
      </rPr>
      <t>not</t>
    </r>
    <r>
      <rPr>
        <b/>
        <sz val="11"/>
        <rFont val="Arial"/>
        <family val="2"/>
      </rPr>
      <t xml:space="preserve"> contract rent amounts - they are used in the calculation of tenant/HAP portions.  To be used as rents, owners must pay all utilities.  All rents are subject to a reasonable rent determination.  SIDE PAYMENTS ARE PROHIBITED.                                            ***If line 8 is a negative number, the tenant's rent to owner will be zero and the tenant will receive a Utility Assistance Payment - In this case the HA may pay the contract rent amount determined by the HA and the Maximum HAP listed on line 3 and 5 are the HAP amount and UAP combined.</t>
    </r>
  </si>
  <si>
    <r>
      <t xml:space="preserve">***Payment Standards are </t>
    </r>
    <r>
      <rPr>
        <b/>
        <u/>
        <sz val="11"/>
        <rFont val="Arial"/>
        <family val="2"/>
      </rPr>
      <t>not</t>
    </r>
    <r>
      <rPr>
        <b/>
        <sz val="11"/>
        <rFont val="Arial"/>
        <family val="2"/>
      </rPr>
      <t xml:space="preserve"> contract rent amounts - they are used in the calculation of tenant/HAP portions.  To be used as rents, owners must pay all utilities.  All rents are subject to a reasonable rent determination.  SIDE PAYMENTS ARE PROHIBITED.                                   ***If line 8 is a negative number, the tenant's rent to owner will be zero and the tenant will receive a Utility Assistance Payment - In this case the HA may pay the contract rent amount determined by the HA and the Maximum HAP listed on line 3 and 5 are the HAP amount and URP combined.</t>
    </r>
  </si>
  <si>
    <t xml:space="preserve">Completed by ____________    Date                 </t>
  </si>
  <si>
    <t xml:space="preserve">If the utilities are included in the rent, the total utility allowance will be zero unless the resident is supplying the refrigerator or stove and paying for it in installments. </t>
  </si>
  <si>
    <t>If the utilities are included in the rent, the total utility allowance will be zero unless the resident is supplying the refrigerator or stove and paying for it in installments.</t>
  </si>
  <si>
    <t>Compare the Gross Rent* amount to the Payment Standard for the Voucher size or Unit size (whichever is smaller).  See chart below.  Enter the result of the comparison on line 1.</t>
  </si>
  <si>
    <t>Exception Payment Standard: Temecula</t>
  </si>
  <si>
    <t>UNIT TYPE: Apartment, Duplex/Triplex/Fourplex, Condo</t>
  </si>
  <si>
    <t xml:space="preserve"> Then for each "Type of Utility/Appliance" enter the dollar amount listed under the bedroom size of your unit.  Add up the dollar amounts on the far right to get total utility allowance.</t>
  </si>
  <si>
    <t xml:space="preserve">Then for each "Type of Utility/Appliance" enter the dollar amount listed under the bedroom size of your unit.  Add up the dollar amounts on the far right to get the total utility allowance. </t>
  </si>
  <si>
    <t>Other Electric - Non-SCE (Lights &amp; Appliances)</t>
  </si>
  <si>
    <t>NON-SCE/ NON-Riv Public Ut Electric Fee</t>
  </si>
  <si>
    <t>Riverside Public Utilities Only Electric Fee</t>
  </si>
  <si>
    <t>Rev 9-28-18 PS Eff 10-1-18; UA eff 7-1-18 gb</t>
  </si>
  <si>
    <t xml:space="preserve">Other Electric - SCE w/Ded. Of CA Climate Credit (Lights &amp; Appliances) (avg)     </t>
  </si>
  <si>
    <t>Other Electric - SCE w/Ded. Of CA Climate Credit (Lights &amp; Appliances)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</si>
</sst>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color indexed="16"/>
      <name val="Arial"/>
      <family val="2"/>
    </font>
    <font>
      <sz val="10"/>
      <color indexed="16"/>
      <name val="Arial"/>
      <family val="2"/>
    </font>
    <font>
      <b/>
      <sz val="11"/>
      <color indexed="16"/>
      <name val="Arial"/>
      <family val="2"/>
    </font>
    <font>
      <b/>
      <sz val="14"/>
      <color indexed="16"/>
      <name val="Arial"/>
      <family val="2"/>
    </font>
    <font>
      <sz val="10"/>
      <color indexed="16"/>
      <name val="Arial"/>
      <family val="2"/>
    </font>
    <font>
      <sz val="11"/>
      <color indexed="16"/>
      <name val="Arial"/>
      <family val="2"/>
    </font>
    <font>
      <u/>
      <sz val="11"/>
      <color indexed="16"/>
      <name val="Arial"/>
      <family val="2"/>
    </font>
    <font>
      <b/>
      <u/>
      <sz val="12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b/>
      <sz val="14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12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dashDot">
        <color indexed="64"/>
      </left>
      <right/>
      <top style="medium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/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44" fontId="3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Border="1" applyAlignment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4" fontId="6" fillId="0" borderId="6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11" fillId="0" borderId="0" xfId="0" quotePrefix="1" applyFont="1" applyAlignment="1">
      <alignment horizontal="right"/>
    </xf>
    <xf numFmtId="3" fontId="13" fillId="0" borderId="0" xfId="0" applyNumberFormat="1" applyFont="1" applyBorder="1" applyAlignment="1">
      <alignment horizontal="center" wrapText="1"/>
    </xf>
    <xf numFmtId="0" fontId="13" fillId="0" borderId="0" xfId="0" quotePrefix="1" applyFont="1" applyAlignment="1">
      <alignment horizontal="right" shrinkToFit="1"/>
    </xf>
    <xf numFmtId="0" fontId="12" fillId="0" borderId="0" xfId="0" applyFont="1" applyAlignment="1"/>
    <xf numFmtId="0" fontId="7" fillId="0" borderId="0" xfId="0" applyFont="1"/>
    <xf numFmtId="0" fontId="17" fillId="0" borderId="28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0" fillId="0" borderId="0" xfId="0" applyAlignment="1">
      <alignment horizontal="right" wrapText="1"/>
    </xf>
    <xf numFmtId="0" fontId="6" fillId="0" borderId="0" xfId="0" applyFont="1" applyBorder="1" applyProtection="1">
      <protection hidden="1"/>
    </xf>
    <xf numFmtId="0" fontId="6" fillId="0" borderId="0" xfId="0" applyFont="1" applyBorder="1"/>
    <xf numFmtId="0" fontId="8" fillId="0" borderId="0" xfId="0" applyFont="1" applyAlignment="1">
      <alignment horizontal="right" wrapText="1"/>
    </xf>
    <xf numFmtId="0" fontId="8" fillId="0" borderId="35" xfId="0" applyFont="1" applyBorder="1" applyAlignment="1">
      <alignment horizontal="center" wrapText="1"/>
    </xf>
    <xf numFmtId="0" fontId="6" fillId="0" borderId="0" xfId="0" applyFont="1"/>
    <xf numFmtId="0" fontId="6" fillId="0" borderId="35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wrapText="1"/>
    </xf>
    <xf numFmtId="0" fontId="5" fillId="0" borderId="59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Border="1" applyAlignment="1"/>
    <xf numFmtId="0" fontId="11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right" wrapText="1"/>
    </xf>
    <xf numFmtId="0" fontId="6" fillId="0" borderId="22" xfId="0" applyFont="1" applyBorder="1" applyAlignment="1">
      <alignment wrapText="1"/>
    </xf>
    <xf numFmtId="0" fontId="0" fillId="0" borderId="0" xfId="0" applyFill="1" applyAlignment="1"/>
    <xf numFmtId="0" fontId="0" fillId="0" borderId="0" xfId="0"/>
    <xf numFmtId="0" fontId="3" fillId="5" borderId="0" xfId="0" applyFont="1" applyFill="1" applyAlignment="1">
      <alignment wrapText="1"/>
    </xf>
    <xf numFmtId="0" fontId="0" fillId="0" borderId="0" xfId="0"/>
    <xf numFmtId="0" fontId="0" fillId="0" borderId="0" xfId="0" applyAlignment="1"/>
    <xf numFmtId="0" fontId="6" fillId="0" borderId="0" xfId="0" applyFont="1" applyAlignment="1">
      <alignment wrapText="1"/>
    </xf>
    <xf numFmtId="0" fontId="22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6" fillId="0" borderId="0" xfId="0" applyFont="1" applyAlignment="1"/>
    <xf numFmtId="0" fontId="0" fillId="0" borderId="0" xfId="0" applyAlignment="1"/>
    <xf numFmtId="0" fontId="3" fillId="0" borderId="0" xfId="0" applyFont="1" applyBorder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/>
    <xf numFmtId="0" fontId="1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164" fontId="6" fillId="0" borderId="42" xfId="0" applyNumberFormat="1" applyFont="1" applyBorder="1" applyAlignment="1">
      <alignment horizontal="center"/>
    </xf>
    <xf numFmtId="164" fontId="6" fillId="0" borderId="44" xfId="0" applyNumberFormat="1" applyFont="1" applyBorder="1" applyAlignment="1">
      <alignment horizontal="center"/>
    </xf>
    <xf numFmtId="164" fontId="6" fillId="0" borderId="60" xfId="0" applyNumberFormat="1" applyFont="1" applyBorder="1" applyAlignment="1">
      <alignment horizontal="center"/>
    </xf>
    <xf numFmtId="164" fontId="6" fillId="0" borderId="61" xfId="0" applyNumberFormat="1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4" fontId="6" fillId="0" borderId="43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5" fillId="0" borderId="17" xfId="0" applyFont="1" applyBorder="1" applyAlignment="1">
      <alignment horizontal="center"/>
    </xf>
    <xf numFmtId="164" fontId="8" fillId="0" borderId="67" xfId="0" applyNumberFormat="1" applyFont="1" applyBorder="1" applyAlignment="1">
      <alignment horizontal="center"/>
    </xf>
    <xf numFmtId="164" fontId="8" fillId="0" borderId="68" xfId="0" applyNumberFormat="1" applyFont="1" applyBorder="1" applyAlignment="1">
      <alignment horizontal="center"/>
    </xf>
    <xf numFmtId="164" fontId="8" fillId="0" borderId="65" xfId="0" applyNumberFormat="1" applyFont="1" applyBorder="1" applyAlignment="1">
      <alignment horizontal="center"/>
    </xf>
    <xf numFmtId="164" fontId="8" fillId="0" borderId="66" xfId="0" applyNumberFormat="1" applyFont="1" applyBorder="1" applyAlignment="1">
      <alignment horizontal="center"/>
    </xf>
    <xf numFmtId="164" fontId="8" fillId="0" borderId="69" xfId="0" applyNumberFormat="1" applyFont="1" applyBorder="1" applyAlignment="1">
      <alignment horizontal="center"/>
    </xf>
    <xf numFmtId="164" fontId="8" fillId="0" borderId="64" xfId="0" applyNumberFormat="1" applyFont="1" applyBorder="1" applyAlignment="1">
      <alignment horizontal="center"/>
    </xf>
    <xf numFmtId="3" fontId="11" fillId="0" borderId="0" xfId="0" applyNumberFormat="1" applyFont="1" applyFill="1" applyBorder="1" applyAlignment="1">
      <alignment horizontal="left" wrapText="1"/>
    </xf>
    <xf numFmtId="0" fontId="19" fillId="0" borderId="32" xfId="0" quotePrefix="1" applyFont="1" applyBorder="1" applyAlignment="1">
      <alignment horizontal="center" vertical="center"/>
    </xf>
    <xf numFmtId="0" fontId="19" fillId="0" borderId="33" xfId="0" quotePrefix="1" applyFont="1" applyBorder="1" applyAlignment="1">
      <alignment horizontal="center" vertical="center"/>
    </xf>
    <xf numFmtId="0" fontId="19" fillId="0" borderId="34" xfId="0" quotePrefix="1" applyFont="1" applyBorder="1" applyAlignment="1">
      <alignment horizontal="center" vertical="center"/>
    </xf>
    <xf numFmtId="0" fontId="0" fillId="0" borderId="70" xfId="0" applyBorder="1"/>
    <xf numFmtId="0" fontId="18" fillId="0" borderId="7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6" fillId="0" borderId="8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27" fillId="0" borderId="0" xfId="0" applyFont="1" applyFill="1" applyAlignment="1"/>
    <xf numFmtId="164" fontId="20" fillId="0" borderId="41" xfId="0" applyNumberFormat="1" applyFont="1" applyBorder="1" applyAlignment="1">
      <alignment horizontal="left" vertical="center" wrapText="1"/>
    </xf>
    <xf numFmtId="0" fontId="27" fillId="0" borderId="0" xfId="0" applyFont="1"/>
    <xf numFmtId="0" fontId="0" fillId="0" borderId="27" xfId="0" applyFill="1" applyBorder="1" applyAlignment="1"/>
    <xf numFmtId="0" fontId="0" fillId="0" borderId="0" xfId="0" applyFill="1" applyBorder="1" applyAlignment="1"/>
    <xf numFmtId="0" fontId="0" fillId="0" borderId="41" xfId="0" applyFill="1" applyBorder="1" applyAlignment="1"/>
    <xf numFmtId="0" fontId="6" fillId="0" borderId="37" xfId="0" applyFont="1" applyBorder="1" applyAlignment="1">
      <alignment horizontal="center"/>
    </xf>
    <xf numFmtId="0" fontId="0" fillId="0" borderId="0" xfId="0" applyAlignment="1"/>
    <xf numFmtId="0" fontId="11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11" fillId="0" borderId="0" xfId="0" applyFont="1" applyAlignment="1">
      <alignment vertical="center" wrapText="1"/>
    </xf>
    <xf numFmtId="0" fontId="6" fillId="0" borderId="76" xfId="0" applyFont="1" applyBorder="1"/>
    <xf numFmtId="0" fontId="6" fillId="0" borderId="77" xfId="0" applyFont="1" applyBorder="1"/>
    <xf numFmtId="164" fontId="6" fillId="0" borderId="78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79" xfId="0" applyNumberFormat="1" applyFont="1" applyBorder="1" applyAlignment="1">
      <alignment horizontal="center"/>
    </xf>
    <xf numFmtId="164" fontId="6" fillId="0" borderId="80" xfId="0" applyNumberFormat="1" applyFont="1" applyBorder="1" applyAlignment="1">
      <alignment horizontal="center"/>
    </xf>
    <xf numFmtId="164" fontId="8" fillId="0" borderId="81" xfId="0" applyNumberFormat="1" applyFont="1" applyBorder="1" applyAlignment="1">
      <alignment horizontal="center"/>
    </xf>
    <xf numFmtId="0" fontId="0" fillId="0" borderId="0" xfId="0"/>
    <xf numFmtId="164" fontId="6" fillId="0" borderId="82" xfId="0" applyNumberFormat="1" applyFont="1" applyBorder="1" applyAlignment="1">
      <alignment horizontal="center"/>
    </xf>
    <xf numFmtId="164" fontId="6" fillId="0" borderId="65" xfId="0" applyNumberFormat="1" applyFont="1" applyBorder="1" applyAlignment="1">
      <alignment horizontal="center"/>
    </xf>
    <xf numFmtId="8" fontId="3" fillId="6" borderId="25" xfId="0" applyNumberFormat="1" applyFont="1" applyFill="1" applyBorder="1" applyAlignment="1"/>
    <xf numFmtId="0" fontId="0" fillId="0" borderId="0" xfId="0"/>
    <xf numFmtId="164" fontId="6" fillId="0" borderId="7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6" fillId="0" borderId="23" xfId="0" applyNumberFormat="1" applyFont="1" applyFill="1" applyBorder="1" applyAlignment="1">
      <alignment horizontal="center"/>
    </xf>
    <xf numFmtId="0" fontId="33" fillId="0" borderId="35" xfId="0" applyFont="1" applyBorder="1" applyAlignment="1">
      <alignment horizontal="left" wrapText="1"/>
    </xf>
    <xf numFmtId="165" fontId="33" fillId="0" borderId="26" xfId="1" applyNumberFormat="1" applyFont="1" applyBorder="1" applyAlignment="1">
      <alignment horizontal="left" wrapText="1"/>
    </xf>
    <xf numFmtId="0" fontId="27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34" fillId="0" borderId="35" xfId="0" applyFont="1" applyBorder="1" applyAlignment="1">
      <alignment horizontal="right" wrapText="1"/>
    </xf>
    <xf numFmtId="0" fontId="34" fillId="0" borderId="35" xfId="0" applyFont="1" applyFill="1" applyBorder="1" applyAlignment="1"/>
    <xf numFmtId="165" fontId="34" fillId="0" borderId="26" xfId="1" applyNumberFormat="1" applyFont="1" applyFill="1" applyBorder="1" applyAlignment="1">
      <alignment horizontal="left" wrapText="1"/>
    </xf>
    <xf numFmtId="0" fontId="0" fillId="0" borderId="0" xfId="0"/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6" fillId="0" borderId="43" xfId="0" applyFont="1" applyBorder="1" applyAlignment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164" fontId="6" fillId="0" borderId="67" xfId="0" applyNumberFormat="1" applyFont="1" applyBorder="1" applyAlignment="1">
      <alignment horizontal="center"/>
    </xf>
    <xf numFmtId="164" fontId="6" fillId="0" borderId="81" xfId="0" applyNumberFormat="1" applyFont="1" applyBorder="1" applyAlignment="1">
      <alignment horizontal="center"/>
    </xf>
    <xf numFmtId="164" fontId="6" fillId="0" borderId="69" xfId="0" applyNumberFormat="1" applyFont="1" applyBorder="1" applyAlignment="1">
      <alignment horizontal="center"/>
    </xf>
    <xf numFmtId="164" fontId="6" fillId="0" borderId="68" xfId="0" applyNumberFormat="1" applyFont="1" applyBorder="1" applyAlignment="1">
      <alignment horizontal="center"/>
    </xf>
    <xf numFmtId="164" fontId="6" fillId="0" borderId="66" xfId="0" applyNumberFormat="1" applyFont="1" applyBorder="1" applyAlignment="1">
      <alignment horizontal="center"/>
    </xf>
    <xf numFmtId="164" fontId="6" fillId="0" borderId="64" xfId="0" applyNumberFormat="1" applyFont="1" applyBorder="1" applyAlignment="1">
      <alignment horizontal="center"/>
    </xf>
    <xf numFmtId="164" fontId="6" fillId="0" borderId="51" xfId="0" applyNumberFormat="1" applyFont="1" applyBorder="1" applyAlignment="1">
      <alignment horizontal="center"/>
    </xf>
    <xf numFmtId="164" fontId="8" fillId="0" borderId="51" xfId="0" applyNumberFormat="1" applyFont="1" applyBorder="1" applyAlignment="1">
      <alignment horizontal="center"/>
    </xf>
    <xf numFmtId="0" fontId="0" fillId="0" borderId="0" xfId="0" applyAlignment="1"/>
    <xf numFmtId="0" fontId="3" fillId="0" borderId="0" xfId="0" applyFont="1" applyBorder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1" fillId="0" borderId="70" xfId="0" applyFont="1" applyBorder="1" applyAlignment="1">
      <alignment vertical="center" wrapText="1"/>
    </xf>
    <xf numFmtId="0" fontId="0" fillId="0" borderId="0" xfId="0"/>
    <xf numFmtId="0" fontId="11" fillId="0" borderId="46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8" fontId="3" fillId="6" borderId="83" xfId="0" applyNumberFormat="1" applyFont="1" applyFill="1" applyBorder="1" applyAlignment="1"/>
    <xf numFmtId="0" fontId="11" fillId="0" borderId="46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8" fillId="0" borderId="69" xfId="0" applyNumberFormat="1" applyFont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164" fontId="6" fillId="0" borderId="4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8" fillId="0" borderId="64" xfId="0" applyNumberFormat="1" applyFont="1" applyBorder="1" applyAlignment="1">
      <alignment horizontal="center" vertical="center"/>
    </xf>
    <xf numFmtId="0" fontId="3" fillId="6" borderId="60" xfId="0" applyFont="1" applyFill="1" applyBorder="1" applyAlignment="1">
      <alignment wrapText="1"/>
    </xf>
    <xf numFmtId="0" fontId="3" fillId="6" borderId="79" xfId="0" applyFont="1" applyFill="1" applyBorder="1" applyAlignment="1">
      <alignment wrapText="1"/>
    </xf>
    <xf numFmtId="8" fontId="3" fillId="6" borderId="25" xfId="0" applyNumberFormat="1" applyFont="1" applyFill="1" applyBorder="1" applyAlignment="1">
      <alignment vertical="center"/>
    </xf>
    <xf numFmtId="0" fontId="3" fillId="6" borderId="79" xfId="0" applyFont="1" applyFill="1" applyBorder="1" applyAlignment="1">
      <alignment vertical="center" wrapText="1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0" fontId="3" fillId="7" borderId="60" xfId="0" applyFont="1" applyFill="1" applyBorder="1" applyAlignment="1">
      <alignment wrapText="1"/>
    </xf>
    <xf numFmtId="0" fontId="3" fillId="7" borderId="42" xfId="0" applyFont="1" applyFill="1" applyBorder="1" applyAlignment="1">
      <alignment vertical="center" wrapText="1"/>
    </xf>
    <xf numFmtId="0" fontId="3" fillId="7" borderId="42" xfId="0" applyFont="1" applyFill="1" applyBorder="1" applyAlignment="1">
      <alignment wrapText="1"/>
    </xf>
    <xf numFmtId="164" fontId="3" fillId="0" borderId="2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4" fillId="0" borderId="44" xfId="0" applyFont="1" applyBorder="1" applyAlignment="1">
      <alignment wrapText="1"/>
    </xf>
    <xf numFmtId="0" fontId="34" fillId="0" borderId="40" xfId="0" applyFont="1" applyBorder="1" applyAlignment="1">
      <alignment wrapText="1"/>
    </xf>
    <xf numFmtId="0" fontId="34" fillId="0" borderId="45" xfId="0" applyFont="1" applyBorder="1" applyAlignment="1">
      <alignment wrapText="1"/>
    </xf>
    <xf numFmtId="0" fontId="20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0" fillId="0" borderId="0" xfId="0"/>
    <xf numFmtId="164" fontId="6" fillId="0" borderId="0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26" fillId="0" borderId="0" xfId="0" applyFont="1" applyAlignment="1">
      <alignment horizontal="left" wrapText="1"/>
    </xf>
    <xf numFmtId="164" fontId="13" fillId="0" borderId="0" xfId="0" applyNumberFormat="1" applyFont="1" applyBorder="1" applyAlignment="1">
      <alignment horizontal="left" vertical="top"/>
    </xf>
    <xf numFmtId="0" fontId="1" fillId="0" borderId="2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42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165" fontId="33" fillId="0" borderId="35" xfId="1" applyNumberFormat="1" applyFont="1" applyBorder="1" applyAlignment="1">
      <alignment horizontal="center" wrapText="1"/>
    </xf>
    <xf numFmtId="0" fontId="33" fillId="0" borderId="42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13" fillId="0" borderId="0" xfId="0" applyFont="1" applyAlignment="1">
      <alignment horizontal="left" shrinkToFi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0" fillId="0" borderId="0" xfId="0" applyAlignment="1"/>
    <xf numFmtId="0" fontId="13" fillId="0" borderId="0" xfId="0" applyFont="1" applyAlignment="1">
      <alignment wrapText="1" shrinkToFit="1"/>
    </xf>
    <xf numFmtId="164" fontId="11" fillId="0" borderId="35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9" fillId="0" borderId="44" xfId="0" applyFont="1" applyBorder="1" applyAlignment="1">
      <alignment horizontal="center" wrapText="1"/>
    </xf>
    <xf numFmtId="0" fontId="19" fillId="0" borderId="40" xfId="0" applyFont="1" applyBorder="1" applyAlignment="1">
      <alignment horizontal="center" wrapText="1"/>
    </xf>
    <xf numFmtId="0" fontId="19" fillId="0" borderId="45" xfId="0" applyFont="1" applyBorder="1" applyAlignment="1">
      <alignment horizontal="center" wrapText="1"/>
    </xf>
    <xf numFmtId="0" fontId="6" fillId="0" borderId="35" xfId="0" applyFont="1" applyBorder="1" applyAlignment="1"/>
    <xf numFmtId="0" fontId="4" fillId="3" borderId="4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7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3" fontId="11" fillId="2" borderId="35" xfId="0" applyNumberFormat="1" applyFont="1" applyFill="1" applyBorder="1" applyAlignment="1">
      <alignment horizontal="center" wrapText="1"/>
    </xf>
    <xf numFmtId="164" fontId="13" fillId="0" borderId="57" xfId="0" applyNumberFormat="1" applyFont="1" applyBorder="1" applyAlignment="1">
      <alignment horizontal="center" wrapText="1"/>
    </xf>
    <xf numFmtId="0" fontId="13" fillId="0" borderId="57" xfId="0" applyFont="1" applyBorder="1" applyAlignment="1">
      <alignment wrapText="1"/>
    </xf>
    <xf numFmtId="3" fontId="11" fillId="0" borderId="58" xfId="0" applyNumberFormat="1" applyFont="1" applyBorder="1" applyAlignment="1">
      <alignment horizontal="center" wrapText="1"/>
    </xf>
    <xf numFmtId="0" fontId="13" fillId="0" borderId="0" xfId="0" applyFont="1" applyAlignment="1"/>
    <xf numFmtId="0" fontId="13" fillId="0" borderId="0" xfId="0" applyFont="1" applyAlignment="1">
      <alignment horizontal="left" wrapText="1" shrinkToFit="1"/>
    </xf>
    <xf numFmtId="0" fontId="27" fillId="0" borderId="40" xfId="0" applyFont="1" applyBorder="1" applyAlignment="1">
      <alignment horizontal="left" wrapText="1"/>
    </xf>
    <xf numFmtId="0" fontId="0" fillId="0" borderId="40" xfId="0" applyBorder="1" applyAlignment="1">
      <alignment wrapText="1"/>
    </xf>
    <xf numFmtId="164" fontId="11" fillId="2" borderId="35" xfId="0" applyNumberFormat="1" applyFont="1" applyFill="1" applyBorder="1" applyAlignment="1">
      <alignment horizontal="center" wrapText="1"/>
    </xf>
    <xf numFmtId="164" fontId="11" fillId="0" borderId="37" xfId="0" applyNumberFormat="1" applyFont="1" applyBorder="1" applyAlignment="1">
      <alignment horizontal="center" wrapText="1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3" fillId="0" borderId="35" xfId="0" applyFont="1" applyBorder="1" applyAlignment="1"/>
    <xf numFmtId="0" fontId="0" fillId="0" borderId="35" xfId="0" applyBorder="1" applyAlignment="1"/>
    <xf numFmtId="0" fontId="29" fillId="4" borderId="0" xfId="0" applyFont="1" applyFill="1" applyAlignment="1">
      <alignment horizontal="left"/>
    </xf>
    <xf numFmtId="0" fontId="3" fillId="0" borderId="37" xfId="0" applyFont="1" applyBorder="1" applyAlignment="1"/>
    <xf numFmtId="0" fontId="0" fillId="0" borderId="37" xfId="0" applyBorder="1" applyAlignment="1"/>
    <xf numFmtId="0" fontId="5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0" borderId="84" xfId="0" applyFont="1" applyBorder="1" applyAlignment="1">
      <alignment wrapText="1"/>
    </xf>
    <xf numFmtId="0" fontId="3" fillId="0" borderId="82" xfId="0" applyFont="1" applyBorder="1" applyAlignment="1"/>
    <xf numFmtId="0" fontId="6" fillId="0" borderId="53" xfId="0" applyFont="1" applyBorder="1" applyAlignment="1">
      <alignment vertical="center" wrapText="1"/>
    </xf>
    <xf numFmtId="0" fontId="6" fillId="0" borderId="46" xfId="0" applyFont="1" applyBorder="1" applyAlignment="1">
      <alignment vertical="center" wrapText="1"/>
    </xf>
    <xf numFmtId="0" fontId="6" fillId="0" borderId="54" xfId="0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6" fillId="0" borderId="18" xfId="0" applyFont="1" applyBorder="1" applyAlignment="1">
      <alignment wrapText="1"/>
    </xf>
    <xf numFmtId="0" fontId="6" fillId="0" borderId="27" xfId="0" applyFont="1" applyBorder="1" applyAlignment="1"/>
    <xf numFmtId="0" fontId="11" fillId="0" borderId="0" xfId="0" applyFont="1" applyAlignment="1">
      <alignment vertical="center" wrapText="1"/>
    </xf>
    <xf numFmtId="0" fontId="6" fillId="0" borderId="52" xfId="0" applyFont="1" applyBorder="1" applyAlignment="1">
      <alignment vertical="center" wrapText="1"/>
    </xf>
    <xf numFmtId="0" fontId="6" fillId="0" borderId="25" xfId="0" applyFont="1" applyBorder="1" applyAlignment="1">
      <alignment vertical="center"/>
    </xf>
    <xf numFmtId="0" fontId="6" fillId="0" borderId="55" xfId="0" applyFont="1" applyBorder="1" applyAlignment="1">
      <alignment vertical="center" wrapText="1"/>
    </xf>
    <xf numFmtId="0" fontId="6" fillId="0" borderId="75" xfId="0" applyFont="1" applyBorder="1" applyAlignment="1">
      <alignment vertical="center" wrapText="1"/>
    </xf>
    <xf numFmtId="0" fontId="6" fillId="0" borderId="56" xfId="0" applyFont="1" applyBorder="1"/>
    <xf numFmtId="0" fontId="6" fillId="0" borderId="55" xfId="0" applyFont="1" applyBorder="1" applyAlignment="1">
      <alignment horizontal="left" vertical="center" wrapText="1"/>
    </xf>
    <xf numFmtId="0" fontId="6" fillId="0" borderId="75" xfId="0" applyFont="1" applyBorder="1" applyAlignment="1">
      <alignment horizontal="left" vertical="center" wrapText="1"/>
    </xf>
    <xf numFmtId="0" fontId="6" fillId="0" borderId="52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3" fillId="0" borderId="52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11" fillId="0" borderId="0" xfId="0" applyFont="1" applyAlignment="1">
      <alignment horizontal="center" vertical="center" wrapText="1"/>
    </xf>
    <xf numFmtId="0" fontId="3" fillId="7" borderId="85" xfId="0" applyFont="1" applyFill="1" applyBorder="1" applyAlignment="1">
      <alignment wrapText="1"/>
    </xf>
    <xf numFmtId="0" fontId="3" fillId="7" borderId="86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Border="1" applyAlignment="1"/>
    <xf numFmtId="0" fontId="3" fillId="0" borderId="0" xfId="0" applyFont="1" applyAlignment="1"/>
    <xf numFmtId="3" fontId="6" fillId="0" borderId="3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20" fillId="0" borderId="27" xfId="0" applyNumberFormat="1" applyFont="1" applyBorder="1" applyAlignment="1">
      <alignment horizontal="center" wrapText="1"/>
    </xf>
    <xf numFmtId="0" fontId="21" fillId="0" borderId="0" xfId="0" applyFont="1" applyBorder="1"/>
    <xf numFmtId="0" fontId="21" fillId="0" borderId="41" xfId="0" applyFont="1" applyBorder="1"/>
    <xf numFmtId="0" fontId="26" fillId="0" borderId="0" xfId="0" applyFont="1" applyAlignment="1">
      <alignment wrapText="1"/>
    </xf>
    <xf numFmtId="14" fontId="6" fillId="0" borderId="37" xfId="0" applyNumberFormat="1" applyFont="1" applyFill="1" applyBorder="1" applyAlignment="1">
      <alignment wrapText="1"/>
    </xf>
    <xf numFmtId="0" fontId="0" fillId="0" borderId="37" xfId="0" applyFill="1" applyBorder="1" applyAlignment="1">
      <alignment wrapText="1"/>
    </xf>
    <xf numFmtId="0" fontId="3" fillId="0" borderId="0" xfId="0" applyFont="1" applyBorder="1" applyAlignment="1"/>
    <xf numFmtId="1" fontId="6" fillId="0" borderId="37" xfId="0" applyNumberFormat="1" applyFont="1" applyBorder="1" applyAlignment="1" applyProtection="1">
      <alignment horizontal="center" wrapText="1"/>
    </xf>
    <xf numFmtId="0" fontId="8" fillId="0" borderId="0" xfId="0" applyFont="1" applyAlignment="1">
      <alignment horizontal="center" wrapText="1"/>
    </xf>
    <xf numFmtId="14" fontId="6" fillId="2" borderId="35" xfId="0" applyNumberFormat="1" applyFont="1" applyFill="1" applyBorder="1" applyAlignment="1">
      <alignment wrapText="1"/>
    </xf>
    <xf numFmtId="0" fontId="6" fillId="2" borderId="35" xfId="0" applyFont="1" applyFill="1" applyBorder="1" applyAlignment="1">
      <alignment wrapText="1"/>
    </xf>
    <xf numFmtId="0" fontId="3" fillId="0" borderId="40" xfId="0" applyFont="1" applyBorder="1" applyAlignment="1"/>
    <xf numFmtId="3" fontId="6" fillId="2" borderId="35" xfId="0" applyNumberFormat="1" applyFont="1" applyFill="1" applyBorder="1" applyAlignment="1" applyProtection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6" fillId="2" borderId="35" xfId="0" applyFont="1" applyFill="1" applyBorder="1" applyAlignment="1">
      <alignment horizont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right" wrapText="1"/>
    </xf>
    <xf numFmtId="0" fontId="12" fillId="0" borderId="49" xfId="0" applyFont="1" applyBorder="1" applyAlignment="1">
      <alignment horizontal="right" wrapText="1"/>
    </xf>
    <xf numFmtId="0" fontId="12" fillId="0" borderId="0" xfId="0" applyFont="1" applyBorder="1" applyAlignment="1">
      <alignment horizontal="right" wrapText="1"/>
    </xf>
    <xf numFmtId="0" fontId="12" fillId="0" borderId="21" xfId="0" applyFont="1" applyBorder="1" applyAlignment="1">
      <alignment horizontal="right" wrapText="1"/>
    </xf>
    <xf numFmtId="0" fontId="22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6" fillId="0" borderId="52" xfId="0" applyFont="1" applyBorder="1" applyAlignment="1">
      <alignment wrapText="1"/>
    </xf>
    <xf numFmtId="0" fontId="6" fillId="0" borderId="25" xfId="0" applyFont="1" applyBorder="1"/>
    <xf numFmtId="0" fontId="3" fillId="0" borderId="22" xfId="0" applyFont="1" applyBorder="1" applyAlignment="1">
      <alignment wrapText="1"/>
    </xf>
    <xf numFmtId="0" fontId="6" fillId="0" borderId="43" xfId="0" applyFont="1" applyBorder="1" applyAlignment="1"/>
    <xf numFmtId="0" fontId="6" fillId="0" borderId="0" xfId="0" applyFont="1" applyAlignment="1"/>
    <xf numFmtId="164" fontId="6" fillId="0" borderId="50" xfId="0" applyNumberFormat="1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3" fontId="11" fillId="0" borderId="37" xfId="0" applyNumberFormat="1" applyFont="1" applyBorder="1" applyAlignment="1">
      <alignment horizontal="center" wrapText="1"/>
    </xf>
    <xf numFmtId="0" fontId="6" fillId="0" borderId="22" xfId="0" applyFont="1" applyBorder="1" applyAlignment="1">
      <alignment wrapText="1"/>
    </xf>
    <xf numFmtId="0" fontId="6" fillId="0" borderId="24" xfId="0" applyFont="1" applyBorder="1" applyAlignment="1"/>
    <xf numFmtId="0" fontId="3" fillId="0" borderId="46" xfId="0" applyFont="1" applyBorder="1" applyAlignment="1"/>
    <xf numFmtId="0" fontId="1" fillId="0" borderId="50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5" fillId="0" borderId="53" xfId="0" applyFont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54" xfId="0" applyFont="1" applyBorder="1" applyAlignment="1">
      <alignment vertical="center" wrapText="1"/>
    </xf>
    <xf numFmtId="0" fontId="5" fillId="0" borderId="57" xfId="0" applyFont="1" applyBorder="1" applyAlignment="1">
      <alignment vertical="center" wrapText="1"/>
    </xf>
    <xf numFmtId="0" fontId="28" fillId="4" borderId="0" xfId="0" applyFont="1" applyFill="1" applyAlignment="1">
      <alignment horizontal="right"/>
    </xf>
    <xf numFmtId="0" fontId="28" fillId="4" borderId="0" xfId="0" applyFont="1" applyFill="1" applyAlignment="1"/>
    <xf numFmtId="0" fontId="11" fillId="0" borderId="4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" fillId="0" borderId="65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17" fillId="0" borderId="71" xfId="0" applyFont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17" fillId="0" borderId="7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4" fillId="0" borderId="42" xfId="0" applyFont="1" applyBorder="1" applyAlignment="1">
      <alignment horizontal="left" wrapText="1"/>
    </xf>
    <xf numFmtId="0" fontId="34" fillId="0" borderId="35" xfId="0" applyFont="1" applyBorder="1" applyAlignment="1">
      <alignment horizontal="left" wrapText="1"/>
    </xf>
    <xf numFmtId="165" fontId="34" fillId="0" borderId="35" xfId="1" applyNumberFormat="1" applyFont="1" applyBorder="1" applyAlignment="1">
      <alignment horizontal="center" wrapText="1"/>
    </xf>
    <xf numFmtId="0" fontId="34" fillId="0" borderId="44" xfId="0" applyFont="1" applyBorder="1" applyAlignment="1">
      <alignment horizontal="center" wrapText="1"/>
    </xf>
    <xf numFmtId="0" fontId="34" fillId="0" borderId="40" xfId="0" applyFont="1" applyBorder="1" applyAlignment="1">
      <alignment horizontal="center" wrapText="1"/>
    </xf>
    <xf numFmtId="0" fontId="34" fillId="0" borderId="45" xfId="0" applyFont="1" applyBorder="1" applyAlignment="1">
      <alignment horizontal="center" wrapText="1"/>
    </xf>
    <xf numFmtId="0" fontId="1" fillId="0" borderId="27" xfId="0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1" fillId="0" borderId="26" xfId="0" applyFont="1" applyFill="1" applyBorder="1" applyAlignment="1">
      <alignment horizontal="left" wrapText="1"/>
    </xf>
    <xf numFmtId="0" fontId="27" fillId="0" borderId="0" xfId="0" applyFont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0" fontId="6" fillId="0" borderId="35" xfId="0" applyFont="1" applyBorder="1" applyAlignment="1">
      <alignment vertical="top" wrapText="1"/>
    </xf>
    <xf numFmtId="0" fontId="3" fillId="2" borderId="0" xfId="0" applyFont="1" applyFill="1" applyAlignment="1">
      <alignment horizontal="left" wrapText="1"/>
    </xf>
    <xf numFmtId="0" fontId="11" fillId="0" borderId="4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26" fillId="0" borderId="0" xfId="0" applyFont="1" applyAlignment="1">
      <alignment horizontal="center" wrapText="1"/>
    </xf>
    <xf numFmtId="0" fontId="6" fillId="0" borderId="25" xfId="0" applyFont="1" applyBorder="1" applyAlignment="1">
      <alignment wrapText="1"/>
    </xf>
    <xf numFmtId="0" fontId="6" fillId="0" borderId="56" xfId="0" applyFont="1" applyBorder="1" applyAlignment="1">
      <alignment vertical="center" wrapText="1"/>
    </xf>
    <xf numFmtId="0" fontId="3" fillId="7" borderId="87" xfId="0" applyFont="1" applyFill="1" applyBorder="1" applyAlignment="1">
      <alignment wrapText="1"/>
    </xf>
    <xf numFmtId="164" fontId="10" fillId="0" borderId="27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41" xfId="0" applyBorder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 wrapText="1"/>
    </xf>
    <xf numFmtId="0" fontId="35" fillId="4" borderId="0" xfId="0" applyFont="1" applyFill="1" applyAlignment="1">
      <alignment horizontal="left"/>
    </xf>
    <xf numFmtId="0" fontId="6" fillId="0" borderId="56" xfId="0" applyFont="1" applyBorder="1" applyAlignment="1">
      <alignment horizontal="left" vertical="center" wrapText="1"/>
    </xf>
    <xf numFmtId="0" fontId="5" fillId="0" borderId="49" xfId="0" applyFont="1" applyBorder="1" applyAlignment="1">
      <alignment vertical="center" wrapText="1"/>
    </xf>
    <xf numFmtId="0" fontId="5" fillId="0" borderId="83" xfId="0" applyFont="1" applyBorder="1" applyAlignment="1">
      <alignment vertical="center" wrapText="1"/>
    </xf>
    <xf numFmtId="0" fontId="3" fillId="0" borderId="21" xfId="0" applyFont="1" applyBorder="1" applyAlignment="1"/>
    <xf numFmtId="164" fontId="6" fillId="0" borderId="51" xfId="0" applyNumberFormat="1" applyFont="1" applyBorder="1" applyAlignment="1">
      <alignment horizontal="center" vertical="center" wrapText="1"/>
    </xf>
    <xf numFmtId="0" fontId="27" fillId="0" borderId="42" xfId="0" applyFont="1" applyBorder="1" applyAlignment="1">
      <alignment horizontal="left" vertical="top" wrapText="1"/>
    </xf>
    <xf numFmtId="0" fontId="27" fillId="0" borderId="35" xfId="0" applyFont="1" applyBorder="1" applyAlignment="1">
      <alignment horizontal="left" vertical="top" wrapText="1"/>
    </xf>
    <xf numFmtId="0" fontId="27" fillId="0" borderId="26" xfId="0" applyFont="1" applyBorder="1" applyAlignment="1">
      <alignment horizontal="left" vertical="top" wrapText="1"/>
    </xf>
    <xf numFmtId="0" fontId="9" fillId="0" borderId="44" xfId="0" applyFont="1" applyBorder="1" applyAlignment="1">
      <alignment horizontal="center" wrapText="1"/>
    </xf>
    <xf numFmtId="0" fontId="9" fillId="0" borderId="40" xfId="0" applyFont="1" applyBorder="1" applyAlignment="1">
      <alignment horizontal="center" wrapText="1"/>
    </xf>
    <xf numFmtId="0" fontId="9" fillId="0" borderId="45" xfId="0" applyFont="1" applyBorder="1" applyAlignment="1">
      <alignment horizontal="center" wrapText="1"/>
    </xf>
    <xf numFmtId="0" fontId="17" fillId="0" borderId="74" xfId="0" applyFont="1" applyBorder="1" applyAlignment="1"/>
    <xf numFmtId="0" fontId="3" fillId="0" borderId="52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6" fillId="0" borderId="25" xfId="0" applyFont="1" applyBorder="1" applyAlignment="1">
      <alignment vertical="center" wrapText="1"/>
    </xf>
    <xf numFmtId="0" fontId="3" fillId="0" borderId="54" xfId="0" applyFont="1" applyBorder="1" applyAlignment="1">
      <alignment wrapText="1"/>
    </xf>
    <xf numFmtId="0" fontId="3" fillId="0" borderId="83" xfId="0" applyFont="1" applyBorder="1" applyAlignment="1">
      <alignment wrapText="1"/>
    </xf>
    <xf numFmtId="0" fontId="11" fillId="0" borderId="46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42" xfId="0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0" fontId="0" fillId="0" borderId="26" xfId="0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6"/>
  <sheetViews>
    <sheetView tabSelected="1" view="pageBreakPreview" zoomScale="90" zoomScaleNormal="100" zoomScaleSheetLayoutView="90" workbookViewId="0">
      <selection activeCell="B2" sqref="B2:H2"/>
    </sheetView>
  </sheetViews>
  <sheetFormatPr defaultRowHeight="12.75" x14ac:dyDescent="0.2"/>
  <cols>
    <col min="1" max="1" width="21.140625" customWidth="1"/>
    <col min="2" max="2" width="20.85546875" customWidth="1"/>
    <col min="3" max="3" width="6.5703125" customWidth="1"/>
    <col min="4" max="4" width="8.140625" customWidth="1"/>
    <col min="5" max="5" width="7.85546875" customWidth="1"/>
    <col min="6" max="6" width="7.7109375" customWidth="1"/>
    <col min="7" max="7" width="8.28515625" customWidth="1"/>
    <col min="8" max="8" width="7.28515625" customWidth="1"/>
    <col min="9" max="9" width="7.42578125" customWidth="1"/>
    <col min="10" max="10" width="7.140625" style="71" customWidth="1"/>
    <col min="11" max="11" width="13.7109375" bestFit="1" customWidth="1"/>
    <col min="12" max="12" width="1.28515625" customWidth="1"/>
    <col min="14" max="14" width="13.28515625" customWidth="1"/>
    <col min="15" max="15" width="20.42578125" customWidth="1"/>
  </cols>
  <sheetData>
    <row r="1" spans="1:15" ht="18" x14ac:dyDescent="0.25">
      <c r="A1" s="256" t="s">
        <v>73</v>
      </c>
      <c r="B1" s="257"/>
      <c r="C1" s="257"/>
      <c r="D1" s="257"/>
      <c r="E1" s="257"/>
      <c r="F1" s="257"/>
      <c r="G1" s="257"/>
      <c r="H1" s="257"/>
      <c r="I1" s="258" t="s">
        <v>66</v>
      </c>
      <c r="J1" s="258"/>
      <c r="K1" s="231"/>
      <c r="L1" s="231"/>
      <c r="M1" s="231"/>
      <c r="N1" s="231"/>
      <c r="O1" s="231"/>
    </row>
    <row r="2" spans="1:15" ht="16.5" customHeight="1" x14ac:dyDescent="0.25">
      <c r="A2" s="42" t="s">
        <v>0</v>
      </c>
      <c r="B2" s="259"/>
      <c r="C2" s="260"/>
      <c r="D2" s="260"/>
      <c r="E2" s="260"/>
      <c r="F2" s="260"/>
      <c r="G2" s="260"/>
      <c r="H2" s="260"/>
      <c r="I2" s="261" t="s">
        <v>98</v>
      </c>
      <c r="J2" s="261"/>
      <c r="K2" s="261"/>
      <c r="L2" s="261"/>
      <c r="M2" s="261"/>
      <c r="N2" s="261"/>
      <c r="O2" s="261"/>
    </row>
    <row r="3" spans="1:15" ht="15.75" x14ac:dyDescent="0.25">
      <c r="A3" s="42" t="s">
        <v>56</v>
      </c>
      <c r="B3" s="262"/>
      <c r="C3" s="263"/>
      <c r="D3" s="263"/>
      <c r="E3" s="263"/>
      <c r="F3" s="263"/>
      <c r="G3" s="263"/>
      <c r="H3" s="263"/>
      <c r="I3" s="264"/>
      <c r="J3" s="264"/>
      <c r="K3" s="265"/>
      <c r="L3" s="265"/>
      <c r="M3" s="265"/>
      <c r="N3" s="265"/>
      <c r="O3" s="265"/>
    </row>
    <row r="4" spans="1:15" ht="22.5" customHeight="1" x14ac:dyDescent="0.2">
      <c r="A4" s="43" t="s">
        <v>35</v>
      </c>
      <c r="B4" s="3"/>
      <c r="C4" s="305"/>
      <c r="D4" s="306"/>
      <c r="E4" s="307" t="s">
        <v>75</v>
      </c>
      <c r="F4" s="307"/>
      <c r="G4" s="307"/>
      <c r="H4" s="307"/>
      <c r="I4" s="308"/>
      <c r="J4" s="308"/>
      <c r="K4" s="308"/>
      <c r="L4" s="216" t="s">
        <v>76</v>
      </c>
      <c r="M4" s="299"/>
      <c r="N4" s="299"/>
      <c r="O4" s="299"/>
    </row>
    <row r="5" spans="1:15" ht="18" customHeight="1" x14ac:dyDescent="0.2">
      <c r="A5" s="43" t="s">
        <v>36</v>
      </c>
      <c r="B5" s="3"/>
      <c r="C5" s="300">
        <f>C4+59</f>
        <v>59</v>
      </c>
      <c r="D5" s="301"/>
      <c r="E5" s="302" t="s">
        <v>62</v>
      </c>
      <c r="F5" s="292"/>
      <c r="G5" s="292"/>
      <c r="H5" s="292"/>
      <c r="I5" s="303">
        <f>ROUND(+I4/12,0)</f>
        <v>0</v>
      </c>
      <c r="J5" s="303"/>
      <c r="K5" s="303"/>
      <c r="L5" s="44"/>
      <c r="M5" s="304" t="s">
        <v>57</v>
      </c>
      <c r="N5" s="304"/>
      <c r="O5" s="45">
        <f>ROUND(+I5*0.1,0)</f>
        <v>0</v>
      </c>
    </row>
    <row r="6" spans="1:15" ht="18" customHeight="1" x14ac:dyDescent="0.2">
      <c r="A6" s="46" t="s">
        <v>42</v>
      </c>
      <c r="B6" s="2"/>
      <c r="C6" s="309"/>
      <c r="D6" s="309"/>
      <c r="E6" s="310" t="s">
        <v>60</v>
      </c>
      <c r="F6" s="310"/>
      <c r="G6" s="310"/>
      <c r="H6" s="310"/>
      <c r="I6" s="311"/>
      <c r="J6" s="311"/>
      <c r="K6" s="311"/>
      <c r="M6" s="231"/>
      <c r="N6" s="231"/>
      <c r="O6" s="231"/>
    </row>
    <row r="7" spans="1:15" ht="20.25" customHeight="1" x14ac:dyDescent="0.25">
      <c r="A7" s="291"/>
      <c r="B7" s="231"/>
      <c r="C7" s="231"/>
      <c r="D7" s="231"/>
      <c r="E7" s="292" t="s">
        <v>61</v>
      </c>
      <c r="F7" s="292"/>
      <c r="G7" s="292"/>
      <c r="H7" s="292"/>
      <c r="I7" s="293">
        <f>ROUND(+I6/12,0)</f>
        <v>0</v>
      </c>
      <c r="J7" s="293"/>
      <c r="K7" s="293"/>
      <c r="M7" s="294" t="s">
        <v>58</v>
      </c>
      <c r="N7" s="294"/>
      <c r="O7" s="47">
        <f>ROUND(+I7*0.3,0)</f>
        <v>0</v>
      </c>
    </row>
    <row r="8" spans="1:15" s="110" customFormat="1" ht="26.25" customHeight="1" x14ac:dyDescent="0.25">
      <c r="A8" s="295"/>
      <c r="B8" s="295"/>
      <c r="C8" s="295"/>
      <c r="D8" s="295"/>
      <c r="E8" s="111" t="s">
        <v>78</v>
      </c>
      <c r="F8" s="111"/>
      <c r="G8" s="111"/>
      <c r="H8" s="111"/>
      <c r="I8" s="115"/>
      <c r="J8" s="115"/>
      <c r="K8" s="115"/>
      <c r="M8" s="112"/>
      <c r="N8" s="112"/>
      <c r="O8" s="122">
        <f>IF(O5&gt;O7,O5,O7)</f>
        <v>0</v>
      </c>
    </row>
    <row r="9" spans="1:15" ht="25.5" customHeight="1" x14ac:dyDescent="0.25">
      <c r="A9" s="289" t="s">
        <v>31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</row>
    <row r="10" spans="1:15" ht="69" customHeight="1" x14ac:dyDescent="0.25">
      <c r="A10" s="230" t="s">
        <v>46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ht="12.75" customHeight="1" thickBot="1" x14ac:dyDescent="0.25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</row>
    <row r="12" spans="1:15" ht="35.25" customHeight="1" x14ac:dyDescent="0.2">
      <c r="A12" s="335" t="s">
        <v>9</v>
      </c>
      <c r="B12" s="336"/>
      <c r="C12" s="312" t="s">
        <v>87</v>
      </c>
      <c r="D12" s="313"/>
      <c r="E12" s="313"/>
      <c r="F12" s="313"/>
      <c r="G12" s="313"/>
      <c r="H12" s="313"/>
      <c r="I12" s="313"/>
      <c r="J12" s="314"/>
      <c r="K12" s="333" t="s">
        <v>8</v>
      </c>
      <c r="L12" s="332"/>
      <c r="M12" s="271" t="s">
        <v>86</v>
      </c>
      <c r="N12" s="271"/>
      <c r="O12" s="271"/>
    </row>
    <row r="13" spans="1:15" ht="16.5" customHeight="1" thickBot="1" x14ac:dyDescent="0.3">
      <c r="A13" s="337"/>
      <c r="B13" s="338"/>
      <c r="C13" s="159" t="s">
        <v>1</v>
      </c>
      <c r="D13" s="160" t="s">
        <v>2</v>
      </c>
      <c r="E13" s="160" t="s">
        <v>3</v>
      </c>
      <c r="F13" s="160" t="s">
        <v>4</v>
      </c>
      <c r="G13" s="160" t="s">
        <v>5</v>
      </c>
      <c r="H13" s="160" t="s">
        <v>6</v>
      </c>
      <c r="I13" s="161" t="s">
        <v>7</v>
      </c>
      <c r="J13" s="95" t="s">
        <v>74</v>
      </c>
      <c r="K13" s="334"/>
      <c r="L13" s="332"/>
      <c r="M13" s="271"/>
      <c r="N13" s="271"/>
      <c r="O13" s="271"/>
    </row>
    <row r="14" spans="1:15" ht="18" customHeight="1" x14ac:dyDescent="0.2">
      <c r="A14" s="280" t="s">
        <v>10</v>
      </c>
      <c r="B14" s="4" t="s">
        <v>83</v>
      </c>
      <c r="C14" s="8">
        <v>11</v>
      </c>
      <c r="D14" s="9">
        <v>13</v>
      </c>
      <c r="E14" s="141">
        <v>15</v>
      </c>
      <c r="F14" s="9">
        <v>16</v>
      </c>
      <c r="G14" s="141">
        <v>17</v>
      </c>
      <c r="H14" s="9">
        <v>19</v>
      </c>
      <c r="I14" s="87">
        <v>20</v>
      </c>
      <c r="J14" s="15">
        <v>22</v>
      </c>
      <c r="K14" s="162"/>
      <c r="L14" s="332"/>
      <c r="M14" s="271"/>
      <c r="N14" s="271"/>
      <c r="O14" s="271"/>
    </row>
    <row r="15" spans="1:15" s="125" customFormat="1" ht="18" customHeight="1" x14ac:dyDescent="0.2">
      <c r="A15" s="281"/>
      <c r="B15" s="130" t="s">
        <v>84</v>
      </c>
      <c r="C15" s="131">
        <v>32</v>
      </c>
      <c r="D15" s="132">
        <v>37</v>
      </c>
      <c r="E15" s="142">
        <v>41</v>
      </c>
      <c r="F15" s="132">
        <v>46</v>
      </c>
      <c r="G15" s="132">
        <v>49</v>
      </c>
      <c r="H15" s="132">
        <v>54</v>
      </c>
      <c r="I15" s="133">
        <v>59</v>
      </c>
      <c r="J15" s="134">
        <v>63</v>
      </c>
      <c r="K15" s="163"/>
      <c r="L15" s="332"/>
      <c r="M15" s="271"/>
      <c r="N15" s="271"/>
      <c r="O15" s="271"/>
    </row>
    <row r="16" spans="1:15" s="126" customFormat="1" ht="18" customHeight="1" x14ac:dyDescent="0.2">
      <c r="A16" s="281"/>
      <c r="B16" s="129" t="s">
        <v>16</v>
      </c>
      <c r="C16" s="19">
        <v>11</v>
      </c>
      <c r="D16" s="20">
        <v>13</v>
      </c>
      <c r="E16" s="143">
        <v>15</v>
      </c>
      <c r="F16" s="20">
        <v>18</v>
      </c>
      <c r="G16" s="20">
        <v>20</v>
      </c>
      <c r="H16" s="20">
        <v>23</v>
      </c>
      <c r="I16" s="91">
        <v>25</v>
      </c>
      <c r="J16" s="21">
        <v>27</v>
      </c>
      <c r="K16" s="164"/>
      <c r="L16" s="332"/>
      <c r="M16" s="271"/>
      <c r="N16" s="271"/>
      <c r="O16" s="271"/>
    </row>
    <row r="17" spans="1:15" ht="18" customHeight="1" thickBot="1" x14ac:dyDescent="0.25">
      <c r="A17" s="279"/>
      <c r="B17" s="5" t="s">
        <v>85</v>
      </c>
      <c r="C17" s="10">
        <v>0</v>
      </c>
      <c r="D17" s="11">
        <v>0</v>
      </c>
      <c r="E17" s="144">
        <v>0</v>
      </c>
      <c r="F17" s="11">
        <v>0</v>
      </c>
      <c r="G17" s="11">
        <v>0</v>
      </c>
      <c r="H17" s="11">
        <v>0</v>
      </c>
      <c r="I17" s="88">
        <v>0</v>
      </c>
      <c r="J17" s="12">
        <v>0</v>
      </c>
      <c r="K17" s="165"/>
      <c r="L17" s="332"/>
      <c r="M17" s="274" t="s">
        <v>47</v>
      </c>
      <c r="N17" s="274"/>
      <c r="O17" s="274"/>
    </row>
    <row r="18" spans="1:15" ht="18" customHeight="1" x14ac:dyDescent="0.2">
      <c r="A18" s="277" t="s">
        <v>11</v>
      </c>
      <c r="B18" s="6" t="s">
        <v>83</v>
      </c>
      <c r="C18" s="13">
        <v>3</v>
      </c>
      <c r="D18" s="14">
        <v>3</v>
      </c>
      <c r="E18" s="145">
        <v>5</v>
      </c>
      <c r="F18" s="14">
        <v>6</v>
      </c>
      <c r="G18" s="145">
        <v>7</v>
      </c>
      <c r="H18" s="14">
        <v>8</v>
      </c>
      <c r="I18" s="89">
        <v>9</v>
      </c>
      <c r="J18" s="15">
        <v>10</v>
      </c>
      <c r="K18" s="138"/>
      <c r="L18" s="332"/>
      <c r="M18" s="274"/>
      <c r="N18" s="274"/>
      <c r="O18" s="274"/>
    </row>
    <row r="19" spans="1:15" s="125" customFormat="1" ht="18" customHeight="1" x14ac:dyDescent="0.2">
      <c r="A19" s="278"/>
      <c r="B19" s="130" t="s">
        <v>84</v>
      </c>
      <c r="C19" s="131">
        <v>7</v>
      </c>
      <c r="D19" s="132">
        <v>7</v>
      </c>
      <c r="E19" s="142">
        <v>12</v>
      </c>
      <c r="F19" s="132">
        <v>17</v>
      </c>
      <c r="G19" s="132">
        <v>22</v>
      </c>
      <c r="H19" s="132">
        <v>24</v>
      </c>
      <c r="I19" s="133">
        <v>27</v>
      </c>
      <c r="J19" s="134">
        <v>29</v>
      </c>
      <c r="K19" s="163"/>
      <c r="L19" s="332"/>
      <c r="M19" s="274"/>
      <c r="N19" s="274"/>
      <c r="O19" s="274"/>
    </row>
    <row r="20" spans="1:15" s="126" customFormat="1" ht="18" customHeight="1" x14ac:dyDescent="0.2">
      <c r="A20" s="278"/>
      <c r="B20" s="129" t="s">
        <v>16</v>
      </c>
      <c r="C20" s="19">
        <v>6</v>
      </c>
      <c r="D20" s="20">
        <v>7</v>
      </c>
      <c r="E20" s="143">
        <v>11</v>
      </c>
      <c r="F20" s="20">
        <v>14</v>
      </c>
      <c r="G20" s="20">
        <v>17</v>
      </c>
      <c r="H20" s="20">
        <v>20</v>
      </c>
      <c r="I20" s="91">
        <v>22</v>
      </c>
      <c r="J20" s="21">
        <v>23</v>
      </c>
      <c r="K20" s="164"/>
      <c r="L20" s="332"/>
      <c r="M20" s="274"/>
      <c r="N20" s="274"/>
      <c r="O20" s="274"/>
    </row>
    <row r="21" spans="1:15" ht="18" customHeight="1" thickBot="1" x14ac:dyDescent="0.25">
      <c r="A21" s="279"/>
      <c r="B21" s="7" t="s">
        <v>85</v>
      </c>
      <c r="C21" s="16">
        <v>0</v>
      </c>
      <c r="D21" s="17">
        <v>0</v>
      </c>
      <c r="E21" s="146">
        <v>0</v>
      </c>
      <c r="F21" s="17">
        <v>0</v>
      </c>
      <c r="G21" s="17">
        <v>0</v>
      </c>
      <c r="H21" s="17">
        <v>0</v>
      </c>
      <c r="I21" s="90">
        <v>0</v>
      </c>
      <c r="J21" s="18">
        <v>0</v>
      </c>
      <c r="K21" s="166"/>
      <c r="L21" s="332"/>
      <c r="M21" s="274"/>
      <c r="N21" s="274"/>
      <c r="O21" s="274"/>
    </row>
    <row r="22" spans="1:15" s="191" customFormat="1" ht="30.75" customHeight="1" thickBot="1" x14ac:dyDescent="0.25">
      <c r="A22" s="275" t="s">
        <v>101</v>
      </c>
      <c r="B22" s="276"/>
      <c r="C22" s="181">
        <v>18</v>
      </c>
      <c r="D22" s="182">
        <v>21</v>
      </c>
      <c r="E22" s="185">
        <v>29</v>
      </c>
      <c r="F22" s="182">
        <v>37</v>
      </c>
      <c r="G22" s="185">
        <v>46</v>
      </c>
      <c r="H22" s="182">
        <v>54</v>
      </c>
      <c r="I22" s="188">
        <v>59</v>
      </c>
      <c r="J22" s="189">
        <v>64</v>
      </c>
      <c r="K22" s="190"/>
      <c r="L22" s="332"/>
      <c r="M22" s="274"/>
      <c r="N22" s="274"/>
      <c r="O22" s="274"/>
    </row>
    <row r="23" spans="1:15" s="175" customFormat="1" ht="31.5" customHeight="1" thickBot="1" x14ac:dyDescent="0.25">
      <c r="A23" s="284" t="s">
        <v>105</v>
      </c>
      <c r="B23" s="285"/>
      <c r="C23" s="181">
        <v>22</v>
      </c>
      <c r="D23" s="182">
        <v>27</v>
      </c>
      <c r="E23" s="185">
        <v>39</v>
      </c>
      <c r="F23" s="182">
        <v>52</v>
      </c>
      <c r="G23" s="182">
        <v>65</v>
      </c>
      <c r="H23" s="182">
        <v>81</v>
      </c>
      <c r="I23" s="182">
        <v>89</v>
      </c>
      <c r="J23" s="183">
        <v>97</v>
      </c>
      <c r="K23" s="186"/>
      <c r="L23" s="332"/>
      <c r="M23" s="286"/>
      <c r="N23" s="286"/>
      <c r="O23" s="286"/>
    </row>
    <row r="24" spans="1:15" ht="19.5" customHeight="1" thickBot="1" x14ac:dyDescent="0.25">
      <c r="A24" s="322" t="s">
        <v>12</v>
      </c>
      <c r="B24" s="323"/>
      <c r="C24" s="19">
        <v>15</v>
      </c>
      <c r="D24" s="20">
        <v>17</v>
      </c>
      <c r="E24" s="143">
        <v>24</v>
      </c>
      <c r="F24" s="20">
        <v>31</v>
      </c>
      <c r="G24" s="143">
        <v>37</v>
      </c>
      <c r="H24" s="20">
        <v>44</v>
      </c>
      <c r="I24" s="91">
        <v>48</v>
      </c>
      <c r="J24" s="24">
        <v>51</v>
      </c>
      <c r="K24" s="168"/>
      <c r="L24" s="332"/>
      <c r="M24" s="229" t="s">
        <v>48</v>
      </c>
      <c r="N24" s="231"/>
      <c r="O24" s="231"/>
    </row>
    <row r="25" spans="1:15" ht="18" customHeight="1" x14ac:dyDescent="0.2">
      <c r="A25" s="268" t="s">
        <v>13</v>
      </c>
      <c r="B25" s="6" t="s">
        <v>83</v>
      </c>
      <c r="C25" s="13">
        <v>6</v>
      </c>
      <c r="D25" s="14">
        <v>6</v>
      </c>
      <c r="E25" s="145">
        <v>9</v>
      </c>
      <c r="F25" s="14">
        <v>12</v>
      </c>
      <c r="G25" s="145">
        <v>15</v>
      </c>
      <c r="H25" s="14">
        <v>18</v>
      </c>
      <c r="I25" s="89">
        <v>19</v>
      </c>
      <c r="J25" s="15">
        <v>20</v>
      </c>
      <c r="K25" s="138"/>
      <c r="L25" s="332"/>
      <c r="M25" s="231"/>
      <c r="N25" s="231"/>
      <c r="O25" s="231"/>
    </row>
    <row r="26" spans="1:15" s="125" customFormat="1" ht="18" customHeight="1" x14ac:dyDescent="0.2">
      <c r="A26" s="269"/>
      <c r="B26" s="130" t="s">
        <v>84</v>
      </c>
      <c r="C26" s="131">
        <v>17</v>
      </c>
      <c r="D26" s="132">
        <v>20</v>
      </c>
      <c r="E26" s="142">
        <v>27</v>
      </c>
      <c r="F26" s="132">
        <v>34</v>
      </c>
      <c r="G26" s="132">
        <v>41</v>
      </c>
      <c r="H26" s="132">
        <v>51</v>
      </c>
      <c r="I26" s="133">
        <v>56</v>
      </c>
      <c r="J26" s="134">
        <v>59</v>
      </c>
      <c r="K26" s="163"/>
      <c r="L26" s="332"/>
      <c r="M26" s="231"/>
      <c r="N26" s="231"/>
      <c r="O26" s="231"/>
    </row>
    <row r="27" spans="1:15" s="126" customFormat="1" ht="18" customHeight="1" x14ac:dyDescent="0.2">
      <c r="A27" s="269"/>
      <c r="B27" s="129" t="s">
        <v>16</v>
      </c>
      <c r="C27" s="19">
        <v>14</v>
      </c>
      <c r="D27" s="20">
        <v>16</v>
      </c>
      <c r="E27" s="143">
        <v>21</v>
      </c>
      <c r="F27" s="20">
        <v>25</v>
      </c>
      <c r="G27" s="20">
        <v>30</v>
      </c>
      <c r="H27" s="20">
        <v>34</v>
      </c>
      <c r="I27" s="91">
        <v>37</v>
      </c>
      <c r="J27" s="21">
        <v>40</v>
      </c>
      <c r="K27" s="164"/>
      <c r="L27" s="332"/>
      <c r="M27" s="231"/>
      <c r="N27" s="231"/>
      <c r="O27" s="231"/>
    </row>
    <row r="28" spans="1:15" ht="18" customHeight="1" thickBot="1" x14ac:dyDescent="0.25">
      <c r="A28" s="270"/>
      <c r="B28" s="7" t="s">
        <v>85</v>
      </c>
      <c r="C28" s="16">
        <v>0</v>
      </c>
      <c r="D28" s="17">
        <v>0</v>
      </c>
      <c r="E28" s="146">
        <v>0</v>
      </c>
      <c r="F28" s="17">
        <v>0</v>
      </c>
      <c r="G28" s="17">
        <v>0</v>
      </c>
      <c r="H28" s="17">
        <v>0</v>
      </c>
      <c r="I28" s="90">
        <v>0</v>
      </c>
      <c r="J28" s="18">
        <v>0</v>
      </c>
      <c r="K28" s="166"/>
      <c r="L28" s="332"/>
      <c r="M28" s="231"/>
      <c r="N28" s="231"/>
      <c r="O28" s="231"/>
    </row>
    <row r="29" spans="1:15" ht="19.5" customHeight="1" thickBot="1" x14ac:dyDescent="0.25">
      <c r="A29" s="272" t="s">
        <v>18</v>
      </c>
      <c r="B29" s="273"/>
      <c r="C29" s="19">
        <v>17</v>
      </c>
      <c r="D29" s="20">
        <v>18</v>
      </c>
      <c r="E29" s="143">
        <v>20</v>
      </c>
      <c r="F29" s="20">
        <v>22</v>
      </c>
      <c r="G29" s="143">
        <v>24</v>
      </c>
      <c r="H29" s="20">
        <v>27</v>
      </c>
      <c r="I29" s="91">
        <v>28</v>
      </c>
      <c r="J29" s="21">
        <v>30</v>
      </c>
      <c r="K29" s="164"/>
      <c r="L29" s="332"/>
      <c r="M29" s="231"/>
      <c r="N29" s="231"/>
      <c r="O29" s="231"/>
    </row>
    <row r="30" spans="1:15" ht="20.25" customHeight="1" thickBot="1" x14ac:dyDescent="0.25">
      <c r="A30" s="282" t="s">
        <v>14</v>
      </c>
      <c r="B30" s="283"/>
      <c r="C30" s="22">
        <v>31</v>
      </c>
      <c r="D30" s="23">
        <v>31</v>
      </c>
      <c r="E30" s="147">
        <v>31</v>
      </c>
      <c r="F30" s="23">
        <v>31</v>
      </c>
      <c r="G30" s="147">
        <v>31</v>
      </c>
      <c r="H30" s="23">
        <v>31</v>
      </c>
      <c r="I30" s="92">
        <v>31</v>
      </c>
      <c r="J30" s="24">
        <v>31</v>
      </c>
      <c r="K30" s="167"/>
      <c r="L30" s="332"/>
      <c r="M30" s="231"/>
      <c r="N30" s="231"/>
      <c r="O30" s="231"/>
    </row>
    <row r="31" spans="1:15" ht="20.25" customHeight="1" thickBot="1" x14ac:dyDescent="0.25">
      <c r="A31" s="330" t="s">
        <v>15</v>
      </c>
      <c r="B31" s="331"/>
      <c r="C31" s="19">
        <v>23</v>
      </c>
      <c r="D31" s="20">
        <v>23</v>
      </c>
      <c r="E31" s="143">
        <v>23</v>
      </c>
      <c r="F31" s="20">
        <v>23</v>
      </c>
      <c r="G31" s="143">
        <v>23</v>
      </c>
      <c r="H31" s="20">
        <v>23</v>
      </c>
      <c r="I31" s="91">
        <v>23</v>
      </c>
      <c r="J31" s="24">
        <v>23</v>
      </c>
      <c r="K31" s="167"/>
      <c r="L31" s="332"/>
      <c r="N31" s="173"/>
      <c r="O31" s="173"/>
    </row>
    <row r="32" spans="1:15" s="136" customFormat="1" ht="20.25" customHeight="1" thickBot="1" x14ac:dyDescent="0.25">
      <c r="A32" s="193" t="s">
        <v>88</v>
      </c>
      <c r="B32" s="178">
        <v>0</v>
      </c>
      <c r="C32" s="22">
        <v>0</v>
      </c>
      <c r="D32" s="23">
        <v>0</v>
      </c>
      <c r="E32" s="147">
        <v>0</v>
      </c>
      <c r="F32" s="23">
        <v>0</v>
      </c>
      <c r="G32" s="23">
        <v>0</v>
      </c>
      <c r="H32" s="23">
        <v>0</v>
      </c>
      <c r="I32" s="92">
        <v>0</v>
      </c>
      <c r="J32" s="92">
        <v>0</v>
      </c>
      <c r="K32" s="167"/>
      <c r="L32" s="302"/>
      <c r="M32" s="286" t="s">
        <v>94</v>
      </c>
      <c r="N32" s="286"/>
      <c r="O32" s="286"/>
    </row>
    <row r="33" spans="1:15" s="136" customFormat="1" ht="30" customHeight="1" thickBot="1" x14ac:dyDescent="0.25">
      <c r="A33" s="194" t="s">
        <v>102</v>
      </c>
      <c r="B33" s="195">
        <v>14.68</v>
      </c>
      <c r="C33" s="181">
        <v>15</v>
      </c>
      <c r="D33" s="182">
        <v>15</v>
      </c>
      <c r="E33" s="185">
        <v>15</v>
      </c>
      <c r="F33" s="182">
        <v>15</v>
      </c>
      <c r="G33" s="182">
        <v>15</v>
      </c>
      <c r="H33" s="182">
        <v>15</v>
      </c>
      <c r="I33" s="188">
        <v>15</v>
      </c>
      <c r="J33" s="188">
        <v>15</v>
      </c>
      <c r="K33" s="167"/>
      <c r="L33" s="302"/>
      <c r="M33" s="286"/>
      <c r="N33" s="286"/>
      <c r="O33" s="286"/>
    </row>
    <row r="34" spans="1:15" s="136" customFormat="1" ht="20.25" customHeight="1" thickBot="1" x14ac:dyDescent="0.25">
      <c r="A34" s="194" t="s">
        <v>65</v>
      </c>
      <c r="B34" s="139">
        <v>5.0999999999999996</v>
      </c>
      <c r="C34" s="22">
        <v>5</v>
      </c>
      <c r="D34" s="23">
        <v>5</v>
      </c>
      <c r="E34" s="147">
        <v>5</v>
      </c>
      <c r="F34" s="23">
        <v>5</v>
      </c>
      <c r="G34" s="147">
        <v>5</v>
      </c>
      <c r="H34" s="23">
        <v>5</v>
      </c>
      <c r="I34" s="92">
        <v>5</v>
      </c>
      <c r="J34" s="92">
        <v>5</v>
      </c>
      <c r="K34" s="167"/>
      <c r="L34" s="302"/>
      <c r="M34" s="286"/>
      <c r="N34" s="286"/>
      <c r="O34" s="286"/>
    </row>
    <row r="35" spans="1:15" s="175" customFormat="1" ht="20.25" customHeight="1" thickBot="1" x14ac:dyDescent="0.25">
      <c r="A35" s="287" t="s">
        <v>103</v>
      </c>
      <c r="B35" s="288"/>
      <c r="C35" s="22">
        <v>20</v>
      </c>
      <c r="D35" s="23">
        <v>20</v>
      </c>
      <c r="E35" s="147">
        <v>20</v>
      </c>
      <c r="F35" s="23">
        <v>20</v>
      </c>
      <c r="G35" s="23">
        <v>20</v>
      </c>
      <c r="H35" s="23">
        <v>20</v>
      </c>
      <c r="I35" s="92">
        <v>20</v>
      </c>
      <c r="J35" s="24">
        <v>20</v>
      </c>
      <c r="K35" s="167"/>
      <c r="L35" s="302"/>
      <c r="M35" s="286"/>
      <c r="N35" s="286"/>
      <c r="O35" s="286"/>
    </row>
    <row r="36" spans="1:15" ht="18" customHeight="1" thickBot="1" x14ac:dyDescent="0.25">
      <c r="A36" s="266" t="s">
        <v>69</v>
      </c>
      <c r="B36" s="267"/>
      <c r="C36" s="22">
        <v>11</v>
      </c>
      <c r="D36" s="23">
        <v>11</v>
      </c>
      <c r="E36" s="147">
        <v>11</v>
      </c>
      <c r="F36" s="23">
        <v>11</v>
      </c>
      <c r="G36" s="23">
        <v>11</v>
      </c>
      <c r="H36" s="23">
        <v>11</v>
      </c>
      <c r="I36" s="92">
        <v>11</v>
      </c>
      <c r="J36" s="137">
        <v>11</v>
      </c>
      <c r="K36" s="164"/>
      <c r="L36" s="332"/>
      <c r="M36" s="286"/>
      <c r="N36" s="286"/>
      <c r="O36" s="286"/>
    </row>
    <row r="37" spans="1:15" ht="16.5" customHeight="1" thickBot="1" x14ac:dyDescent="0.25">
      <c r="A37" s="324" t="s">
        <v>64</v>
      </c>
      <c r="B37" s="325"/>
      <c r="C37" s="22">
        <v>12</v>
      </c>
      <c r="D37" s="23">
        <v>12</v>
      </c>
      <c r="E37" s="147">
        <v>12</v>
      </c>
      <c r="F37" s="23">
        <v>12</v>
      </c>
      <c r="G37" s="23">
        <v>12</v>
      </c>
      <c r="H37" s="23">
        <v>12</v>
      </c>
      <c r="I37" s="92">
        <v>12</v>
      </c>
      <c r="J37" s="24">
        <v>12</v>
      </c>
      <c r="K37" s="167"/>
      <c r="L37" s="332"/>
      <c r="M37" s="286"/>
      <c r="N37" s="286"/>
      <c r="O37" s="286"/>
    </row>
    <row r="38" spans="1:15" ht="13.5" customHeight="1" thickBot="1" x14ac:dyDescent="0.25">
      <c r="A38" s="315" t="s">
        <v>17</v>
      </c>
      <c r="B38" s="315"/>
      <c r="C38" s="315"/>
      <c r="D38" s="315"/>
      <c r="E38" s="315"/>
      <c r="F38" s="315"/>
      <c r="G38" s="315"/>
      <c r="H38" s="315"/>
      <c r="I38" s="315"/>
      <c r="J38" s="316"/>
      <c r="K38" s="327">
        <f>SUM(K14:K37)</f>
        <v>0</v>
      </c>
      <c r="L38" s="332"/>
      <c r="M38" s="174"/>
      <c r="N38" s="174"/>
      <c r="O38" s="174"/>
    </row>
    <row r="39" spans="1:15" ht="19.5" thickTop="1" thickBot="1" x14ac:dyDescent="0.25">
      <c r="A39" s="317"/>
      <c r="B39" s="317"/>
      <c r="C39" s="317"/>
      <c r="D39" s="317"/>
      <c r="E39" s="317"/>
      <c r="F39" s="317"/>
      <c r="G39" s="317"/>
      <c r="H39" s="317"/>
      <c r="I39" s="317"/>
      <c r="J39" s="318"/>
      <c r="K39" s="328"/>
      <c r="L39" s="3"/>
      <c r="M39" s="33" t="s">
        <v>50</v>
      </c>
      <c r="N39" s="34"/>
      <c r="O39" s="34"/>
    </row>
    <row r="40" spans="1:15" ht="26.25" customHeight="1" thickTop="1" thickBot="1" x14ac:dyDescent="0.3">
      <c r="A40" s="31" t="s">
        <v>19</v>
      </c>
      <c r="B40" s="27"/>
      <c r="C40" s="27"/>
      <c r="D40" s="27"/>
      <c r="E40" s="326"/>
      <c r="F40" s="231"/>
      <c r="G40" s="231"/>
      <c r="H40" s="231"/>
      <c r="I40" s="231"/>
      <c r="J40" s="231"/>
      <c r="K40" s="231"/>
      <c r="L40" s="1"/>
      <c r="M40" s="35" t="s">
        <v>53</v>
      </c>
      <c r="N40" s="36"/>
      <c r="O40" s="37" t="s">
        <v>51</v>
      </c>
    </row>
    <row r="41" spans="1:15" ht="19.5" thickTop="1" thickBot="1" x14ac:dyDescent="0.3">
      <c r="A41" s="230" t="s">
        <v>27</v>
      </c>
      <c r="B41" s="230"/>
      <c r="C41" s="230"/>
      <c r="D41" s="230"/>
      <c r="E41" s="231"/>
      <c r="F41" s="231"/>
      <c r="G41" s="231"/>
      <c r="H41" s="246"/>
      <c r="I41" s="246"/>
      <c r="J41" s="102" t="s">
        <v>22</v>
      </c>
      <c r="K41" s="26"/>
      <c r="L41" s="1"/>
      <c r="M41" s="38" t="s">
        <v>54</v>
      </c>
      <c r="N41" s="39"/>
      <c r="O41" s="40"/>
    </row>
    <row r="42" spans="1:15" ht="19.5" thickTop="1" thickBot="1" x14ac:dyDescent="0.3">
      <c r="A42" s="230" t="s">
        <v>25</v>
      </c>
      <c r="B42" s="230"/>
      <c r="C42" s="230"/>
      <c r="D42" s="230"/>
      <c r="E42" s="231"/>
      <c r="F42" s="231"/>
      <c r="G42" s="28" t="s">
        <v>20</v>
      </c>
      <c r="H42" s="329">
        <f>K38</f>
        <v>0</v>
      </c>
      <c r="I42" s="329"/>
      <c r="J42" s="93"/>
      <c r="K42" s="26"/>
      <c r="L42" s="1"/>
      <c r="M42" s="319" t="s">
        <v>52</v>
      </c>
      <c r="N42" s="320"/>
      <c r="O42" s="321"/>
    </row>
    <row r="43" spans="1:15" ht="18.75" customHeight="1" thickTop="1" thickBot="1" x14ac:dyDescent="0.3">
      <c r="A43" s="230" t="s">
        <v>38</v>
      </c>
      <c r="B43" s="230"/>
      <c r="C43" s="230"/>
      <c r="D43" s="230"/>
      <c r="E43" s="231"/>
      <c r="F43" s="231"/>
      <c r="G43" s="28" t="s">
        <v>21</v>
      </c>
      <c r="H43" s="249">
        <f>SUM(H41:I42)</f>
        <v>0</v>
      </c>
      <c r="I43" s="249"/>
      <c r="J43" s="93"/>
      <c r="K43" s="1"/>
      <c r="L43" s="58"/>
      <c r="M43" s="58"/>
      <c r="N43" s="58"/>
      <c r="O43" s="58"/>
    </row>
    <row r="44" spans="1:15" ht="19.5" customHeight="1" x14ac:dyDescent="0.2">
      <c r="A44" s="228" t="s">
        <v>96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</row>
    <row r="45" spans="1:15" ht="19.5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</row>
    <row r="46" spans="1:15" ht="30.75" customHeight="1" x14ac:dyDescent="0.2">
      <c r="A46" s="242" t="str">
        <f>IF(I51&gt;H43,"Gross Rent is Less than Payment Standard listed on line 1 - Please Correct"," ")</f>
        <v xml:space="preserve"> </v>
      </c>
      <c r="B46" s="242"/>
      <c r="C46" s="242"/>
      <c r="D46" s="242"/>
      <c r="E46" s="242"/>
      <c r="F46" s="242"/>
      <c r="G46" s="242"/>
      <c r="H46" s="242"/>
      <c r="I46" s="242"/>
      <c r="J46" s="242"/>
      <c r="K46" s="243"/>
      <c r="L46" s="234"/>
      <c r="M46" s="239" t="s">
        <v>92</v>
      </c>
      <c r="N46" s="239"/>
      <c r="O46" s="239"/>
    </row>
    <row r="47" spans="1:15" ht="30" customHeight="1" x14ac:dyDescent="0.2">
      <c r="A47" s="244" t="s">
        <v>23</v>
      </c>
      <c r="B47" s="245"/>
      <c r="C47" s="50" t="s">
        <v>1</v>
      </c>
      <c r="D47" s="50" t="s">
        <v>2</v>
      </c>
      <c r="E47" s="50" t="s">
        <v>3</v>
      </c>
      <c r="F47" s="50" t="s">
        <v>4</v>
      </c>
      <c r="G47" s="50" t="s">
        <v>5</v>
      </c>
      <c r="H47" s="50" t="s">
        <v>6</v>
      </c>
      <c r="I47" s="157" t="s">
        <v>7</v>
      </c>
      <c r="J47" s="108"/>
      <c r="K47" s="2"/>
      <c r="L47" s="234"/>
      <c r="M47" s="240"/>
      <c r="N47" s="240"/>
      <c r="O47" s="240"/>
    </row>
    <row r="48" spans="1:15" s="48" customFormat="1" ht="20.25" customHeight="1" x14ac:dyDescent="0.2">
      <c r="A48" s="244" t="s">
        <v>28</v>
      </c>
      <c r="B48" s="245"/>
      <c r="C48" s="203">
        <v>818</v>
      </c>
      <c r="D48" s="203">
        <v>976</v>
      </c>
      <c r="E48" s="203">
        <v>1220</v>
      </c>
      <c r="F48" s="203">
        <v>1682</v>
      </c>
      <c r="G48" s="203">
        <v>1919</v>
      </c>
      <c r="H48" s="203">
        <v>2207</v>
      </c>
      <c r="I48" s="203">
        <v>2494</v>
      </c>
      <c r="J48" s="109"/>
      <c r="K48" s="2"/>
      <c r="L48" s="234"/>
      <c r="M48" s="241"/>
      <c r="N48" s="241"/>
      <c r="O48" s="241"/>
    </row>
    <row r="49" spans="1:15" s="156" customFormat="1" ht="20.25" customHeight="1" x14ac:dyDescent="0.2">
      <c r="A49" s="244" t="s">
        <v>97</v>
      </c>
      <c r="B49" s="245"/>
      <c r="C49" s="204">
        <v>844</v>
      </c>
      <c r="D49" s="204">
        <v>1018</v>
      </c>
      <c r="E49" s="204">
        <v>1271</v>
      </c>
      <c r="F49" s="204">
        <v>1779</v>
      </c>
      <c r="G49" s="204">
        <v>2204</v>
      </c>
      <c r="H49" s="204">
        <v>2535</v>
      </c>
      <c r="I49" s="204">
        <v>2865</v>
      </c>
      <c r="J49" s="109"/>
      <c r="K49" s="2"/>
      <c r="L49" s="234"/>
      <c r="M49" s="241"/>
      <c r="N49" s="241"/>
      <c r="O49" s="241"/>
    </row>
    <row r="50" spans="1:15" ht="10.5" customHeight="1" x14ac:dyDescent="0.2">
      <c r="A50" s="252"/>
      <c r="B50" s="253"/>
      <c r="C50" s="253"/>
      <c r="D50" s="253"/>
      <c r="E50" s="253"/>
      <c r="F50" s="253"/>
      <c r="G50" s="253"/>
      <c r="H50" s="253"/>
      <c r="I50" s="253"/>
      <c r="J50" s="94"/>
      <c r="K50" s="49"/>
      <c r="L50" s="234"/>
      <c r="M50" s="241"/>
      <c r="N50" s="241"/>
      <c r="O50" s="241"/>
    </row>
    <row r="51" spans="1:15" ht="27" customHeight="1" x14ac:dyDescent="0.25">
      <c r="A51" s="227" t="s">
        <v>34</v>
      </c>
      <c r="B51" s="227"/>
      <c r="C51" s="227"/>
      <c r="D51" s="227"/>
      <c r="E51" s="227"/>
      <c r="F51" s="227"/>
      <c r="G51" s="227"/>
      <c r="H51" s="29"/>
      <c r="I51" s="254"/>
      <c r="J51" s="254"/>
      <c r="K51" s="254"/>
      <c r="L51" s="234"/>
      <c r="M51" s="241"/>
      <c r="N51" s="241"/>
      <c r="O51" s="241"/>
    </row>
    <row r="52" spans="1:15" ht="36.75" customHeight="1" x14ac:dyDescent="0.25">
      <c r="A52" s="232" t="s">
        <v>77</v>
      </c>
      <c r="B52" s="232"/>
      <c r="C52" s="232"/>
      <c r="D52" s="232"/>
      <c r="E52" s="232"/>
      <c r="F52" s="232"/>
      <c r="G52" s="232"/>
      <c r="H52" s="30" t="s">
        <v>29</v>
      </c>
      <c r="I52" s="255">
        <f>IF(O8&lt;50, 50,O8)</f>
        <v>50</v>
      </c>
      <c r="J52" s="255"/>
      <c r="K52" s="255"/>
      <c r="L52" s="234"/>
      <c r="M52" s="241"/>
      <c r="N52" s="241"/>
      <c r="O52" s="241"/>
    </row>
    <row r="53" spans="1:15" ht="33.75" customHeight="1" x14ac:dyDescent="0.25">
      <c r="A53" s="232" t="s">
        <v>41</v>
      </c>
      <c r="B53" s="232"/>
      <c r="C53" s="232"/>
      <c r="D53" s="232"/>
      <c r="E53" s="232"/>
      <c r="F53" s="232"/>
      <c r="G53" s="232"/>
      <c r="H53" s="30" t="s">
        <v>30</v>
      </c>
      <c r="I53" s="233">
        <f>IF(I51-I52&lt;0,0,I51-I52)</f>
        <v>0</v>
      </c>
      <c r="J53" s="233"/>
      <c r="K53" s="233"/>
      <c r="L53" s="234"/>
      <c r="M53" s="234"/>
      <c r="N53" s="234"/>
      <c r="O53" s="234"/>
    </row>
    <row r="54" spans="1:15" ht="23.25" customHeight="1" x14ac:dyDescent="0.25">
      <c r="A54" s="227" t="s">
        <v>39</v>
      </c>
      <c r="B54" s="227"/>
      <c r="C54" s="227"/>
      <c r="D54" s="227"/>
      <c r="E54" s="227"/>
      <c r="F54" s="227"/>
      <c r="G54" s="227"/>
      <c r="H54" s="227"/>
      <c r="I54" s="233">
        <f>H43</f>
        <v>0</v>
      </c>
      <c r="J54" s="233"/>
      <c r="K54" s="233"/>
      <c r="L54" s="234"/>
      <c r="M54" s="234"/>
      <c r="N54" s="234"/>
      <c r="O54" s="234"/>
    </row>
    <row r="55" spans="1:15" ht="27" customHeight="1" x14ac:dyDescent="0.25">
      <c r="A55" s="227" t="s">
        <v>43</v>
      </c>
      <c r="B55" s="227"/>
      <c r="C55" s="227"/>
      <c r="D55" s="227"/>
      <c r="E55" s="227"/>
      <c r="F55" s="227"/>
      <c r="G55" s="227"/>
      <c r="H55" s="30" t="s">
        <v>29</v>
      </c>
      <c r="I55" s="233">
        <f>I53</f>
        <v>0</v>
      </c>
      <c r="J55" s="233"/>
      <c r="K55" s="233"/>
      <c r="L55" s="234"/>
      <c r="M55" s="32" t="s">
        <v>33</v>
      </c>
      <c r="N55" s="2"/>
      <c r="O55" s="2"/>
    </row>
    <row r="56" spans="1:15" ht="24.75" customHeight="1" x14ac:dyDescent="0.25">
      <c r="A56" s="251" t="s">
        <v>45</v>
      </c>
      <c r="B56" s="251"/>
      <c r="C56" s="251"/>
      <c r="D56" s="251"/>
      <c r="E56" s="251"/>
      <c r="F56" s="251"/>
      <c r="G56" s="251"/>
      <c r="H56" s="30" t="s">
        <v>30</v>
      </c>
      <c r="I56" s="233">
        <f>I54-I55</f>
        <v>0</v>
      </c>
      <c r="J56" s="233"/>
      <c r="K56" s="233"/>
      <c r="L56" s="234"/>
      <c r="M56" s="238" t="s">
        <v>32</v>
      </c>
      <c r="N56" s="238"/>
      <c r="O56" s="238"/>
    </row>
    <row r="57" spans="1:15" ht="24.75" customHeight="1" x14ac:dyDescent="0.25">
      <c r="A57" s="227" t="s">
        <v>40</v>
      </c>
      <c r="B57" s="227"/>
      <c r="C57" s="227"/>
      <c r="D57" s="227"/>
      <c r="E57" s="227"/>
      <c r="F57" s="227"/>
      <c r="G57" s="227"/>
      <c r="H57" s="30" t="s">
        <v>29</v>
      </c>
      <c r="I57" s="233">
        <f>K38</f>
        <v>0</v>
      </c>
      <c r="J57" s="233"/>
      <c r="K57" s="233"/>
      <c r="L57" s="234"/>
      <c r="M57" s="235" t="str">
        <f>IF(I56&gt;D59,"#6 Over 40% - LOWER RENT BY"," ")</f>
        <v xml:space="preserve"> </v>
      </c>
      <c r="N57" s="236"/>
      <c r="O57" s="237"/>
    </row>
    <row r="58" spans="1:15" ht="24" customHeight="1" x14ac:dyDescent="0.25">
      <c r="A58" s="227" t="s">
        <v>26</v>
      </c>
      <c r="B58" s="227"/>
      <c r="C58" s="227"/>
      <c r="D58" s="227"/>
      <c r="E58" s="227"/>
      <c r="F58" s="227"/>
      <c r="G58" s="227"/>
      <c r="H58" s="30" t="s">
        <v>30</v>
      </c>
      <c r="I58" s="233">
        <f>I56-I57</f>
        <v>0</v>
      </c>
      <c r="J58" s="233"/>
      <c r="K58" s="233"/>
      <c r="L58" s="1"/>
      <c r="M58" s="296" t="str">
        <f>IF(I56&gt;D59,I56-D59," ")</f>
        <v xml:space="preserve"> </v>
      </c>
      <c r="N58" s="297"/>
      <c r="O58" s="298"/>
    </row>
    <row r="59" spans="1:15" ht="24" customHeight="1" thickBot="1" x14ac:dyDescent="0.3">
      <c r="A59" s="250" t="s">
        <v>44</v>
      </c>
      <c r="B59" s="250"/>
      <c r="C59" s="250"/>
      <c r="D59" s="247">
        <f>ROUND(I7*0.4,0)</f>
        <v>0</v>
      </c>
      <c r="E59" s="248"/>
      <c r="F59" s="214"/>
      <c r="G59" s="215"/>
      <c r="H59" s="215"/>
      <c r="I59" s="215"/>
      <c r="J59" s="215"/>
      <c r="K59" s="215"/>
      <c r="L59" s="25"/>
      <c r="M59" s="210" t="str">
        <f>IF(I56&gt;D59,"TO"," ")</f>
        <v xml:space="preserve"> </v>
      </c>
      <c r="N59" s="211"/>
      <c r="O59" s="117" t="str">
        <f>IF(I56&gt;D83,H41-M58," ")</f>
        <v xml:space="preserve"> </v>
      </c>
    </row>
    <row r="60" spans="1:15" s="55" customFormat="1" ht="24" customHeight="1" x14ac:dyDescent="0.25">
      <c r="A60" s="63"/>
      <c r="B60" s="63"/>
      <c r="C60" s="63"/>
      <c r="D60" s="217" t="s">
        <v>24</v>
      </c>
      <c r="E60" s="217"/>
      <c r="F60" s="217"/>
      <c r="G60" s="217"/>
      <c r="H60" s="217"/>
      <c r="I60" s="217"/>
      <c r="J60" s="217"/>
      <c r="K60" s="217"/>
      <c r="L60" s="54"/>
      <c r="M60" s="218" t="str">
        <f>IF(I56&gt;D59,"unless Gross Rent is at or less than Payment Standard, see 40% rule"," ")</f>
        <v xml:space="preserve"> </v>
      </c>
      <c r="N60" s="219"/>
      <c r="O60" s="220"/>
    </row>
    <row r="61" spans="1:15" ht="15" customHeight="1" x14ac:dyDescent="0.25">
      <c r="A61" s="212" t="s">
        <v>59</v>
      </c>
      <c r="B61" s="213"/>
      <c r="C61" s="213"/>
      <c r="D61" s="207" t="str">
        <f>IF(I58&lt;0,"T will receive URP Amount shown on line 8, T Rent to O is $0"," ")</f>
        <v xml:space="preserve"> </v>
      </c>
      <c r="E61" s="208"/>
      <c r="F61" s="208"/>
      <c r="G61" s="208"/>
      <c r="H61" s="208"/>
      <c r="I61" s="208"/>
      <c r="J61" s="208"/>
      <c r="K61" s="209"/>
      <c r="L61" s="52"/>
      <c r="M61" s="221"/>
      <c r="N61" s="222"/>
      <c r="O61" s="223"/>
    </row>
    <row r="62" spans="1:15" s="55" customFormat="1" ht="15" customHeight="1" x14ac:dyDescent="0.25">
      <c r="A62" s="70"/>
      <c r="D62" s="225" t="str">
        <f>IF(I58&lt;0,"Lines 3&amp;5 Max HAP = HAP:"," ")</f>
        <v xml:space="preserve"> </v>
      </c>
      <c r="E62" s="226"/>
      <c r="F62" s="226"/>
      <c r="G62" s="226"/>
      <c r="H62" s="224" t="str">
        <f>IF(I58&lt;0,I53+I58," ")</f>
        <v xml:space="preserve"> </v>
      </c>
      <c r="I62" s="224"/>
      <c r="J62" s="148" t="str">
        <f>IF(I58&lt;0,"  URP:"," ")</f>
        <v xml:space="preserve"> </v>
      </c>
      <c r="K62" s="149" t="str">
        <f>IF(I58&lt;0,I58*-1," ")</f>
        <v xml:space="preserve"> </v>
      </c>
      <c r="L62" s="52"/>
      <c r="M62" s="116"/>
      <c r="N62" s="116"/>
      <c r="O62" s="116"/>
    </row>
    <row r="63" spans="1:15" ht="48.75" customHeight="1" x14ac:dyDescent="0.2">
      <c r="A63" s="205" t="s">
        <v>63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41"/>
      <c r="M63" s="216" t="s">
        <v>104</v>
      </c>
      <c r="N63" s="216"/>
      <c r="O63" s="216"/>
    </row>
    <row r="64" spans="1:15" ht="14.25" customHeight="1" x14ac:dyDescent="0.2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62"/>
      <c r="M64" s="62"/>
      <c r="N64" s="62"/>
      <c r="O64" s="62"/>
    </row>
    <row r="65" spans="1:15" ht="15.75" x14ac:dyDescent="0.25">
      <c r="A65" s="60" t="s">
        <v>55</v>
      </c>
      <c r="B65" s="53"/>
      <c r="C65" s="53"/>
      <c r="D65" s="53"/>
      <c r="E65" s="53"/>
      <c r="F65" s="53"/>
      <c r="G65" s="53"/>
      <c r="H65" s="53"/>
      <c r="I65" s="53"/>
      <c r="J65" s="72"/>
      <c r="K65" s="53"/>
    </row>
    <row r="66" spans="1:15" ht="14.25" x14ac:dyDescent="0.2">
      <c r="B66" s="61"/>
      <c r="C66" s="62"/>
      <c r="D66" s="62"/>
      <c r="E66" s="62"/>
      <c r="F66" s="62"/>
      <c r="G66" s="62"/>
      <c r="H66" s="62"/>
      <c r="I66" s="62"/>
      <c r="J66" s="66"/>
      <c r="K66" s="62"/>
      <c r="L66" s="53"/>
      <c r="M66" s="53"/>
      <c r="N66" s="53"/>
      <c r="O66" s="53"/>
    </row>
  </sheetData>
  <mergeCells count="97">
    <mergeCell ref="A11:O11"/>
    <mergeCell ref="M42:O42"/>
    <mergeCell ref="I55:K55"/>
    <mergeCell ref="A52:G52"/>
    <mergeCell ref="A51:G51"/>
    <mergeCell ref="A24:B24"/>
    <mergeCell ref="A37:B37"/>
    <mergeCell ref="E40:K40"/>
    <mergeCell ref="A42:F42"/>
    <mergeCell ref="K38:K39"/>
    <mergeCell ref="H42:I42"/>
    <mergeCell ref="A31:B31"/>
    <mergeCell ref="L12:L38"/>
    <mergeCell ref="K12:K13"/>
    <mergeCell ref="A12:B13"/>
    <mergeCell ref="M24:O30"/>
    <mergeCell ref="M58:O58"/>
    <mergeCell ref="L4:O4"/>
    <mergeCell ref="C5:D5"/>
    <mergeCell ref="E5:H5"/>
    <mergeCell ref="I5:K5"/>
    <mergeCell ref="M5:N5"/>
    <mergeCell ref="C4:D4"/>
    <mergeCell ref="E4:H4"/>
    <mergeCell ref="I4:K4"/>
    <mergeCell ref="C6:D6"/>
    <mergeCell ref="E6:H6"/>
    <mergeCell ref="I6:K6"/>
    <mergeCell ref="M6:O6"/>
    <mergeCell ref="A10:O10"/>
    <mergeCell ref="C12:J12"/>
    <mergeCell ref="A38:J39"/>
    <mergeCell ref="A9:O9"/>
    <mergeCell ref="A7:D7"/>
    <mergeCell ref="E7:H7"/>
    <mergeCell ref="I7:K7"/>
    <mergeCell ref="M7:N7"/>
    <mergeCell ref="A8:D8"/>
    <mergeCell ref="A36:B36"/>
    <mergeCell ref="A25:A28"/>
    <mergeCell ref="M12:O16"/>
    <mergeCell ref="A29:B29"/>
    <mergeCell ref="M17:O22"/>
    <mergeCell ref="A22:B22"/>
    <mergeCell ref="A18:A21"/>
    <mergeCell ref="A14:A17"/>
    <mergeCell ref="A30:B30"/>
    <mergeCell ref="A23:B23"/>
    <mergeCell ref="M23:O23"/>
    <mergeCell ref="A35:B35"/>
    <mergeCell ref="M32:O37"/>
    <mergeCell ref="A1:H1"/>
    <mergeCell ref="I1:O1"/>
    <mergeCell ref="B2:H2"/>
    <mergeCell ref="I2:O2"/>
    <mergeCell ref="B3:H3"/>
    <mergeCell ref="I3:O3"/>
    <mergeCell ref="H41:I41"/>
    <mergeCell ref="A41:G41"/>
    <mergeCell ref="A64:K64"/>
    <mergeCell ref="D59:E59"/>
    <mergeCell ref="H43:I43"/>
    <mergeCell ref="I56:K56"/>
    <mergeCell ref="A59:C59"/>
    <mergeCell ref="A57:G57"/>
    <mergeCell ref="A58:G58"/>
    <mergeCell ref="I57:K57"/>
    <mergeCell ref="A55:G55"/>
    <mergeCell ref="A56:G56"/>
    <mergeCell ref="A50:I50"/>
    <mergeCell ref="I58:K58"/>
    <mergeCell ref="I51:K51"/>
    <mergeCell ref="I52:K52"/>
    <mergeCell ref="A54:H54"/>
    <mergeCell ref="A44:O45"/>
    <mergeCell ref="A43:F43"/>
    <mergeCell ref="A53:G53"/>
    <mergeCell ref="I54:K54"/>
    <mergeCell ref="L46:L57"/>
    <mergeCell ref="M57:O57"/>
    <mergeCell ref="M56:O56"/>
    <mergeCell ref="M46:O54"/>
    <mergeCell ref="I53:K53"/>
    <mergeCell ref="A46:K46"/>
    <mergeCell ref="A47:B47"/>
    <mergeCell ref="A48:B48"/>
    <mergeCell ref="A49:B49"/>
    <mergeCell ref="A63:K63"/>
    <mergeCell ref="D61:K61"/>
    <mergeCell ref="M59:N59"/>
    <mergeCell ref="A61:C61"/>
    <mergeCell ref="F59:K59"/>
    <mergeCell ref="M63:O63"/>
    <mergeCell ref="D60:K60"/>
    <mergeCell ref="M60:O61"/>
    <mergeCell ref="H62:I62"/>
    <mergeCell ref="D62:G62"/>
  </mergeCells>
  <phoneticPr fontId="2" type="noConversion"/>
  <pageMargins left="0.7" right="0" top="0.5" bottom="0.5" header="0.5" footer="0.5"/>
  <pageSetup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68"/>
  <sheetViews>
    <sheetView view="pageBreakPreview" zoomScale="90" zoomScaleNormal="100" zoomScaleSheetLayoutView="90" workbookViewId="0">
      <selection activeCell="B2" sqref="B2:H2"/>
    </sheetView>
  </sheetViews>
  <sheetFormatPr defaultRowHeight="12.75" x14ac:dyDescent="0.2"/>
  <cols>
    <col min="1" max="1" width="21.140625" customWidth="1"/>
    <col min="2" max="2" width="20.85546875" customWidth="1"/>
    <col min="3" max="3" width="6.5703125" customWidth="1"/>
    <col min="4" max="4" width="7.5703125" bestFit="1" customWidth="1"/>
    <col min="5" max="5" width="7.85546875" customWidth="1"/>
    <col min="6" max="6" width="7.7109375" customWidth="1"/>
    <col min="7" max="7" width="8.28515625" customWidth="1"/>
    <col min="8" max="8" width="7.28515625" customWidth="1"/>
    <col min="9" max="9" width="7.5703125" customWidth="1"/>
    <col min="10" max="10" width="9.140625" customWidth="1"/>
    <col min="11" max="11" width="1.28515625" customWidth="1"/>
    <col min="13" max="13" width="20.5703125" customWidth="1"/>
    <col min="14" max="14" width="13.28515625" customWidth="1"/>
  </cols>
  <sheetData>
    <row r="1" spans="1:15" ht="18" x14ac:dyDescent="0.25">
      <c r="A1" s="256" t="s">
        <v>73</v>
      </c>
      <c r="B1" s="257"/>
      <c r="C1" s="257"/>
      <c r="D1" s="257"/>
      <c r="E1" s="257"/>
      <c r="F1" s="257"/>
      <c r="G1" s="257"/>
      <c r="H1" s="257"/>
      <c r="I1" s="258" t="s">
        <v>66</v>
      </c>
      <c r="J1" s="231"/>
      <c r="K1" s="231"/>
      <c r="L1" s="231"/>
      <c r="M1" s="231"/>
      <c r="N1" s="231"/>
    </row>
    <row r="2" spans="1:15" ht="16.5" customHeight="1" x14ac:dyDescent="0.25">
      <c r="A2" s="42" t="s">
        <v>0</v>
      </c>
      <c r="B2" s="259"/>
      <c r="C2" s="260"/>
      <c r="D2" s="260"/>
      <c r="E2" s="260"/>
      <c r="F2" s="260"/>
      <c r="G2" s="260"/>
      <c r="H2" s="260"/>
      <c r="I2" s="339" t="s">
        <v>67</v>
      </c>
      <c r="J2" s="340"/>
      <c r="K2" s="340"/>
      <c r="L2" s="340"/>
      <c r="M2" s="340"/>
      <c r="N2" s="340"/>
    </row>
    <row r="3" spans="1:15" ht="15.75" x14ac:dyDescent="0.25">
      <c r="A3" s="42" t="s">
        <v>56</v>
      </c>
      <c r="B3" s="262"/>
      <c r="C3" s="263"/>
      <c r="D3" s="263"/>
      <c r="E3" s="263"/>
      <c r="F3" s="263"/>
      <c r="G3" s="263"/>
      <c r="H3" s="263"/>
      <c r="I3" s="264"/>
      <c r="J3" s="265"/>
      <c r="K3" s="265"/>
      <c r="L3" s="265"/>
      <c r="M3" s="265"/>
      <c r="N3" s="265"/>
    </row>
    <row r="4" spans="1:15" ht="22.5" customHeight="1" x14ac:dyDescent="0.2">
      <c r="A4" s="43" t="s">
        <v>35</v>
      </c>
      <c r="B4" s="57"/>
      <c r="C4" s="305"/>
      <c r="D4" s="306"/>
      <c r="E4" s="307" t="s">
        <v>75</v>
      </c>
      <c r="F4" s="307"/>
      <c r="G4" s="307"/>
      <c r="H4" s="307"/>
      <c r="I4" s="308"/>
      <c r="J4" s="308"/>
      <c r="K4" s="216" t="s">
        <v>76</v>
      </c>
      <c r="L4" s="299"/>
      <c r="M4" s="299"/>
      <c r="N4" s="299"/>
    </row>
    <row r="5" spans="1:15" ht="18" customHeight="1" x14ac:dyDescent="0.2">
      <c r="A5" s="43" t="s">
        <v>36</v>
      </c>
      <c r="B5" s="57"/>
      <c r="C5" s="300">
        <f>C4+59</f>
        <v>59</v>
      </c>
      <c r="D5" s="301"/>
      <c r="E5" s="302" t="s">
        <v>62</v>
      </c>
      <c r="F5" s="292"/>
      <c r="G5" s="292"/>
      <c r="H5" s="292"/>
      <c r="I5" s="303">
        <f>ROUND(+I4/12,0)</f>
        <v>0</v>
      </c>
      <c r="J5" s="303"/>
      <c r="K5" s="44"/>
      <c r="L5" s="304" t="s">
        <v>57</v>
      </c>
      <c r="M5" s="304"/>
      <c r="N5" s="45">
        <f>ROUND(+I5*0.1,0)</f>
        <v>0</v>
      </c>
    </row>
    <row r="6" spans="1:15" ht="18" customHeight="1" x14ac:dyDescent="0.2">
      <c r="A6" s="46" t="s">
        <v>42</v>
      </c>
      <c r="B6" s="2"/>
      <c r="C6" s="309"/>
      <c r="D6" s="309"/>
      <c r="E6" s="310" t="s">
        <v>60</v>
      </c>
      <c r="F6" s="310"/>
      <c r="G6" s="310"/>
      <c r="H6" s="310"/>
      <c r="I6" s="311"/>
      <c r="J6" s="311"/>
      <c r="K6" s="55"/>
      <c r="L6" s="231"/>
      <c r="M6" s="231"/>
      <c r="N6" s="231"/>
    </row>
    <row r="7" spans="1:15" ht="20.25" customHeight="1" x14ac:dyDescent="0.25">
      <c r="A7" s="291"/>
      <c r="B7" s="231"/>
      <c r="C7" s="231"/>
      <c r="D7" s="231"/>
      <c r="E7" s="292" t="s">
        <v>61</v>
      </c>
      <c r="F7" s="292"/>
      <c r="G7" s="292"/>
      <c r="H7" s="292"/>
      <c r="I7" s="293">
        <f>ROUND(+I6/12,0)</f>
        <v>0</v>
      </c>
      <c r="J7" s="293"/>
      <c r="K7" s="55"/>
      <c r="L7" s="294" t="s">
        <v>58</v>
      </c>
      <c r="M7" s="294"/>
      <c r="N7" s="47">
        <f>ROUND(+I7*0.3,0)</f>
        <v>0</v>
      </c>
    </row>
    <row r="8" spans="1:15" s="110" customFormat="1" ht="25.5" customHeight="1" x14ac:dyDescent="0.25">
      <c r="A8" s="295"/>
      <c r="B8" s="295"/>
      <c r="C8" s="295"/>
      <c r="D8" s="295"/>
      <c r="E8" s="111" t="s">
        <v>78</v>
      </c>
      <c r="F8" s="111"/>
      <c r="G8" s="111"/>
      <c r="H8" s="111"/>
      <c r="I8" s="115"/>
      <c r="J8" s="115"/>
      <c r="K8" s="115"/>
      <c r="M8" s="112"/>
      <c r="N8" s="122">
        <f>IF(N5&gt;N7,N5,N7)</f>
        <v>0</v>
      </c>
    </row>
    <row r="9" spans="1:15" ht="26.25" customHeight="1" x14ac:dyDescent="0.25">
      <c r="A9" s="289" t="s">
        <v>31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</row>
    <row r="10" spans="1:15" ht="69" customHeight="1" x14ac:dyDescent="0.25">
      <c r="A10" s="230" t="s">
        <v>46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</row>
    <row r="11" spans="1:15" ht="12.75" customHeight="1" thickBot="1" x14ac:dyDescent="0.25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</row>
    <row r="12" spans="1:15" ht="35.25" customHeight="1" x14ac:dyDescent="0.2">
      <c r="A12" s="335" t="s">
        <v>9</v>
      </c>
      <c r="B12" s="336"/>
      <c r="C12" s="312" t="s">
        <v>87</v>
      </c>
      <c r="D12" s="313"/>
      <c r="E12" s="313"/>
      <c r="F12" s="313"/>
      <c r="G12" s="313"/>
      <c r="H12" s="313"/>
      <c r="I12" s="313"/>
      <c r="J12" s="314"/>
      <c r="K12" s="332">
        <v>9</v>
      </c>
      <c r="L12" s="343" t="s">
        <v>8</v>
      </c>
      <c r="M12" s="341" t="s">
        <v>86</v>
      </c>
      <c r="N12" s="342"/>
      <c r="O12" s="80"/>
    </row>
    <row r="13" spans="1:15" ht="16.5" customHeight="1" thickBot="1" x14ac:dyDescent="0.3">
      <c r="A13" s="337"/>
      <c r="B13" s="338"/>
      <c r="C13" s="159" t="s">
        <v>1</v>
      </c>
      <c r="D13" s="160" t="s">
        <v>2</v>
      </c>
      <c r="E13" s="160" t="s">
        <v>3</v>
      </c>
      <c r="F13" s="160" t="s">
        <v>4</v>
      </c>
      <c r="G13" s="160" t="s">
        <v>5</v>
      </c>
      <c r="H13" s="160" t="s">
        <v>6</v>
      </c>
      <c r="I13" s="161" t="s">
        <v>7</v>
      </c>
      <c r="J13" s="95" t="s">
        <v>74</v>
      </c>
      <c r="K13" s="332"/>
      <c r="L13" s="344"/>
      <c r="M13" s="341"/>
      <c r="N13" s="342"/>
      <c r="O13" s="80"/>
    </row>
    <row r="14" spans="1:15" ht="18" customHeight="1" x14ac:dyDescent="0.25">
      <c r="A14" s="280" t="s">
        <v>10</v>
      </c>
      <c r="B14" s="4" t="s">
        <v>83</v>
      </c>
      <c r="C14" s="8">
        <v>16</v>
      </c>
      <c r="D14" s="9">
        <v>19</v>
      </c>
      <c r="E14" s="9">
        <v>20</v>
      </c>
      <c r="F14" s="9">
        <v>22</v>
      </c>
      <c r="G14" s="9">
        <v>24</v>
      </c>
      <c r="H14" s="9">
        <v>26</v>
      </c>
      <c r="I14" s="87">
        <v>28</v>
      </c>
      <c r="J14" s="114">
        <v>30</v>
      </c>
      <c r="K14" s="332"/>
      <c r="L14" s="96"/>
      <c r="M14" s="341"/>
      <c r="N14" s="342"/>
      <c r="O14" s="81"/>
    </row>
    <row r="15" spans="1:15" s="125" customFormat="1" ht="18" customHeight="1" x14ac:dyDescent="0.25">
      <c r="A15" s="281"/>
      <c r="B15" s="130" t="s">
        <v>84</v>
      </c>
      <c r="C15" s="131">
        <v>46</v>
      </c>
      <c r="D15" s="132">
        <v>54</v>
      </c>
      <c r="E15" s="132">
        <v>59</v>
      </c>
      <c r="F15" s="132">
        <v>63</v>
      </c>
      <c r="G15" s="132">
        <v>68</v>
      </c>
      <c r="H15" s="132">
        <v>76</v>
      </c>
      <c r="I15" s="133">
        <v>81</v>
      </c>
      <c r="J15" s="134">
        <v>85</v>
      </c>
      <c r="K15" s="332"/>
      <c r="L15" s="135"/>
      <c r="M15" s="341"/>
      <c r="N15" s="342"/>
      <c r="O15" s="81"/>
    </row>
    <row r="16" spans="1:15" s="126" customFormat="1" ht="18" customHeight="1" x14ac:dyDescent="0.25">
      <c r="A16" s="281"/>
      <c r="B16" s="129" t="s">
        <v>16</v>
      </c>
      <c r="C16" s="19">
        <v>21</v>
      </c>
      <c r="D16" s="20">
        <v>24</v>
      </c>
      <c r="E16" s="20">
        <v>27</v>
      </c>
      <c r="F16" s="20">
        <v>30</v>
      </c>
      <c r="G16" s="20">
        <v>33</v>
      </c>
      <c r="H16" s="20">
        <v>36</v>
      </c>
      <c r="I16" s="91">
        <v>39</v>
      </c>
      <c r="J16" s="21">
        <v>42</v>
      </c>
      <c r="K16" s="332"/>
      <c r="L16" s="100"/>
      <c r="M16" s="341"/>
      <c r="N16" s="342"/>
      <c r="O16" s="81"/>
    </row>
    <row r="17" spans="1:15" ht="18" customHeight="1" thickBot="1" x14ac:dyDescent="0.25">
      <c r="A17" s="279"/>
      <c r="B17" s="5" t="s">
        <v>85</v>
      </c>
      <c r="C17" s="10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88">
        <v>0</v>
      </c>
      <c r="J17" s="12">
        <v>0</v>
      </c>
      <c r="K17" s="332"/>
      <c r="L17" s="97"/>
      <c r="N17" s="177"/>
      <c r="O17" s="82"/>
    </row>
    <row r="18" spans="1:15" ht="18" customHeight="1" x14ac:dyDescent="0.2">
      <c r="A18" s="277" t="s">
        <v>11</v>
      </c>
      <c r="B18" s="6" t="s">
        <v>83</v>
      </c>
      <c r="C18" s="13">
        <v>3</v>
      </c>
      <c r="D18" s="14">
        <v>3</v>
      </c>
      <c r="E18" s="14">
        <v>5</v>
      </c>
      <c r="F18" s="14">
        <v>6</v>
      </c>
      <c r="G18" s="14">
        <v>7</v>
      </c>
      <c r="H18" s="14">
        <v>8</v>
      </c>
      <c r="I18" s="89">
        <v>9</v>
      </c>
      <c r="J18" s="15">
        <v>10</v>
      </c>
      <c r="K18" s="332"/>
      <c r="L18" s="98"/>
      <c r="M18" s="363" t="s">
        <v>47</v>
      </c>
      <c r="N18" s="364"/>
      <c r="O18" s="82"/>
    </row>
    <row r="19" spans="1:15" s="125" customFormat="1" ht="18" customHeight="1" x14ac:dyDescent="0.2">
      <c r="A19" s="278"/>
      <c r="B19" s="130" t="s">
        <v>84</v>
      </c>
      <c r="C19" s="131">
        <v>7</v>
      </c>
      <c r="D19" s="132">
        <v>7</v>
      </c>
      <c r="E19" s="132">
        <v>12</v>
      </c>
      <c r="F19" s="132">
        <v>17</v>
      </c>
      <c r="G19" s="132">
        <v>22</v>
      </c>
      <c r="H19" s="132">
        <v>24</v>
      </c>
      <c r="I19" s="133">
        <v>27</v>
      </c>
      <c r="J19" s="134">
        <v>29</v>
      </c>
      <c r="K19" s="332"/>
      <c r="L19" s="135"/>
      <c r="M19" s="363"/>
      <c r="N19" s="364"/>
      <c r="O19" s="124"/>
    </row>
    <row r="20" spans="1:15" s="126" customFormat="1" ht="18" customHeight="1" x14ac:dyDescent="0.2">
      <c r="A20" s="278"/>
      <c r="B20" s="129" t="s">
        <v>16</v>
      </c>
      <c r="C20" s="19">
        <v>6</v>
      </c>
      <c r="D20" s="20">
        <v>7</v>
      </c>
      <c r="E20" s="20">
        <v>11</v>
      </c>
      <c r="F20" s="20">
        <v>14</v>
      </c>
      <c r="G20" s="20">
        <v>17</v>
      </c>
      <c r="H20" s="20">
        <v>20</v>
      </c>
      <c r="I20" s="91">
        <v>22</v>
      </c>
      <c r="J20" s="21">
        <v>23</v>
      </c>
      <c r="K20" s="332"/>
      <c r="L20" s="100"/>
      <c r="M20" s="363"/>
      <c r="N20" s="364"/>
      <c r="O20" s="128"/>
    </row>
    <row r="21" spans="1:15" ht="18" customHeight="1" thickBot="1" x14ac:dyDescent="0.25">
      <c r="A21" s="279"/>
      <c r="B21" s="7" t="s">
        <v>85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90">
        <v>0</v>
      </c>
      <c r="J21" s="18">
        <v>0</v>
      </c>
      <c r="K21" s="332"/>
      <c r="L21" s="99"/>
      <c r="M21" s="363"/>
      <c r="N21" s="364"/>
      <c r="O21" s="82"/>
    </row>
    <row r="22" spans="1:15" s="191" customFormat="1" ht="33.75" customHeight="1" thickBot="1" x14ac:dyDescent="0.25">
      <c r="A22" s="275" t="s">
        <v>101</v>
      </c>
      <c r="B22" s="276"/>
      <c r="C22" s="181">
        <v>26</v>
      </c>
      <c r="D22" s="182">
        <v>31</v>
      </c>
      <c r="E22" s="182">
        <v>43</v>
      </c>
      <c r="F22" s="182">
        <v>55</v>
      </c>
      <c r="G22" s="182">
        <v>70</v>
      </c>
      <c r="H22" s="182">
        <v>86</v>
      </c>
      <c r="I22" s="188">
        <v>94</v>
      </c>
      <c r="J22" s="189">
        <v>102</v>
      </c>
      <c r="K22" s="332"/>
      <c r="L22" s="192"/>
      <c r="M22" s="176"/>
      <c r="N22" s="177"/>
      <c r="O22" s="187"/>
    </row>
    <row r="23" spans="1:15" s="175" customFormat="1" ht="28.5" customHeight="1" thickBot="1" x14ac:dyDescent="0.25">
      <c r="A23" s="284" t="s">
        <v>106</v>
      </c>
      <c r="B23" s="285"/>
      <c r="C23" s="181">
        <v>35</v>
      </c>
      <c r="D23" s="182">
        <v>42</v>
      </c>
      <c r="E23" s="182">
        <v>60</v>
      </c>
      <c r="F23" s="182">
        <v>83</v>
      </c>
      <c r="G23" s="182">
        <v>106</v>
      </c>
      <c r="H23" s="182">
        <v>132</v>
      </c>
      <c r="I23" s="182">
        <v>146</v>
      </c>
      <c r="J23" s="183">
        <v>158</v>
      </c>
      <c r="K23" s="332"/>
      <c r="L23" s="184"/>
      <c r="M23" s="363" t="s">
        <v>100</v>
      </c>
      <c r="N23" s="364"/>
      <c r="O23" s="173"/>
    </row>
    <row r="24" spans="1:15" ht="19.5" customHeight="1" thickBot="1" x14ac:dyDescent="0.25">
      <c r="A24" s="322" t="s">
        <v>12</v>
      </c>
      <c r="B24" s="323"/>
      <c r="C24" s="19">
        <v>11</v>
      </c>
      <c r="D24" s="20">
        <v>13</v>
      </c>
      <c r="E24" s="20">
        <v>30</v>
      </c>
      <c r="F24" s="20">
        <v>47</v>
      </c>
      <c r="G24" s="20">
        <v>64</v>
      </c>
      <c r="H24" s="20">
        <v>81</v>
      </c>
      <c r="I24" s="91">
        <v>88</v>
      </c>
      <c r="J24" s="24">
        <v>95</v>
      </c>
      <c r="K24" s="332"/>
      <c r="L24" s="101"/>
      <c r="M24" s="363"/>
      <c r="N24" s="364"/>
      <c r="O24" s="78"/>
    </row>
    <row r="25" spans="1:15" ht="18" customHeight="1" x14ac:dyDescent="0.2">
      <c r="A25" s="268" t="s">
        <v>13</v>
      </c>
      <c r="B25" s="6" t="s">
        <v>83</v>
      </c>
      <c r="C25" s="13">
        <v>6</v>
      </c>
      <c r="D25" s="14">
        <v>8</v>
      </c>
      <c r="E25" s="14">
        <v>12</v>
      </c>
      <c r="F25" s="14">
        <v>15</v>
      </c>
      <c r="G25" s="14">
        <v>19</v>
      </c>
      <c r="H25" s="14">
        <v>22</v>
      </c>
      <c r="I25" s="89">
        <v>24</v>
      </c>
      <c r="J25" s="15">
        <v>26</v>
      </c>
      <c r="K25" s="332"/>
      <c r="L25" s="98"/>
      <c r="M25" s="363"/>
      <c r="N25" s="364"/>
      <c r="O25" s="78"/>
    </row>
    <row r="26" spans="1:15" s="125" customFormat="1" ht="18" customHeight="1" x14ac:dyDescent="0.2">
      <c r="A26" s="269"/>
      <c r="B26" s="130" t="s">
        <v>84</v>
      </c>
      <c r="C26" s="131">
        <v>20</v>
      </c>
      <c r="D26" s="132">
        <v>24</v>
      </c>
      <c r="E26" s="132">
        <v>34</v>
      </c>
      <c r="F26" s="132">
        <v>41</v>
      </c>
      <c r="G26" s="132">
        <v>54</v>
      </c>
      <c r="H26" s="132">
        <v>63</v>
      </c>
      <c r="I26" s="133">
        <v>68</v>
      </c>
      <c r="J26" s="134">
        <v>76</v>
      </c>
      <c r="K26" s="332"/>
      <c r="L26" s="135"/>
      <c r="M26" s="363"/>
      <c r="N26" s="364"/>
      <c r="O26" s="123"/>
    </row>
    <row r="27" spans="1:15" s="126" customFormat="1" ht="18" customHeight="1" x14ac:dyDescent="0.2">
      <c r="A27" s="269"/>
      <c r="B27" s="129" t="s">
        <v>16</v>
      </c>
      <c r="C27" s="19">
        <v>17</v>
      </c>
      <c r="D27" s="20">
        <v>20</v>
      </c>
      <c r="E27" s="20">
        <v>26</v>
      </c>
      <c r="F27" s="20">
        <v>32</v>
      </c>
      <c r="G27" s="20">
        <v>37</v>
      </c>
      <c r="H27" s="20">
        <v>43</v>
      </c>
      <c r="I27" s="91">
        <v>46</v>
      </c>
      <c r="J27" s="21">
        <v>50</v>
      </c>
      <c r="K27" s="332"/>
      <c r="L27" s="100"/>
      <c r="M27" s="363"/>
      <c r="N27" s="364"/>
      <c r="O27" s="127"/>
    </row>
    <row r="28" spans="1:15" ht="18" customHeight="1" thickBot="1" x14ac:dyDescent="0.25">
      <c r="A28" s="270"/>
      <c r="B28" s="7" t="s">
        <v>85</v>
      </c>
      <c r="C28" s="16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90">
        <v>0</v>
      </c>
      <c r="J28" s="18">
        <v>0</v>
      </c>
      <c r="K28" s="332"/>
      <c r="L28" s="99"/>
      <c r="M28" s="363"/>
      <c r="N28" s="364"/>
      <c r="O28" s="78"/>
    </row>
    <row r="29" spans="1:15" ht="19.5" customHeight="1" thickBot="1" x14ac:dyDescent="0.25">
      <c r="A29" s="272" t="s">
        <v>18</v>
      </c>
      <c r="B29" s="273"/>
      <c r="C29" s="19">
        <v>17</v>
      </c>
      <c r="D29" s="20">
        <v>17</v>
      </c>
      <c r="E29" s="20">
        <v>19</v>
      </c>
      <c r="F29" s="20">
        <v>22</v>
      </c>
      <c r="G29" s="20">
        <v>24</v>
      </c>
      <c r="H29" s="20">
        <v>26</v>
      </c>
      <c r="I29" s="91">
        <v>28</v>
      </c>
      <c r="J29" s="21">
        <v>30</v>
      </c>
      <c r="K29" s="332"/>
      <c r="L29" s="100"/>
      <c r="M29" s="363"/>
      <c r="N29" s="364"/>
      <c r="O29" s="78"/>
    </row>
    <row r="30" spans="1:15" ht="20.25" customHeight="1" thickBot="1" x14ac:dyDescent="0.25">
      <c r="A30" s="67" t="s">
        <v>14</v>
      </c>
      <c r="B30" s="158"/>
      <c r="C30" s="22">
        <v>32</v>
      </c>
      <c r="D30" s="23">
        <v>32</v>
      </c>
      <c r="E30" s="23">
        <v>32</v>
      </c>
      <c r="F30" s="23">
        <v>32</v>
      </c>
      <c r="G30" s="23">
        <v>32</v>
      </c>
      <c r="H30" s="23">
        <v>32</v>
      </c>
      <c r="I30" s="92">
        <v>32</v>
      </c>
      <c r="J30" s="24">
        <v>32</v>
      </c>
      <c r="K30" s="332"/>
      <c r="L30" s="101"/>
      <c r="M30" s="172"/>
      <c r="N30" s="172"/>
      <c r="O30" s="78"/>
    </row>
    <row r="31" spans="1:15" ht="20.25" customHeight="1" thickBot="1" x14ac:dyDescent="0.25">
      <c r="A31" s="330" t="s">
        <v>15</v>
      </c>
      <c r="B31" s="331"/>
      <c r="C31" s="13">
        <v>23</v>
      </c>
      <c r="D31" s="14">
        <v>23</v>
      </c>
      <c r="E31" s="14">
        <v>23</v>
      </c>
      <c r="F31" s="14">
        <v>23</v>
      </c>
      <c r="G31" s="14">
        <v>23</v>
      </c>
      <c r="H31" s="14">
        <v>23</v>
      </c>
      <c r="I31" s="89">
        <v>23</v>
      </c>
      <c r="J31" s="24">
        <v>23</v>
      </c>
      <c r="K31" s="332"/>
      <c r="L31" s="101"/>
      <c r="M31" s="179"/>
      <c r="N31" s="172"/>
    </row>
    <row r="32" spans="1:15" s="136" customFormat="1" ht="20.25" customHeight="1" thickBot="1" x14ac:dyDescent="0.25">
      <c r="A32" s="193" t="s">
        <v>88</v>
      </c>
      <c r="B32" s="178">
        <v>0</v>
      </c>
      <c r="C32" s="22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2">
        <v>0</v>
      </c>
      <c r="J32" s="24">
        <v>0</v>
      </c>
      <c r="K32" s="332"/>
      <c r="L32" s="99"/>
      <c r="M32" s="365" t="s">
        <v>95</v>
      </c>
      <c r="N32" s="366"/>
    </row>
    <row r="33" spans="1:14" s="136" customFormat="1" ht="27.75" customHeight="1" thickBot="1" x14ac:dyDescent="0.25">
      <c r="A33" s="196" t="s">
        <v>102</v>
      </c>
      <c r="B33" s="195">
        <v>14.68</v>
      </c>
      <c r="C33" s="197">
        <v>15</v>
      </c>
      <c r="D33" s="198">
        <v>15</v>
      </c>
      <c r="E33" s="198">
        <v>15</v>
      </c>
      <c r="F33" s="198">
        <v>15</v>
      </c>
      <c r="G33" s="198">
        <v>15</v>
      </c>
      <c r="H33" s="198">
        <v>15</v>
      </c>
      <c r="I33" s="199">
        <v>15</v>
      </c>
      <c r="J33" s="189">
        <v>15</v>
      </c>
      <c r="K33" s="332"/>
      <c r="L33" s="101"/>
      <c r="M33" s="365"/>
      <c r="N33" s="366"/>
    </row>
    <row r="34" spans="1:14" s="136" customFormat="1" ht="20.25" customHeight="1" thickBot="1" x14ac:dyDescent="0.25">
      <c r="A34" s="194" t="s">
        <v>65</v>
      </c>
      <c r="B34" s="139">
        <v>5.0999999999999996</v>
      </c>
      <c r="C34" s="22">
        <v>5</v>
      </c>
      <c r="D34" s="23">
        <v>5</v>
      </c>
      <c r="E34" s="23">
        <v>5</v>
      </c>
      <c r="F34" s="23">
        <v>5</v>
      </c>
      <c r="G34" s="23">
        <v>5</v>
      </c>
      <c r="H34" s="23">
        <v>5</v>
      </c>
      <c r="I34" s="92">
        <v>5</v>
      </c>
      <c r="J34" s="24">
        <v>5</v>
      </c>
      <c r="K34" s="332"/>
      <c r="L34" s="101"/>
      <c r="M34" s="365"/>
      <c r="N34" s="366"/>
    </row>
    <row r="35" spans="1:14" s="175" customFormat="1" ht="20.25" customHeight="1" thickBot="1" x14ac:dyDescent="0.25">
      <c r="A35" s="287" t="s">
        <v>103</v>
      </c>
      <c r="B35" s="288"/>
      <c r="C35" s="22">
        <v>20</v>
      </c>
      <c r="D35" s="23">
        <v>20</v>
      </c>
      <c r="E35" s="23">
        <v>20</v>
      </c>
      <c r="F35" s="23">
        <v>20</v>
      </c>
      <c r="G35" s="23">
        <v>20</v>
      </c>
      <c r="H35" s="23">
        <v>20</v>
      </c>
      <c r="I35" s="92">
        <v>20</v>
      </c>
      <c r="J35" s="24">
        <v>20</v>
      </c>
      <c r="K35" s="332"/>
      <c r="L35" s="138"/>
      <c r="M35" s="365"/>
      <c r="N35" s="366"/>
    </row>
    <row r="36" spans="1:14" ht="20.25" customHeight="1" thickBot="1" x14ac:dyDescent="0.25">
      <c r="A36" s="266" t="s">
        <v>69</v>
      </c>
      <c r="B36" s="267"/>
      <c r="C36" s="22">
        <v>11</v>
      </c>
      <c r="D36" s="23">
        <v>11</v>
      </c>
      <c r="E36" s="147">
        <v>11</v>
      </c>
      <c r="F36" s="23">
        <v>11</v>
      </c>
      <c r="G36" s="23">
        <v>11</v>
      </c>
      <c r="H36" s="23">
        <v>11</v>
      </c>
      <c r="I36" s="92">
        <v>11</v>
      </c>
      <c r="J36" s="137">
        <v>11</v>
      </c>
      <c r="K36" s="332"/>
      <c r="L36" s="101"/>
      <c r="M36" s="365"/>
      <c r="N36" s="366"/>
    </row>
    <row r="37" spans="1:14" ht="14.25" customHeight="1" thickBot="1" x14ac:dyDescent="0.25">
      <c r="A37" s="324" t="s">
        <v>64</v>
      </c>
      <c r="B37" s="325"/>
      <c r="C37" s="22">
        <v>12</v>
      </c>
      <c r="D37" s="23">
        <v>12</v>
      </c>
      <c r="E37" s="147">
        <v>12</v>
      </c>
      <c r="F37" s="23">
        <v>12</v>
      </c>
      <c r="G37" s="23">
        <v>12</v>
      </c>
      <c r="H37" s="23">
        <v>12</v>
      </c>
      <c r="I37" s="92">
        <v>12</v>
      </c>
      <c r="J37" s="24">
        <v>12</v>
      </c>
      <c r="K37" s="332"/>
      <c r="L37" s="101"/>
      <c r="M37" s="365"/>
      <c r="N37" s="366"/>
    </row>
    <row r="38" spans="1:14" ht="13.5" customHeight="1" x14ac:dyDescent="0.2">
      <c r="A38" s="315" t="s">
        <v>17</v>
      </c>
      <c r="B38" s="315"/>
      <c r="C38" s="315"/>
      <c r="D38" s="315"/>
      <c r="E38" s="315"/>
      <c r="F38" s="315"/>
      <c r="G38" s="315"/>
      <c r="H38" s="315"/>
      <c r="I38" s="315"/>
      <c r="J38" s="316"/>
      <c r="K38" s="332"/>
      <c r="L38" s="327">
        <f>SUM(L14:L37)</f>
        <v>0</v>
      </c>
      <c r="M38" s="179"/>
      <c r="N38" s="172"/>
    </row>
    <row r="39" spans="1:14" ht="15" customHeight="1" thickBot="1" x14ac:dyDescent="0.25">
      <c r="A39" s="317"/>
      <c r="B39" s="317"/>
      <c r="C39" s="317"/>
      <c r="D39" s="317"/>
      <c r="E39" s="317"/>
      <c r="F39" s="317"/>
      <c r="G39" s="317"/>
      <c r="H39" s="317"/>
      <c r="I39" s="317"/>
      <c r="J39" s="318"/>
      <c r="K39" s="57"/>
      <c r="L39" s="328"/>
      <c r="M39" s="179"/>
      <c r="N39" s="172"/>
    </row>
    <row r="40" spans="1:14" ht="26.25" customHeight="1" thickBot="1" x14ac:dyDescent="0.3">
      <c r="A40" s="31" t="s">
        <v>19</v>
      </c>
      <c r="B40" s="59"/>
      <c r="C40" s="59"/>
      <c r="D40" s="59"/>
      <c r="E40" s="326"/>
      <c r="F40" s="231"/>
      <c r="G40" s="231"/>
      <c r="H40" s="231"/>
      <c r="I40" s="231"/>
      <c r="J40" s="231"/>
      <c r="K40" s="56"/>
      <c r="L40" s="106"/>
      <c r="M40" s="107"/>
      <c r="N40" s="107"/>
    </row>
    <row r="41" spans="1:14" ht="19.5" customHeight="1" thickTop="1" thickBot="1" x14ac:dyDescent="0.3">
      <c r="A41" s="230" t="s">
        <v>27</v>
      </c>
      <c r="B41" s="230"/>
      <c r="C41" s="230"/>
      <c r="D41" s="230"/>
      <c r="E41" s="231"/>
      <c r="F41" s="231"/>
      <c r="G41" s="231"/>
      <c r="H41" s="246"/>
      <c r="I41" s="246"/>
      <c r="J41" s="64" t="s">
        <v>22</v>
      </c>
      <c r="K41" s="56"/>
      <c r="L41" s="345" t="s">
        <v>50</v>
      </c>
      <c r="M41" s="346"/>
      <c r="N41" s="347"/>
    </row>
    <row r="42" spans="1:14" ht="19.5" customHeight="1" thickTop="1" thickBot="1" x14ac:dyDescent="0.3">
      <c r="A42" s="230" t="s">
        <v>25</v>
      </c>
      <c r="B42" s="230"/>
      <c r="C42" s="230"/>
      <c r="D42" s="230"/>
      <c r="E42" s="231"/>
      <c r="F42" s="231"/>
      <c r="G42" s="28" t="s">
        <v>20</v>
      </c>
      <c r="H42" s="329">
        <f>L38</f>
        <v>0</v>
      </c>
      <c r="I42" s="329"/>
      <c r="J42" s="64"/>
      <c r="K42" s="56"/>
      <c r="L42" s="103" t="s">
        <v>70</v>
      </c>
      <c r="M42" s="104" t="s">
        <v>71</v>
      </c>
      <c r="N42" s="105" t="s">
        <v>72</v>
      </c>
    </row>
    <row r="43" spans="1:14" ht="18.75" customHeight="1" thickTop="1" thickBot="1" x14ac:dyDescent="0.3">
      <c r="A43" s="230" t="s">
        <v>38</v>
      </c>
      <c r="B43" s="230"/>
      <c r="C43" s="230"/>
      <c r="D43" s="230"/>
      <c r="E43" s="231"/>
      <c r="F43" s="231"/>
      <c r="G43" s="28" t="s">
        <v>21</v>
      </c>
      <c r="H43" s="249">
        <f>SUM(H41:I42)</f>
        <v>0</v>
      </c>
      <c r="I43" s="249"/>
      <c r="J43" s="56"/>
      <c r="K43" s="58"/>
      <c r="L43" s="74" t="s">
        <v>52</v>
      </c>
      <c r="M43" s="75"/>
      <c r="N43" s="76"/>
    </row>
    <row r="44" spans="1:14" ht="19.5" customHeight="1" x14ac:dyDescent="0.2">
      <c r="A44" s="228" t="s">
        <v>96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</row>
    <row r="45" spans="1:14" ht="19.5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</row>
    <row r="46" spans="1:14" ht="39" customHeight="1" x14ac:dyDescent="0.2">
      <c r="A46" s="348" t="str">
        <f>IF(I51&gt;H43,"Gross Rent is Less than Payment Standard listed on line 1 - Please Correct"," ")</f>
        <v xml:space="preserve"> </v>
      </c>
      <c r="B46" s="348"/>
      <c r="C46" s="348"/>
      <c r="D46" s="348"/>
      <c r="E46" s="348"/>
      <c r="F46" s="348"/>
      <c r="G46" s="348"/>
      <c r="H46" s="348"/>
      <c r="I46" s="348"/>
      <c r="J46" s="348"/>
      <c r="K46" s="234"/>
      <c r="L46" s="239" t="s">
        <v>90</v>
      </c>
      <c r="M46" s="239"/>
      <c r="N46" s="239"/>
    </row>
    <row r="47" spans="1:14" ht="30.75" customHeight="1" x14ac:dyDescent="0.2">
      <c r="A47" s="244" t="s">
        <v>23</v>
      </c>
      <c r="B47" s="245"/>
      <c r="C47" s="50" t="s">
        <v>1</v>
      </c>
      <c r="D47" s="50" t="s">
        <v>2</v>
      </c>
      <c r="E47" s="50" t="s">
        <v>3</v>
      </c>
      <c r="F47" s="50" t="s">
        <v>4</v>
      </c>
      <c r="G47" s="50" t="s">
        <v>5</v>
      </c>
      <c r="H47" s="50" t="s">
        <v>6</v>
      </c>
      <c r="I47" s="157" t="s">
        <v>7</v>
      </c>
      <c r="J47" s="108"/>
      <c r="K47" s="234"/>
      <c r="L47" s="240"/>
      <c r="M47" s="240"/>
      <c r="N47" s="240"/>
    </row>
    <row r="48" spans="1:14" s="48" customFormat="1" ht="18.75" customHeight="1" x14ac:dyDescent="0.2">
      <c r="A48" s="244" t="s">
        <v>28</v>
      </c>
      <c r="B48" s="245"/>
      <c r="C48" s="203">
        <v>818</v>
      </c>
      <c r="D48" s="203">
        <v>976</v>
      </c>
      <c r="E48" s="203">
        <v>1220</v>
      </c>
      <c r="F48" s="203">
        <v>1682</v>
      </c>
      <c r="G48" s="203">
        <v>1919</v>
      </c>
      <c r="H48" s="203">
        <v>2207</v>
      </c>
      <c r="I48" s="203">
        <v>2494</v>
      </c>
      <c r="J48" s="109"/>
      <c r="K48" s="234"/>
      <c r="L48" s="241"/>
      <c r="M48" s="241"/>
      <c r="N48" s="241"/>
    </row>
    <row r="49" spans="1:14" s="156" customFormat="1" ht="18.75" customHeight="1" x14ac:dyDescent="0.2">
      <c r="A49" s="244" t="s">
        <v>97</v>
      </c>
      <c r="B49" s="245"/>
      <c r="C49" s="204">
        <v>844</v>
      </c>
      <c r="D49" s="204">
        <v>1018</v>
      </c>
      <c r="E49" s="204">
        <v>1271</v>
      </c>
      <c r="F49" s="204">
        <v>1779</v>
      </c>
      <c r="G49" s="204">
        <v>2204</v>
      </c>
      <c r="H49" s="204">
        <v>2535</v>
      </c>
      <c r="I49" s="204">
        <v>2865</v>
      </c>
      <c r="J49" s="109"/>
      <c r="K49" s="234"/>
      <c r="L49" s="241"/>
      <c r="M49" s="241"/>
      <c r="N49" s="241"/>
    </row>
    <row r="50" spans="1:14" ht="22.5" customHeight="1" x14ac:dyDescent="0.2">
      <c r="A50" s="252"/>
      <c r="B50" s="253"/>
      <c r="C50" s="253"/>
      <c r="D50" s="253"/>
      <c r="E50" s="253"/>
      <c r="F50" s="253"/>
      <c r="G50" s="253"/>
      <c r="H50" s="253"/>
      <c r="I50" s="253"/>
      <c r="J50" s="49"/>
      <c r="K50" s="234"/>
      <c r="L50" s="241"/>
      <c r="M50" s="241"/>
      <c r="N50" s="241"/>
    </row>
    <row r="51" spans="1:14" ht="21.75" customHeight="1" x14ac:dyDescent="0.25">
      <c r="A51" s="227" t="s">
        <v>34</v>
      </c>
      <c r="B51" s="227"/>
      <c r="C51" s="227"/>
      <c r="D51" s="227"/>
      <c r="E51" s="227"/>
      <c r="F51" s="227"/>
      <c r="G51" s="227"/>
      <c r="H51" s="29"/>
      <c r="I51" s="254"/>
      <c r="J51" s="254"/>
      <c r="K51" s="234"/>
      <c r="L51" s="241"/>
      <c r="M51" s="241"/>
      <c r="N51" s="241"/>
    </row>
    <row r="52" spans="1:14" ht="35.25" customHeight="1" x14ac:dyDescent="0.25">
      <c r="A52" s="232" t="s">
        <v>79</v>
      </c>
      <c r="B52" s="232"/>
      <c r="C52" s="232"/>
      <c r="D52" s="232"/>
      <c r="E52" s="232"/>
      <c r="F52" s="232"/>
      <c r="G52" s="232"/>
      <c r="H52" s="30" t="s">
        <v>29</v>
      </c>
      <c r="I52" s="255">
        <f>IF(N8&lt;50, 50,N8)</f>
        <v>50</v>
      </c>
      <c r="J52" s="255"/>
      <c r="K52" s="234"/>
      <c r="L52" s="241"/>
      <c r="M52" s="241"/>
      <c r="N52" s="241"/>
    </row>
    <row r="53" spans="1:14" ht="33.75" customHeight="1" x14ac:dyDescent="0.25">
      <c r="A53" s="232" t="s">
        <v>41</v>
      </c>
      <c r="B53" s="232"/>
      <c r="C53" s="232"/>
      <c r="D53" s="232"/>
      <c r="E53" s="232"/>
      <c r="F53" s="232"/>
      <c r="G53" s="232"/>
      <c r="H53" s="30" t="s">
        <v>30</v>
      </c>
      <c r="I53" s="233">
        <f>IF(I51-I52&lt;0,0,I51-I52)</f>
        <v>0</v>
      </c>
      <c r="J53" s="233"/>
      <c r="K53" s="234"/>
      <c r="L53" s="234"/>
      <c r="M53" s="234"/>
      <c r="N53" s="234"/>
    </row>
    <row r="54" spans="1:14" ht="18.75" customHeight="1" x14ac:dyDescent="0.25">
      <c r="A54" s="227" t="s">
        <v>39</v>
      </c>
      <c r="B54" s="227"/>
      <c r="C54" s="227"/>
      <c r="D54" s="227"/>
      <c r="E54" s="227"/>
      <c r="F54" s="227"/>
      <c r="G54" s="227"/>
      <c r="H54" s="227"/>
      <c r="I54" s="233">
        <f>+H43</f>
        <v>0</v>
      </c>
      <c r="J54" s="233"/>
      <c r="K54" s="234"/>
      <c r="L54" s="234"/>
      <c r="M54" s="234"/>
      <c r="N54" s="234"/>
    </row>
    <row r="55" spans="1:14" ht="39" customHeight="1" x14ac:dyDescent="0.25">
      <c r="A55" s="227" t="s">
        <v>43</v>
      </c>
      <c r="B55" s="227"/>
      <c r="C55" s="227"/>
      <c r="D55" s="227"/>
      <c r="E55" s="227"/>
      <c r="F55" s="227"/>
      <c r="G55" s="227"/>
      <c r="H55" s="30" t="s">
        <v>29</v>
      </c>
      <c r="I55" s="233">
        <f>I53</f>
        <v>0</v>
      </c>
      <c r="J55" s="233"/>
      <c r="K55" s="234"/>
      <c r="L55" s="32" t="s">
        <v>33</v>
      </c>
      <c r="M55" s="2"/>
      <c r="N55" s="2"/>
    </row>
    <row r="56" spans="1:14" ht="24" customHeight="1" x14ac:dyDescent="0.25">
      <c r="A56" s="251" t="s">
        <v>45</v>
      </c>
      <c r="B56" s="251"/>
      <c r="C56" s="251"/>
      <c r="D56" s="251"/>
      <c r="E56" s="251"/>
      <c r="F56" s="251"/>
      <c r="G56" s="251"/>
      <c r="H56" s="30" t="s">
        <v>30</v>
      </c>
      <c r="I56" s="233">
        <f>I54-I55</f>
        <v>0</v>
      </c>
      <c r="J56" s="233"/>
      <c r="K56" s="234"/>
      <c r="L56" s="238" t="s">
        <v>32</v>
      </c>
      <c r="M56" s="238"/>
      <c r="N56" s="238"/>
    </row>
    <row r="57" spans="1:14" ht="27.75" customHeight="1" x14ac:dyDescent="0.25">
      <c r="A57" s="227" t="s">
        <v>40</v>
      </c>
      <c r="B57" s="227"/>
      <c r="C57" s="227"/>
      <c r="D57" s="227"/>
      <c r="E57" s="227"/>
      <c r="F57" s="227"/>
      <c r="G57" s="227"/>
      <c r="H57" s="30" t="s">
        <v>29</v>
      </c>
      <c r="I57" s="233">
        <f>L38</f>
        <v>0</v>
      </c>
      <c r="J57" s="233"/>
      <c r="K57" s="234"/>
      <c r="L57" s="235" t="str">
        <f>IF(I56&gt;D59,"#6 Over 40% - LOWER RENT BY"," ")</f>
        <v xml:space="preserve"> </v>
      </c>
      <c r="M57" s="236"/>
      <c r="N57" s="237"/>
    </row>
    <row r="58" spans="1:14" ht="24" customHeight="1" x14ac:dyDescent="0.25">
      <c r="A58" s="227" t="s">
        <v>26</v>
      </c>
      <c r="B58" s="227"/>
      <c r="C58" s="227"/>
      <c r="D58" s="227"/>
      <c r="E58" s="227"/>
      <c r="F58" s="227"/>
      <c r="G58" s="227"/>
      <c r="H58" s="30" t="s">
        <v>30</v>
      </c>
      <c r="I58" s="233">
        <f>+I56-I57</f>
        <v>0</v>
      </c>
      <c r="J58" s="233"/>
      <c r="K58" s="56"/>
      <c r="L58" s="296" t="str">
        <f>IF(I56&gt;D59,I56-D59," ")</f>
        <v xml:space="preserve"> </v>
      </c>
      <c r="M58" s="297"/>
      <c r="N58" s="298"/>
    </row>
    <row r="59" spans="1:14" ht="24" customHeight="1" thickBot="1" x14ac:dyDescent="0.3">
      <c r="A59" s="250" t="s">
        <v>44</v>
      </c>
      <c r="B59" s="250"/>
      <c r="C59" s="250"/>
      <c r="D59" s="247">
        <f>ROUND(I7*0.4,0)</f>
        <v>0</v>
      </c>
      <c r="E59" s="248"/>
      <c r="F59" s="214"/>
      <c r="G59" s="215"/>
      <c r="H59" s="215"/>
      <c r="I59" s="215"/>
      <c r="J59" s="215"/>
      <c r="K59" s="54"/>
      <c r="L59" s="210" t="str">
        <f>IF(I56&gt;D59,"TO"," ")</f>
        <v xml:space="preserve"> </v>
      </c>
      <c r="M59" s="211"/>
      <c r="N59" s="117" t="str">
        <f>IF(I56&gt;D85,H41-L58," ")</f>
        <v xml:space="preserve"> </v>
      </c>
    </row>
    <row r="60" spans="1:14" ht="24.75" customHeight="1" x14ac:dyDescent="0.2">
      <c r="A60" s="359"/>
      <c r="B60" s="360"/>
      <c r="C60" s="360"/>
      <c r="D60" s="361" t="s">
        <v>24</v>
      </c>
      <c r="E60" s="361"/>
      <c r="F60" s="361"/>
      <c r="G60" s="361"/>
      <c r="H60" s="361"/>
      <c r="I60" s="361"/>
      <c r="J60" s="361"/>
      <c r="K60" s="52"/>
      <c r="L60" s="355" t="str">
        <f>IF(I56&gt;D59,"unless Gross Rent is at or less than Payment Standard, see 40% rule"," ")</f>
        <v xml:space="preserve"> </v>
      </c>
      <c r="M60" s="356"/>
      <c r="N60" s="357"/>
    </row>
    <row r="61" spans="1:14" s="140" customFormat="1" ht="22.5" customHeight="1" x14ac:dyDescent="0.25">
      <c r="A61" s="362" t="s">
        <v>93</v>
      </c>
      <c r="B61" s="362"/>
      <c r="C61" s="362"/>
      <c r="D61" s="352" t="str">
        <f>IF(I58&lt;0,"T will receive URP Amount shown on line 8, T Rent to O is $0"," ")</f>
        <v xml:space="preserve"> </v>
      </c>
      <c r="E61" s="353"/>
      <c r="F61" s="353"/>
      <c r="G61" s="353"/>
      <c r="H61" s="353"/>
      <c r="I61" s="353"/>
      <c r="J61" s="353"/>
      <c r="K61" s="353"/>
      <c r="L61" s="354"/>
      <c r="M61" s="150"/>
      <c r="N61" s="150"/>
    </row>
    <row r="62" spans="1:14" s="140" customFormat="1" ht="18" customHeight="1" x14ac:dyDescent="0.25">
      <c r="A62" s="151"/>
      <c r="D62" s="349" t="str">
        <f>IF(I58&lt;0,"Lines 3&amp;5 Max HAP =   HAP:"," ")</f>
        <v xml:space="preserve"> </v>
      </c>
      <c r="E62" s="350"/>
      <c r="F62" s="350"/>
      <c r="G62" s="350"/>
      <c r="H62" s="351" t="str">
        <f>IF(I58&lt;0,I53+I58," ")</f>
        <v xml:space="preserve"> </v>
      </c>
      <c r="I62" s="351"/>
      <c r="J62" s="152" t="str">
        <f>IF(I58&lt;0,"  URP:"," ")</f>
        <v xml:space="preserve"> </v>
      </c>
      <c r="K62" s="153"/>
      <c r="L62" s="154" t="str">
        <f>IF(I58&lt;0,I58*-1," ")</f>
        <v xml:space="preserve"> </v>
      </c>
      <c r="M62" s="150"/>
      <c r="N62" s="150"/>
    </row>
    <row r="63" spans="1:14" ht="48" customHeight="1" x14ac:dyDescent="0.2">
      <c r="A63" s="205" t="s">
        <v>63</v>
      </c>
      <c r="B63" s="206"/>
      <c r="C63" s="206"/>
      <c r="D63" s="206"/>
      <c r="E63" s="206"/>
      <c r="F63" s="206"/>
      <c r="G63" s="206"/>
      <c r="H63" s="206"/>
      <c r="I63" s="206"/>
      <c r="J63" s="206"/>
      <c r="K63" s="62"/>
      <c r="L63" s="358" t="s">
        <v>104</v>
      </c>
      <c r="M63" s="358"/>
      <c r="N63" s="358"/>
    </row>
    <row r="65" spans="1:14" ht="15.75" x14ac:dyDescent="0.25">
      <c r="A65" s="60" t="s">
        <v>55</v>
      </c>
      <c r="B65" s="53"/>
      <c r="C65" s="53"/>
      <c r="D65" s="53"/>
      <c r="E65" s="53"/>
      <c r="F65" s="53"/>
      <c r="G65" s="53"/>
      <c r="H65" s="53"/>
      <c r="I65" s="53"/>
      <c r="J65" s="53"/>
      <c r="K65" s="55"/>
      <c r="L65" s="55"/>
      <c r="M65" s="55"/>
      <c r="N65" s="55"/>
    </row>
    <row r="66" spans="1:14" ht="14.25" customHeight="1" x14ac:dyDescent="0.2">
      <c r="A66" s="70"/>
      <c r="B66" s="55"/>
      <c r="C66" s="55"/>
      <c r="D66" s="54"/>
      <c r="E66" s="54"/>
      <c r="F66" s="54"/>
      <c r="G66" s="54"/>
      <c r="H66" s="54"/>
      <c r="I66" s="54"/>
      <c r="J66" s="54"/>
      <c r="K66" s="52"/>
      <c r="L66" s="52"/>
      <c r="M66" s="116"/>
      <c r="N66" s="52"/>
    </row>
    <row r="67" spans="1:14" ht="14.25" x14ac:dyDescent="0.2">
      <c r="A67" s="205"/>
      <c r="B67" s="206"/>
      <c r="C67" s="206"/>
      <c r="D67" s="206"/>
      <c r="E67" s="206"/>
      <c r="F67" s="206"/>
      <c r="G67" s="206"/>
      <c r="H67" s="206"/>
      <c r="I67" s="206"/>
      <c r="J67" s="206"/>
      <c r="K67" s="62"/>
      <c r="L67" s="62"/>
      <c r="M67" s="62"/>
      <c r="N67" s="62"/>
    </row>
    <row r="68" spans="1:14" ht="14.25" x14ac:dyDescent="0.2">
      <c r="A68" s="55"/>
      <c r="B68" s="61"/>
      <c r="C68" s="62"/>
      <c r="D68" s="62"/>
      <c r="E68" s="62"/>
      <c r="F68" s="62"/>
      <c r="G68" s="62"/>
      <c r="H68" s="62"/>
      <c r="I68" s="62"/>
      <c r="J68" s="62"/>
      <c r="K68" s="53"/>
      <c r="L68" s="53"/>
      <c r="M68" s="53"/>
      <c r="N68" s="53"/>
    </row>
  </sheetData>
  <mergeCells count="96">
    <mergeCell ref="M18:N21"/>
    <mergeCell ref="M23:N29"/>
    <mergeCell ref="A35:B35"/>
    <mergeCell ref="M32:N37"/>
    <mergeCell ref="A23:B23"/>
    <mergeCell ref="A67:J67"/>
    <mergeCell ref="A44:N45"/>
    <mergeCell ref="I58:J58"/>
    <mergeCell ref="I53:J53"/>
    <mergeCell ref="A57:G57"/>
    <mergeCell ref="I57:J57"/>
    <mergeCell ref="A63:J63"/>
    <mergeCell ref="L63:N63"/>
    <mergeCell ref="L59:M59"/>
    <mergeCell ref="A59:C59"/>
    <mergeCell ref="A56:G56"/>
    <mergeCell ref="A58:G58"/>
    <mergeCell ref="A60:C60"/>
    <mergeCell ref="D60:J60"/>
    <mergeCell ref="I56:J56"/>
    <mergeCell ref="A61:C61"/>
    <mergeCell ref="D62:G62"/>
    <mergeCell ref="H62:I62"/>
    <mergeCell ref="D61:L61"/>
    <mergeCell ref="A42:F42"/>
    <mergeCell ref="H42:I42"/>
    <mergeCell ref="K46:K57"/>
    <mergeCell ref="I54:J54"/>
    <mergeCell ref="A55:G55"/>
    <mergeCell ref="L46:N54"/>
    <mergeCell ref="A51:G51"/>
    <mergeCell ref="I55:J55"/>
    <mergeCell ref="L60:N60"/>
    <mergeCell ref="A47:B47"/>
    <mergeCell ref="A48:B48"/>
    <mergeCell ref="A49:B49"/>
    <mergeCell ref="L41:N41"/>
    <mergeCell ref="D59:E59"/>
    <mergeCell ref="F59:J59"/>
    <mergeCell ref="L58:N58"/>
    <mergeCell ref="A46:J46"/>
    <mergeCell ref="H41:I41"/>
    <mergeCell ref="A43:F43"/>
    <mergeCell ref="H43:I43"/>
    <mergeCell ref="A50:I50"/>
    <mergeCell ref="A53:G53"/>
    <mergeCell ref="A54:H54"/>
    <mergeCell ref="I51:J51"/>
    <mergeCell ref="A52:G52"/>
    <mergeCell ref="I52:J52"/>
    <mergeCell ref="L57:N57"/>
    <mergeCell ref="L56:N56"/>
    <mergeCell ref="M12:N16"/>
    <mergeCell ref="C6:D6"/>
    <mergeCell ref="A9:N9"/>
    <mergeCell ref="A10:N10"/>
    <mergeCell ref="A11:N11"/>
    <mergeCell ref="A12:B13"/>
    <mergeCell ref="A14:A17"/>
    <mergeCell ref="L12:L13"/>
    <mergeCell ref="C12:J12"/>
    <mergeCell ref="A8:D8"/>
    <mergeCell ref="E6:H6"/>
    <mergeCell ref="I6:J6"/>
    <mergeCell ref="L6:N6"/>
    <mergeCell ref="A7:D7"/>
    <mergeCell ref="E7:H7"/>
    <mergeCell ref="I7:J7"/>
    <mergeCell ref="A41:G41"/>
    <mergeCell ref="K12:K38"/>
    <mergeCell ref="A31:B31"/>
    <mergeCell ref="A36:B36"/>
    <mergeCell ref="A37:B37"/>
    <mergeCell ref="L38:L39"/>
    <mergeCell ref="A38:J39"/>
    <mergeCell ref="E40:J40"/>
    <mergeCell ref="A18:A21"/>
    <mergeCell ref="A22:B22"/>
    <mergeCell ref="A24:B24"/>
    <mergeCell ref="A25:A28"/>
    <mergeCell ref="A29:B29"/>
    <mergeCell ref="A1:H1"/>
    <mergeCell ref="I1:N1"/>
    <mergeCell ref="B2:H2"/>
    <mergeCell ref="I2:N2"/>
    <mergeCell ref="B3:H3"/>
    <mergeCell ref="I3:N3"/>
    <mergeCell ref="L7:M7"/>
    <mergeCell ref="C4:D4"/>
    <mergeCell ref="E4:H4"/>
    <mergeCell ref="I4:J4"/>
    <mergeCell ref="K4:N4"/>
    <mergeCell ref="C5:D5"/>
    <mergeCell ref="E5:H5"/>
    <mergeCell ref="I5:J5"/>
    <mergeCell ref="L5:M5"/>
  </mergeCells>
  <pageMargins left="0.7" right="0" top="0.5" bottom="0.5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4"/>
  <sheetViews>
    <sheetView view="pageBreakPreview" zoomScale="89" zoomScaleNormal="100" zoomScaleSheetLayoutView="89" workbookViewId="0">
      <selection activeCell="B2" sqref="B2:H2"/>
    </sheetView>
  </sheetViews>
  <sheetFormatPr defaultRowHeight="12.75" x14ac:dyDescent="0.2"/>
  <cols>
    <col min="1" max="1" width="21.140625" customWidth="1"/>
    <col min="2" max="2" width="20.85546875" customWidth="1"/>
    <col min="3" max="3" width="6.5703125" customWidth="1"/>
    <col min="4" max="4" width="7.42578125" bestFit="1" customWidth="1"/>
    <col min="5" max="5" width="7.85546875" customWidth="1"/>
    <col min="6" max="6" width="7.7109375" customWidth="1"/>
    <col min="7" max="7" width="8.28515625" customWidth="1"/>
    <col min="8" max="9" width="7.140625" customWidth="1"/>
    <col min="11" max="11" width="1.28515625" customWidth="1"/>
    <col min="13" max="13" width="19.7109375" customWidth="1"/>
    <col min="14" max="14" width="16.28515625" customWidth="1"/>
  </cols>
  <sheetData>
    <row r="1" spans="1:15" ht="18" x14ac:dyDescent="0.25">
      <c r="A1" s="256" t="s">
        <v>73</v>
      </c>
      <c r="B1" s="257"/>
      <c r="C1" s="257"/>
      <c r="D1" s="257"/>
      <c r="E1" s="257"/>
      <c r="F1" s="257"/>
      <c r="G1" s="257"/>
      <c r="H1" s="257"/>
      <c r="I1" s="374" t="s">
        <v>49</v>
      </c>
      <c r="J1" s="231"/>
      <c r="K1" s="231"/>
      <c r="L1" s="231"/>
      <c r="M1" s="231"/>
      <c r="N1" s="231"/>
    </row>
    <row r="2" spans="1:15" ht="19.5" customHeight="1" x14ac:dyDescent="0.3">
      <c r="A2" s="42" t="s">
        <v>0</v>
      </c>
      <c r="B2" s="259"/>
      <c r="C2" s="260"/>
      <c r="D2" s="260"/>
      <c r="E2" s="260"/>
      <c r="F2" s="260"/>
      <c r="G2" s="260"/>
      <c r="H2" s="260"/>
      <c r="I2" s="375" t="s">
        <v>37</v>
      </c>
      <c r="J2" s="231"/>
      <c r="K2" s="231"/>
      <c r="L2" s="231"/>
      <c r="M2" s="231"/>
      <c r="N2" s="231"/>
    </row>
    <row r="3" spans="1:15" ht="18" customHeight="1" x14ac:dyDescent="0.25">
      <c r="A3" s="42" t="s">
        <v>56</v>
      </c>
      <c r="B3" s="262"/>
      <c r="C3" s="263"/>
      <c r="D3" s="263"/>
      <c r="E3" s="263"/>
      <c r="F3" s="263"/>
      <c r="G3" s="263"/>
      <c r="H3" s="263"/>
      <c r="I3" s="376" t="s">
        <v>98</v>
      </c>
      <c r="J3" s="376"/>
      <c r="K3" s="376"/>
      <c r="L3" s="376"/>
      <c r="M3" s="376"/>
      <c r="N3" s="376"/>
    </row>
    <row r="4" spans="1:15" ht="23.25" customHeight="1" x14ac:dyDescent="0.2">
      <c r="A4" s="43" t="s">
        <v>35</v>
      </c>
      <c r="B4" s="3"/>
      <c r="C4" s="305"/>
      <c r="D4" s="306"/>
      <c r="E4" s="307" t="s">
        <v>75</v>
      </c>
      <c r="F4" s="307"/>
      <c r="G4" s="307"/>
      <c r="H4" s="307"/>
      <c r="I4" s="308"/>
      <c r="J4" s="308"/>
      <c r="K4" s="216" t="s">
        <v>80</v>
      </c>
      <c r="L4" s="299"/>
      <c r="M4" s="299"/>
      <c r="N4" s="299"/>
    </row>
    <row r="5" spans="1:15" ht="20.25" customHeight="1" x14ac:dyDescent="0.2">
      <c r="A5" s="43" t="s">
        <v>36</v>
      </c>
      <c r="B5" s="3"/>
      <c r="C5" s="300"/>
      <c r="D5" s="301"/>
      <c r="E5" s="302" t="s">
        <v>62</v>
      </c>
      <c r="F5" s="292"/>
      <c r="G5" s="292"/>
      <c r="H5" s="292"/>
      <c r="I5" s="303"/>
      <c r="J5" s="303"/>
      <c r="K5" s="44"/>
      <c r="L5" s="304" t="s">
        <v>57</v>
      </c>
      <c r="M5" s="304"/>
      <c r="N5" s="45"/>
    </row>
    <row r="6" spans="1:15" ht="20.25" customHeight="1" x14ac:dyDescent="0.2">
      <c r="A6" s="46" t="s">
        <v>42</v>
      </c>
      <c r="B6" s="2"/>
      <c r="C6" s="309"/>
      <c r="D6" s="309"/>
      <c r="E6" s="310" t="s">
        <v>60</v>
      </c>
      <c r="F6" s="310"/>
      <c r="G6" s="310"/>
      <c r="H6" s="310"/>
      <c r="I6" s="311"/>
      <c r="J6" s="311"/>
      <c r="L6" s="231"/>
      <c r="M6" s="231"/>
      <c r="N6" s="231"/>
    </row>
    <row r="7" spans="1:15" ht="20.25" customHeight="1" x14ac:dyDescent="0.25">
      <c r="A7" s="291"/>
      <c r="B7" s="231"/>
      <c r="C7" s="231"/>
      <c r="D7" s="231"/>
      <c r="E7" s="292" t="s">
        <v>61</v>
      </c>
      <c r="F7" s="292"/>
      <c r="G7" s="292"/>
      <c r="H7" s="292"/>
      <c r="I7" s="293"/>
      <c r="J7" s="293"/>
      <c r="L7" s="294" t="s">
        <v>58</v>
      </c>
      <c r="M7" s="294"/>
      <c r="N7" s="47"/>
    </row>
    <row r="8" spans="1:15" s="110" customFormat="1" ht="26.25" customHeight="1" x14ac:dyDescent="0.25">
      <c r="A8" s="295"/>
      <c r="B8" s="295"/>
      <c r="C8" s="295"/>
      <c r="D8" s="295"/>
      <c r="E8" s="113" t="s">
        <v>78</v>
      </c>
      <c r="F8" s="111"/>
      <c r="G8" s="111"/>
      <c r="H8" s="111"/>
      <c r="I8" s="115"/>
      <c r="J8" s="115"/>
      <c r="K8" s="115"/>
      <c r="M8" s="112"/>
      <c r="N8" s="122"/>
    </row>
    <row r="9" spans="1:15" ht="31.5" customHeight="1" x14ac:dyDescent="0.25">
      <c r="A9" s="289" t="s">
        <v>31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</row>
    <row r="10" spans="1:15" ht="71.25" customHeight="1" x14ac:dyDescent="0.25">
      <c r="A10" s="230" t="s">
        <v>46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</row>
    <row r="11" spans="1:15" ht="12.75" customHeight="1" thickBot="1" x14ac:dyDescent="0.25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</row>
    <row r="12" spans="1:15" ht="35.25" customHeight="1" x14ac:dyDescent="0.2">
      <c r="A12" s="335" t="s">
        <v>9</v>
      </c>
      <c r="B12" s="378"/>
      <c r="C12" s="312" t="s">
        <v>87</v>
      </c>
      <c r="D12" s="313"/>
      <c r="E12" s="313"/>
      <c r="F12" s="313"/>
      <c r="G12" s="313"/>
      <c r="H12" s="313"/>
      <c r="I12" s="313"/>
      <c r="J12" s="314"/>
      <c r="K12" s="380">
        <v>5</v>
      </c>
      <c r="L12" s="333" t="s">
        <v>8</v>
      </c>
      <c r="M12" s="341" t="s">
        <v>86</v>
      </c>
      <c r="N12" s="342"/>
      <c r="O12" s="172"/>
    </row>
    <row r="13" spans="1:15" ht="16.5" customHeight="1" thickBot="1" x14ac:dyDescent="0.3">
      <c r="A13" s="337"/>
      <c r="B13" s="379"/>
      <c r="C13" s="159" t="s">
        <v>1</v>
      </c>
      <c r="D13" s="160" t="s">
        <v>2</v>
      </c>
      <c r="E13" s="160" t="s">
        <v>3</v>
      </c>
      <c r="F13" s="160" t="s">
        <v>4</v>
      </c>
      <c r="G13" s="160" t="s">
        <v>5</v>
      </c>
      <c r="H13" s="160" t="s">
        <v>6</v>
      </c>
      <c r="I13" s="161" t="s">
        <v>7</v>
      </c>
      <c r="J13" s="95" t="s">
        <v>74</v>
      </c>
      <c r="K13" s="380"/>
      <c r="L13" s="334"/>
      <c r="M13" s="341"/>
      <c r="N13" s="342"/>
      <c r="O13" s="172"/>
    </row>
    <row r="14" spans="1:15" ht="18.600000000000001" customHeight="1" x14ac:dyDescent="0.25">
      <c r="A14" s="280" t="s">
        <v>10</v>
      </c>
      <c r="B14" s="4" t="s">
        <v>83</v>
      </c>
      <c r="C14" s="8">
        <v>11</v>
      </c>
      <c r="D14" s="9">
        <v>13</v>
      </c>
      <c r="E14" s="141">
        <v>15</v>
      </c>
      <c r="F14" s="9">
        <v>16</v>
      </c>
      <c r="G14" s="141">
        <v>17</v>
      </c>
      <c r="H14" s="9">
        <v>19</v>
      </c>
      <c r="I14" s="87">
        <v>20</v>
      </c>
      <c r="J14" s="15">
        <v>22</v>
      </c>
      <c r="K14" s="380"/>
      <c r="L14" s="96"/>
      <c r="M14" s="341"/>
      <c r="N14" s="342"/>
      <c r="O14" s="81"/>
    </row>
    <row r="15" spans="1:15" s="175" customFormat="1" ht="18.600000000000001" customHeight="1" x14ac:dyDescent="0.25">
      <c r="A15" s="281"/>
      <c r="B15" s="130" t="s">
        <v>84</v>
      </c>
      <c r="C15" s="131">
        <v>32</v>
      </c>
      <c r="D15" s="132">
        <v>37</v>
      </c>
      <c r="E15" s="142">
        <v>41</v>
      </c>
      <c r="F15" s="132">
        <v>46</v>
      </c>
      <c r="G15" s="132">
        <v>49</v>
      </c>
      <c r="H15" s="132">
        <v>54</v>
      </c>
      <c r="I15" s="133">
        <v>59</v>
      </c>
      <c r="J15" s="134">
        <v>63</v>
      </c>
      <c r="K15" s="380"/>
      <c r="L15" s="135"/>
      <c r="M15" s="341"/>
      <c r="N15" s="342"/>
      <c r="O15" s="81"/>
    </row>
    <row r="16" spans="1:15" s="175" customFormat="1" ht="18.600000000000001" customHeight="1" x14ac:dyDescent="0.25">
      <c r="A16" s="281"/>
      <c r="B16" s="129" t="s">
        <v>16</v>
      </c>
      <c r="C16" s="19">
        <v>11</v>
      </c>
      <c r="D16" s="20">
        <v>13</v>
      </c>
      <c r="E16" s="143">
        <v>15</v>
      </c>
      <c r="F16" s="20">
        <v>18</v>
      </c>
      <c r="G16" s="20">
        <v>20</v>
      </c>
      <c r="H16" s="20">
        <v>23</v>
      </c>
      <c r="I16" s="91">
        <v>25</v>
      </c>
      <c r="J16" s="21">
        <v>27</v>
      </c>
      <c r="K16" s="380"/>
      <c r="L16" s="100"/>
      <c r="M16" s="341"/>
      <c r="N16" s="342"/>
      <c r="O16" s="81"/>
    </row>
    <row r="17" spans="1:15" ht="18.600000000000001" customHeight="1" thickBot="1" x14ac:dyDescent="0.25">
      <c r="A17" s="377"/>
      <c r="B17" s="5" t="s">
        <v>85</v>
      </c>
      <c r="C17" s="10">
        <v>0</v>
      </c>
      <c r="D17" s="11">
        <v>0</v>
      </c>
      <c r="E17" s="144">
        <v>0</v>
      </c>
      <c r="F17" s="11">
        <v>0</v>
      </c>
      <c r="G17" s="11">
        <v>0</v>
      </c>
      <c r="H17" s="11">
        <v>0</v>
      </c>
      <c r="I17" s="88">
        <v>0</v>
      </c>
      <c r="J17" s="12">
        <v>0</v>
      </c>
      <c r="K17" s="380"/>
      <c r="L17" s="97"/>
      <c r="M17" s="341"/>
      <c r="N17" s="342"/>
      <c r="O17" s="173"/>
    </row>
    <row r="18" spans="1:15" ht="18.600000000000001" customHeight="1" x14ac:dyDescent="0.2">
      <c r="A18" s="277" t="s">
        <v>11</v>
      </c>
      <c r="B18" s="6" t="s">
        <v>83</v>
      </c>
      <c r="C18" s="13">
        <v>3</v>
      </c>
      <c r="D18" s="14">
        <v>3</v>
      </c>
      <c r="E18" s="145">
        <v>5</v>
      </c>
      <c r="F18" s="14">
        <v>6</v>
      </c>
      <c r="G18" s="145">
        <v>7</v>
      </c>
      <c r="H18" s="14">
        <v>8</v>
      </c>
      <c r="I18" s="89">
        <v>9</v>
      </c>
      <c r="J18" s="15">
        <v>10</v>
      </c>
      <c r="K18" s="380"/>
      <c r="L18" s="98"/>
      <c r="N18" s="177"/>
      <c r="O18" s="173"/>
    </row>
    <row r="19" spans="1:15" s="175" customFormat="1" ht="18.600000000000001" customHeight="1" x14ac:dyDescent="0.2">
      <c r="A19" s="278"/>
      <c r="B19" s="130" t="s">
        <v>84</v>
      </c>
      <c r="C19" s="131">
        <v>7</v>
      </c>
      <c r="D19" s="132">
        <v>7</v>
      </c>
      <c r="E19" s="142">
        <v>12</v>
      </c>
      <c r="F19" s="132">
        <v>17</v>
      </c>
      <c r="G19" s="132">
        <v>22</v>
      </c>
      <c r="H19" s="132">
        <v>24</v>
      </c>
      <c r="I19" s="133">
        <v>27</v>
      </c>
      <c r="J19" s="134">
        <v>29</v>
      </c>
      <c r="K19" s="380"/>
      <c r="L19" s="135"/>
      <c r="M19" s="363" t="s">
        <v>47</v>
      </c>
      <c r="N19" s="364"/>
      <c r="O19" s="173"/>
    </row>
    <row r="20" spans="1:15" s="175" customFormat="1" ht="18.600000000000001" customHeight="1" x14ac:dyDescent="0.2">
      <c r="A20" s="278"/>
      <c r="B20" s="129" t="s">
        <v>16</v>
      </c>
      <c r="C20" s="19">
        <v>6</v>
      </c>
      <c r="D20" s="20">
        <v>7</v>
      </c>
      <c r="E20" s="143">
        <v>11</v>
      </c>
      <c r="F20" s="20">
        <v>14</v>
      </c>
      <c r="G20" s="20">
        <v>17</v>
      </c>
      <c r="H20" s="20">
        <v>20</v>
      </c>
      <c r="I20" s="91">
        <v>22</v>
      </c>
      <c r="J20" s="21">
        <v>23</v>
      </c>
      <c r="K20" s="380"/>
      <c r="L20" s="100"/>
      <c r="M20" s="363"/>
      <c r="N20" s="364"/>
      <c r="O20" s="173"/>
    </row>
    <row r="21" spans="1:15" ht="18.600000000000001" customHeight="1" thickBot="1" x14ac:dyDescent="0.25">
      <c r="A21" s="369"/>
      <c r="B21" s="7" t="s">
        <v>85</v>
      </c>
      <c r="C21" s="16">
        <v>0</v>
      </c>
      <c r="D21" s="17">
        <v>0</v>
      </c>
      <c r="E21" s="146">
        <v>0</v>
      </c>
      <c r="F21" s="17">
        <v>0</v>
      </c>
      <c r="G21" s="17">
        <v>0</v>
      </c>
      <c r="H21" s="17">
        <v>0</v>
      </c>
      <c r="I21" s="90">
        <v>0</v>
      </c>
      <c r="J21" s="18">
        <v>0</v>
      </c>
      <c r="K21" s="380"/>
      <c r="L21" s="99"/>
      <c r="M21" s="363"/>
      <c r="N21" s="364"/>
      <c r="O21" s="173"/>
    </row>
    <row r="22" spans="1:15" s="191" customFormat="1" ht="28.5" customHeight="1" thickBot="1" x14ac:dyDescent="0.25">
      <c r="A22" s="275" t="s">
        <v>101</v>
      </c>
      <c r="B22" s="391"/>
      <c r="C22" s="181">
        <v>18</v>
      </c>
      <c r="D22" s="182">
        <v>21</v>
      </c>
      <c r="E22" s="185">
        <v>29</v>
      </c>
      <c r="F22" s="182">
        <v>37</v>
      </c>
      <c r="G22" s="185">
        <v>46</v>
      </c>
      <c r="H22" s="182">
        <v>54</v>
      </c>
      <c r="I22" s="188">
        <v>59</v>
      </c>
      <c r="J22" s="189">
        <v>64</v>
      </c>
      <c r="K22" s="380"/>
      <c r="L22" s="192"/>
      <c r="M22" s="363"/>
      <c r="N22" s="364"/>
      <c r="O22" s="187"/>
    </row>
    <row r="23" spans="1:15" s="175" customFormat="1" ht="28.5" customHeight="1" thickBot="1" x14ac:dyDescent="0.25">
      <c r="A23" s="284" t="s">
        <v>106</v>
      </c>
      <c r="B23" s="285"/>
      <c r="C23" s="181">
        <v>22</v>
      </c>
      <c r="D23" s="182">
        <v>27</v>
      </c>
      <c r="E23" s="185">
        <v>39</v>
      </c>
      <c r="F23" s="182">
        <v>52</v>
      </c>
      <c r="G23" s="182">
        <v>65</v>
      </c>
      <c r="H23" s="182">
        <v>81</v>
      </c>
      <c r="I23" s="182">
        <v>89</v>
      </c>
      <c r="J23" s="183">
        <v>97</v>
      </c>
      <c r="K23" s="380"/>
      <c r="L23" s="184"/>
      <c r="M23" s="176"/>
      <c r="N23" s="177"/>
      <c r="O23" s="173"/>
    </row>
    <row r="24" spans="1:15" s="175" customFormat="1" ht="19.5" customHeight="1" thickBot="1" x14ac:dyDescent="0.25">
      <c r="A24" s="322" t="s">
        <v>12</v>
      </c>
      <c r="B24" s="368"/>
      <c r="C24" s="19">
        <v>15</v>
      </c>
      <c r="D24" s="20">
        <v>17</v>
      </c>
      <c r="E24" s="143">
        <v>24</v>
      </c>
      <c r="F24" s="20">
        <v>31</v>
      </c>
      <c r="G24" s="143">
        <v>37</v>
      </c>
      <c r="H24" s="20">
        <v>44</v>
      </c>
      <c r="I24" s="91">
        <v>48</v>
      </c>
      <c r="J24" s="24">
        <v>51</v>
      </c>
      <c r="K24" s="380"/>
      <c r="L24" s="101"/>
      <c r="M24" s="365" t="s">
        <v>89</v>
      </c>
      <c r="N24" s="366"/>
      <c r="O24" s="170"/>
    </row>
    <row r="25" spans="1:15" s="175" customFormat="1" ht="18.600000000000001" customHeight="1" x14ac:dyDescent="0.2">
      <c r="A25" s="277" t="s">
        <v>13</v>
      </c>
      <c r="B25" s="6" t="s">
        <v>83</v>
      </c>
      <c r="C25" s="13">
        <v>6</v>
      </c>
      <c r="D25" s="14">
        <v>6</v>
      </c>
      <c r="E25" s="145">
        <v>9</v>
      </c>
      <c r="F25" s="14">
        <v>12</v>
      </c>
      <c r="G25" s="145">
        <v>15</v>
      </c>
      <c r="H25" s="14">
        <v>18</v>
      </c>
      <c r="I25" s="89">
        <v>19</v>
      </c>
      <c r="J25" s="15">
        <v>20</v>
      </c>
      <c r="K25" s="380"/>
      <c r="L25" s="98"/>
      <c r="M25" s="365"/>
      <c r="N25" s="366"/>
      <c r="O25" s="170"/>
    </row>
    <row r="26" spans="1:15" s="175" customFormat="1" ht="18.600000000000001" customHeight="1" x14ac:dyDescent="0.2">
      <c r="A26" s="278"/>
      <c r="B26" s="130" t="s">
        <v>84</v>
      </c>
      <c r="C26" s="131">
        <v>17</v>
      </c>
      <c r="D26" s="132">
        <v>20</v>
      </c>
      <c r="E26" s="142">
        <v>27</v>
      </c>
      <c r="F26" s="132">
        <v>34</v>
      </c>
      <c r="G26" s="132">
        <v>41</v>
      </c>
      <c r="H26" s="132">
        <v>51</v>
      </c>
      <c r="I26" s="133">
        <v>56</v>
      </c>
      <c r="J26" s="134">
        <v>59</v>
      </c>
      <c r="K26" s="380"/>
      <c r="L26" s="135"/>
      <c r="M26" s="365"/>
      <c r="N26" s="366"/>
      <c r="O26" s="170"/>
    </row>
    <row r="27" spans="1:15" s="175" customFormat="1" ht="18.600000000000001" customHeight="1" x14ac:dyDescent="0.2">
      <c r="A27" s="278"/>
      <c r="B27" s="129" t="s">
        <v>16</v>
      </c>
      <c r="C27" s="19">
        <v>14</v>
      </c>
      <c r="D27" s="20">
        <v>16</v>
      </c>
      <c r="E27" s="143">
        <v>21</v>
      </c>
      <c r="F27" s="20">
        <v>25</v>
      </c>
      <c r="G27" s="20">
        <v>30</v>
      </c>
      <c r="H27" s="20">
        <v>34</v>
      </c>
      <c r="I27" s="91">
        <v>37</v>
      </c>
      <c r="J27" s="21">
        <v>40</v>
      </c>
      <c r="K27" s="380"/>
      <c r="L27" s="100"/>
      <c r="M27" s="365"/>
      <c r="N27" s="366"/>
      <c r="O27" s="170"/>
    </row>
    <row r="28" spans="1:15" s="175" customFormat="1" ht="18.600000000000001" customHeight="1" thickBot="1" x14ac:dyDescent="0.25">
      <c r="A28" s="369"/>
      <c r="B28" s="7" t="s">
        <v>85</v>
      </c>
      <c r="C28" s="16">
        <v>0</v>
      </c>
      <c r="D28" s="17">
        <v>0</v>
      </c>
      <c r="E28" s="146">
        <v>0</v>
      </c>
      <c r="F28" s="17">
        <v>0</v>
      </c>
      <c r="G28" s="17">
        <v>0</v>
      </c>
      <c r="H28" s="17">
        <v>0</v>
      </c>
      <c r="I28" s="90">
        <v>0</v>
      </c>
      <c r="J28" s="18">
        <v>0</v>
      </c>
      <c r="K28" s="380"/>
      <c r="L28" s="99"/>
      <c r="M28" s="365"/>
      <c r="N28" s="366"/>
      <c r="O28" s="170"/>
    </row>
    <row r="29" spans="1:15" s="175" customFormat="1" ht="19.5" customHeight="1" thickBot="1" x14ac:dyDescent="0.25">
      <c r="A29" s="322" t="s">
        <v>18</v>
      </c>
      <c r="B29" s="368"/>
      <c r="C29" s="19">
        <v>17</v>
      </c>
      <c r="D29" s="20">
        <v>18</v>
      </c>
      <c r="E29" s="143">
        <v>20</v>
      </c>
      <c r="F29" s="20">
        <v>22</v>
      </c>
      <c r="G29" s="143">
        <v>24</v>
      </c>
      <c r="H29" s="20">
        <v>27</v>
      </c>
      <c r="I29" s="91">
        <v>28</v>
      </c>
      <c r="J29" s="21">
        <v>30</v>
      </c>
      <c r="K29" s="380"/>
      <c r="L29" s="100"/>
      <c r="M29" s="365"/>
      <c r="N29" s="366"/>
      <c r="O29" s="170"/>
    </row>
    <row r="30" spans="1:15" s="175" customFormat="1" ht="20.25" customHeight="1" thickBot="1" x14ac:dyDescent="0.25">
      <c r="A30" s="282" t="s">
        <v>14</v>
      </c>
      <c r="B30" s="283"/>
      <c r="C30" s="22">
        <v>31</v>
      </c>
      <c r="D30" s="23">
        <v>31</v>
      </c>
      <c r="E30" s="147">
        <v>31</v>
      </c>
      <c r="F30" s="23">
        <v>31</v>
      </c>
      <c r="G30" s="147">
        <v>31</v>
      </c>
      <c r="H30" s="23">
        <v>31</v>
      </c>
      <c r="I30" s="92">
        <v>31</v>
      </c>
      <c r="J30" s="24">
        <v>31</v>
      </c>
      <c r="K30" s="380"/>
      <c r="L30" s="101"/>
      <c r="M30" s="365"/>
      <c r="N30" s="366"/>
      <c r="O30" s="170"/>
    </row>
    <row r="31" spans="1:15" s="175" customFormat="1" ht="20.25" customHeight="1" thickBot="1" x14ac:dyDescent="0.25">
      <c r="A31" s="322" t="s">
        <v>15</v>
      </c>
      <c r="B31" s="368"/>
      <c r="C31" s="19">
        <v>23</v>
      </c>
      <c r="D31" s="20">
        <v>23</v>
      </c>
      <c r="E31" s="143">
        <v>23</v>
      </c>
      <c r="F31" s="20">
        <v>23</v>
      </c>
      <c r="G31" s="143">
        <v>23</v>
      </c>
      <c r="H31" s="20">
        <v>23</v>
      </c>
      <c r="I31" s="91">
        <v>23</v>
      </c>
      <c r="J31" s="24">
        <v>23</v>
      </c>
      <c r="K31" s="380"/>
      <c r="L31" s="101"/>
      <c r="M31" s="179"/>
      <c r="N31" s="180"/>
    </row>
    <row r="32" spans="1:15" s="175" customFormat="1" ht="20.25" customHeight="1" thickBot="1" x14ac:dyDescent="0.25">
      <c r="A32" s="200" t="s">
        <v>88</v>
      </c>
      <c r="B32" s="139">
        <v>0</v>
      </c>
      <c r="C32" s="22">
        <v>0</v>
      </c>
      <c r="D32" s="23">
        <v>0</v>
      </c>
      <c r="E32" s="147">
        <v>0</v>
      </c>
      <c r="F32" s="23">
        <v>0</v>
      </c>
      <c r="G32" s="23">
        <v>0</v>
      </c>
      <c r="H32" s="23">
        <v>0</v>
      </c>
      <c r="I32" s="92">
        <v>0</v>
      </c>
      <c r="J32" s="92">
        <v>0</v>
      </c>
      <c r="K32" s="380"/>
      <c r="L32" s="101"/>
      <c r="M32" s="365" t="s">
        <v>95</v>
      </c>
      <c r="N32" s="366"/>
    </row>
    <row r="33" spans="1:14" s="175" customFormat="1" ht="27.75" customHeight="1" thickBot="1" x14ac:dyDescent="0.25">
      <c r="A33" s="201" t="s">
        <v>102</v>
      </c>
      <c r="B33" s="195">
        <v>14.68</v>
      </c>
      <c r="C33" s="181">
        <v>15</v>
      </c>
      <c r="D33" s="182">
        <v>15</v>
      </c>
      <c r="E33" s="185">
        <v>15</v>
      </c>
      <c r="F33" s="182">
        <v>15</v>
      </c>
      <c r="G33" s="182">
        <v>15</v>
      </c>
      <c r="H33" s="182">
        <v>15</v>
      </c>
      <c r="I33" s="188">
        <v>15</v>
      </c>
      <c r="J33" s="188">
        <v>15</v>
      </c>
      <c r="K33" s="380"/>
      <c r="L33" s="101"/>
      <c r="M33" s="365"/>
      <c r="N33" s="366"/>
    </row>
    <row r="34" spans="1:14" s="175" customFormat="1" ht="20.25" customHeight="1" thickBot="1" x14ac:dyDescent="0.25">
      <c r="A34" s="202" t="s">
        <v>65</v>
      </c>
      <c r="B34" s="139">
        <v>5.0999999999999996</v>
      </c>
      <c r="C34" s="22">
        <v>5</v>
      </c>
      <c r="D34" s="23">
        <v>5</v>
      </c>
      <c r="E34" s="147">
        <v>5</v>
      </c>
      <c r="F34" s="23">
        <v>5</v>
      </c>
      <c r="G34" s="147">
        <v>5</v>
      </c>
      <c r="H34" s="23">
        <v>5</v>
      </c>
      <c r="I34" s="92">
        <v>5</v>
      </c>
      <c r="J34" s="92">
        <v>5</v>
      </c>
      <c r="K34" s="380"/>
      <c r="L34" s="101"/>
      <c r="M34" s="365"/>
      <c r="N34" s="366"/>
    </row>
    <row r="35" spans="1:14" s="175" customFormat="1" ht="20.25" customHeight="1" thickBot="1" x14ac:dyDescent="0.25">
      <c r="A35" s="370" t="s">
        <v>103</v>
      </c>
      <c r="B35" s="288"/>
      <c r="C35" s="22">
        <v>20</v>
      </c>
      <c r="D35" s="23">
        <v>20</v>
      </c>
      <c r="E35" s="147">
        <v>20</v>
      </c>
      <c r="F35" s="23">
        <v>20</v>
      </c>
      <c r="G35" s="23">
        <v>20</v>
      </c>
      <c r="H35" s="23">
        <v>20</v>
      </c>
      <c r="I35" s="92">
        <v>20</v>
      </c>
      <c r="J35" s="24">
        <v>20</v>
      </c>
      <c r="K35" s="380"/>
      <c r="L35" s="101"/>
      <c r="M35" s="365"/>
      <c r="N35" s="366"/>
    </row>
    <row r="36" spans="1:14" s="175" customFormat="1" ht="18" customHeight="1" thickBot="1" x14ac:dyDescent="0.25">
      <c r="A36" s="392" t="s">
        <v>69</v>
      </c>
      <c r="B36" s="393"/>
      <c r="C36" s="22">
        <v>11</v>
      </c>
      <c r="D36" s="23">
        <v>11</v>
      </c>
      <c r="E36" s="147">
        <v>11</v>
      </c>
      <c r="F36" s="23">
        <v>11</v>
      </c>
      <c r="G36" s="23">
        <v>11</v>
      </c>
      <c r="H36" s="23">
        <v>11</v>
      </c>
      <c r="I36" s="92">
        <v>11</v>
      </c>
      <c r="J36" s="137">
        <v>11</v>
      </c>
      <c r="K36" s="380"/>
      <c r="L36" s="169"/>
      <c r="M36" s="365"/>
      <c r="N36" s="366"/>
    </row>
    <row r="37" spans="1:14" s="175" customFormat="1" ht="19.5" customHeight="1" thickBot="1" x14ac:dyDescent="0.25">
      <c r="A37" s="389" t="s">
        <v>64</v>
      </c>
      <c r="B37" s="390"/>
      <c r="C37" s="22">
        <v>12</v>
      </c>
      <c r="D37" s="23">
        <v>12</v>
      </c>
      <c r="E37" s="147">
        <v>12</v>
      </c>
      <c r="F37" s="23">
        <v>12</v>
      </c>
      <c r="G37" s="23">
        <v>12</v>
      </c>
      <c r="H37" s="23">
        <v>12</v>
      </c>
      <c r="I37" s="92">
        <v>12</v>
      </c>
      <c r="J37" s="24">
        <v>12</v>
      </c>
      <c r="K37" s="380"/>
      <c r="L37" s="101"/>
      <c r="M37" s="365"/>
      <c r="N37" s="366"/>
    </row>
    <row r="38" spans="1:14" s="175" customFormat="1" ht="13.5" customHeight="1" x14ac:dyDescent="0.2">
      <c r="A38" s="315" t="s">
        <v>17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80"/>
      <c r="L38" s="327"/>
      <c r="M38" s="179"/>
      <c r="N38" s="180"/>
    </row>
    <row r="39" spans="1:14" s="175" customFormat="1" ht="14.45" customHeight="1" thickBot="1" x14ac:dyDescent="0.25">
      <c r="A39" s="317"/>
      <c r="B39" s="317"/>
      <c r="C39" s="317"/>
      <c r="D39" s="317"/>
      <c r="E39" s="317"/>
      <c r="F39" s="317"/>
      <c r="G39" s="317"/>
      <c r="H39" s="317"/>
      <c r="I39" s="317"/>
      <c r="J39" s="317"/>
      <c r="K39" s="171"/>
      <c r="L39" s="381"/>
      <c r="M39" s="179"/>
      <c r="N39" s="180"/>
    </row>
    <row r="40" spans="1:14" ht="26.25" customHeight="1" thickBot="1" x14ac:dyDescent="0.3">
      <c r="A40" s="230" t="s">
        <v>27</v>
      </c>
      <c r="B40" s="230"/>
      <c r="C40" s="230"/>
      <c r="D40" s="230"/>
      <c r="E40" s="230"/>
      <c r="F40" s="230"/>
      <c r="G40" s="230"/>
      <c r="H40" s="246"/>
      <c r="I40" s="246"/>
      <c r="J40" s="26" t="s">
        <v>22</v>
      </c>
      <c r="K40" s="1"/>
      <c r="L40" s="388" t="s">
        <v>50</v>
      </c>
      <c r="M40" s="388"/>
      <c r="N40" s="388"/>
    </row>
    <row r="41" spans="1:14" ht="18.600000000000001" customHeight="1" thickTop="1" thickBot="1" x14ac:dyDescent="0.3">
      <c r="A41" s="230" t="s">
        <v>25</v>
      </c>
      <c r="B41" s="230"/>
      <c r="C41" s="230"/>
      <c r="D41" s="230"/>
      <c r="E41" s="230"/>
      <c r="F41" s="230"/>
      <c r="G41" s="28" t="s">
        <v>20</v>
      </c>
      <c r="H41" s="329"/>
      <c r="I41" s="329"/>
      <c r="J41" s="26"/>
      <c r="K41" s="1"/>
      <c r="L41" s="103" t="s">
        <v>70</v>
      </c>
      <c r="M41" s="104" t="s">
        <v>71</v>
      </c>
      <c r="N41" s="105" t="s">
        <v>72</v>
      </c>
    </row>
    <row r="42" spans="1:14" ht="18.600000000000001" customHeight="1" thickTop="1" thickBot="1" x14ac:dyDescent="0.3">
      <c r="A42" s="230" t="s">
        <v>38</v>
      </c>
      <c r="B42" s="230"/>
      <c r="C42" s="230"/>
      <c r="D42" s="230"/>
      <c r="E42" s="230"/>
      <c r="F42" s="230"/>
      <c r="G42" s="28" t="s">
        <v>21</v>
      </c>
      <c r="H42" s="249"/>
      <c r="I42" s="249"/>
      <c r="J42" s="1"/>
      <c r="K42" s="1"/>
      <c r="L42" s="319" t="s">
        <v>52</v>
      </c>
      <c r="M42" s="320"/>
      <c r="N42" s="321"/>
    </row>
    <row r="43" spans="1:14" ht="18.75" customHeight="1" x14ac:dyDescent="0.2">
      <c r="A43" s="228" t="s">
        <v>96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</row>
    <row r="44" spans="1:14" ht="19.5" customHeight="1" x14ac:dyDescent="0.2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</row>
    <row r="45" spans="1:14" ht="19.5" customHeight="1" x14ac:dyDescent="0.2">
      <c r="A45" s="286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</row>
    <row r="46" spans="1:14" ht="39" customHeight="1" x14ac:dyDescent="0.2">
      <c r="A46" s="244" t="s">
        <v>23</v>
      </c>
      <c r="B46" s="245"/>
      <c r="C46" s="50" t="s">
        <v>1</v>
      </c>
      <c r="D46" s="50" t="s">
        <v>2</v>
      </c>
      <c r="E46" s="50" t="s">
        <v>3</v>
      </c>
      <c r="F46" s="50" t="s">
        <v>4</v>
      </c>
      <c r="G46" s="50" t="s">
        <v>5</v>
      </c>
      <c r="H46" s="50" t="s">
        <v>6</v>
      </c>
      <c r="I46" s="157" t="s">
        <v>7</v>
      </c>
      <c r="J46" s="108"/>
      <c r="K46" s="234"/>
      <c r="L46" s="239" t="s">
        <v>91</v>
      </c>
      <c r="M46" s="239"/>
      <c r="N46" s="239"/>
    </row>
    <row r="47" spans="1:14" ht="15" customHeight="1" x14ac:dyDescent="0.2">
      <c r="A47" s="244" t="s">
        <v>28</v>
      </c>
      <c r="B47" s="245"/>
      <c r="C47" s="203">
        <v>818</v>
      </c>
      <c r="D47" s="203">
        <v>976</v>
      </c>
      <c r="E47" s="203">
        <v>1220</v>
      </c>
      <c r="F47" s="203">
        <v>1682</v>
      </c>
      <c r="G47" s="203">
        <v>1919</v>
      </c>
      <c r="H47" s="203">
        <v>2207</v>
      </c>
      <c r="I47" s="203">
        <v>2494</v>
      </c>
      <c r="J47" s="109"/>
      <c r="K47" s="234"/>
      <c r="L47" s="240"/>
      <c r="M47" s="240"/>
      <c r="N47" s="240"/>
    </row>
    <row r="48" spans="1:14" s="155" customFormat="1" ht="15" customHeight="1" x14ac:dyDescent="0.2">
      <c r="A48" s="244" t="s">
        <v>97</v>
      </c>
      <c r="B48" s="245"/>
      <c r="C48" s="204">
        <v>844</v>
      </c>
      <c r="D48" s="204">
        <v>1018</v>
      </c>
      <c r="E48" s="204">
        <v>1271</v>
      </c>
      <c r="F48" s="204">
        <v>1779</v>
      </c>
      <c r="G48" s="204">
        <v>2204</v>
      </c>
      <c r="H48" s="204">
        <v>2535</v>
      </c>
      <c r="I48" s="204">
        <v>2865</v>
      </c>
      <c r="J48" s="109"/>
      <c r="K48" s="234"/>
      <c r="L48" s="240"/>
      <c r="M48" s="240"/>
      <c r="N48" s="240"/>
    </row>
    <row r="49" spans="1:14" s="51" customFormat="1" ht="18" customHeight="1" x14ac:dyDescent="0.2">
      <c r="A49" s="252"/>
      <c r="B49" s="252"/>
      <c r="C49" s="252"/>
      <c r="D49" s="252"/>
      <c r="E49" s="252"/>
      <c r="F49" s="252"/>
      <c r="G49" s="252"/>
      <c r="H49" s="252"/>
      <c r="I49" s="252"/>
      <c r="J49" s="49"/>
      <c r="K49" s="234"/>
      <c r="L49" s="241"/>
      <c r="M49" s="241"/>
      <c r="N49" s="241"/>
    </row>
    <row r="50" spans="1:14" ht="19.5" customHeight="1" x14ac:dyDescent="0.25">
      <c r="A50" s="227" t="s">
        <v>34</v>
      </c>
      <c r="B50" s="227"/>
      <c r="C50" s="227"/>
      <c r="D50" s="227"/>
      <c r="E50" s="227"/>
      <c r="F50" s="227"/>
      <c r="G50" s="227"/>
      <c r="H50" s="29"/>
      <c r="I50" s="254"/>
      <c r="J50" s="254"/>
      <c r="K50" s="234"/>
      <c r="L50" s="241"/>
      <c r="M50" s="241"/>
      <c r="N50" s="241"/>
    </row>
    <row r="51" spans="1:14" ht="39.75" customHeight="1" x14ac:dyDescent="0.25">
      <c r="A51" s="232" t="s">
        <v>79</v>
      </c>
      <c r="B51" s="232"/>
      <c r="C51" s="232"/>
      <c r="D51" s="232"/>
      <c r="E51" s="232"/>
      <c r="F51" s="232"/>
      <c r="G51" s="232"/>
      <c r="H51" s="30" t="s">
        <v>29</v>
      </c>
      <c r="I51" s="255"/>
      <c r="J51" s="255"/>
      <c r="K51" s="234"/>
      <c r="L51" s="241"/>
      <c r="M51" s="241"/>
      <c r="N51" s="241"/>
    </row>
    <row r="52" spans="1:14" ht="36.75" customHeight="1" x14ac:dyDescent="0.25">
      <c r="A52" s="232" t="s">
        <v>41</v>
      </c>
      <c r="B52" s="232"/>
      <c r="C52" s="232"/>
      <c r="D52" s="232"/>
      <c r="E52" s="232"/>
      <c r="F52" s="232"/>
      <c r="G52" s="232"/>
      <c r="H52" s="30" t="s">
        <v>30</v>
      </c>
      <c r="I52" s="233"/>
      <c r="J52" s="233"/>
      <c r="K52" s="234"/>
      <c r="L52" s="241"/>
      <c r="M52" s="241"/>
      <c r="N52" s="241"/>
    </row>
    <row r="53" spans="1:14" ht="21" customHeight="1" x14ac:dyDescent="0.25">
      <c r="A53" s="227" t="s">
        <v>39</v>
      </c>
      <c r="B53" s="227"/>
      <c r="C53" s="227"/>
      <c r="D53" s="227"/>
      <c r="E53" s="227"/>
      <c r="F53" s="227"/>
      <c r="G53" s="227"/>
      <c r="H53" s="227"/>
      <c r="I53" s="233"/>
      <c r="J53" s="233"/>
      <c r="K53" s="234"/>
      <c r="L53" s="234"/>
      <c r="M53" s="234"/>
      <c r="N53" s="234"/>
    </row>
    <row r="54" spans="1:14" ht="18.75" customHeight="1" x14ac:dyDescent="0.25">
      <c r="A54" s="227" t="s">
        <v>43</v>
      </c>
      <c r="B54" s="227"/>
      <c r="C54" s="227"/>
      <c r="D54" s="227"/>
      <c r="E54" s="227"/>
      <c r="F54" s="227"/>
      <c r="G54" s="227"/>
      <c r="H54" s="30" t="s">
        <v>29</v>
      </c>
      <c r="I54" s="233"/>
      <c r="J54" s="233"/>
      <c r="K54" s="234"/>
      <c r="L54" s="234"/>
      <c r="M54" s="234"/>
      <c r="N54" s="234"/>
    </row>
    <row r="55" spans="1:14" ht="39" customHeight="1" x14ac:dyDescent="0.25">
      <c r="A55" s="251" t="s">
        <v>45</v>
      </c>
      <c r="B55" s="251"/>
      <c r="C55" s="251"/>
      <c r="D55" s="251"/>
      <c r="E55" s="251"/>
      <c r="F55" s="251"/>
      <c r="G55" s="251"/>
      <c r="H55" s="30" t="s">
        <v>30</v>
      </c>
      <c r="I55" s="233"/>
      <c r="J55" s="233"/>
      <c r="K55" s="234"/>
      <c r="L55" s="32" t="s">
        <v>33</v>
      </c>
      <c r="M55" s="2"/>
      <c r="N55" s="2"/>
    </row>
    <row r="56" spans="1:14" ht="24" customHeight="1" x14ac:dyDescent="0.25">
      <c r="A56" s="227" t="s">
        <v>40</v>
      </c>
      <c r="B56" s="227"/>
      <c r="C56" s="227"/>
      <c r="D56" s="227"/>
      <c r="E56" s="227"/>
      <c r="F56" s="227"/>
      <c r="G56" s="227"/>
      <c r="H56" s="30" t="s">
        <v>29</v>
      </c>
      <c r="I56" s="233"/>
      <c r="J56" s="233"/>
      <c r="K56" s="234"/>
      <c r="L56" s="238" t="s">
        <v>32</v>
      </c>
      <c r="M56" s="238"/>
      <c r="N56" s="238"/>
    </row>
    <row r="57" spans="1:14" ht="27.75" customHeight="1" x14ac:dyDescent="0.25">
      <c r="A57" s="227" t="s">
        <v>26</v>
      </c>
      <c r="B57" s="227"/>
      <c r="C57" s="227"/>
      <c r="D57" s="227"/>
      <c r="E57" s="227"/>
      <c r="F57" s="227"/>
      <c r="G57" s="227"/>
      <c r="H57" s="30" t="s">
        <v>30</v>
      </c>
      <c r="I57" s="233"/>
      <c r="J57" s="233"/>
      <c r="K57" s="234"/>
      <c r="L57" s="385"/>
      <c r="M57" s="386"/>
      <c r="N57" s="387"/>
    </row>
    <row r="58" spans="1:14" ht="24" customHeight="1" thickBot="1" x14ac:dyDescent="0.3">
      <c r="A58" s="250" t="s">
        <v>44</v>
      </c>
      <c r="B58" s="250"/>
      <c r="C58" s="250"/>
      <c r="D58" s="247"/>
      <c r="E58" s="248"/>
      <c r="F58" s="214"/>
      <c r="G58" s="215"/>
      <c r="H58" s="215"/>
      <c r="I58" s="215"/>
      <c r="J58" s="215"/>
      <c r="K58" s="1"/>
      <c r="L58" s="371"/>
      <c r="M58" s="372"/>
      <c r="N58" s="373"/>
    </row>
    <row r="59" spans="1:14" s="69" customFormat="1" ht="24.75" customHeight="1" x14ac:dyDescent="0.2">
      <c r="A59" s="212" t="s">
        <v>59</v>
      </c>
      <c r="B59" s="212"/>
      <c r="C59" s="212"/>
      <c r="D59" s="290" t="s">
        <v>24</v>
      </c>
      <c r="E59" s="290"/>
      <c r="F59" s="290"/>
      <c r="G59" s="290"/>
      <c r="H59" s="290"/>
      <c r="I59" s="290"/>
      <c r="J59" s="290"/>
      <c r="K59" s="68"/>
      <c r="L59" s="119"/>
      <c r="M59" s="120"/>
      <c r="N59" s="121"/>
    </row>
    <row r="60" spans="1:14" s="69" customFormat="1" ht="48" customHeight="1" x14ac:dyDescent="0.2">
      <c r="A60" s="205" t="s">
        <v>63</v>
      </c>
      <c r="B60" s="205"/>
      <c r="C60" s="205"/>
      <c r="D60" s="205"/>
      <c r="E60" s="205"/>
      <c r="F60" s="205"/>
      <c r="G60" s="205"/>
      <c r="H60" s="205"/>
      <c r="I60" s="205"/>
      <c r="J60" s="205"/>
      <c r="K60" s="66"/>
      <c r="L60" s="382" t="s">
        <v>82</v>
      </c>
      <c r="M60" s="383"/>
      <c r="N60" s="384"/>
    </row>
    <row r="61" spans="1:14" s="69" customFormat="1" x14ac:dyDescent="0.2"/>
    <row r="62" spans="1:14" s="69" customFormat="1" ht="15.75" x14ac:dyDescent="0.25">
      <c r="A62" s="60" t="s">
        <v>55</v>
      </c>
      <c r="B62" s="65"/>
      <c r="C62" s="65"/>
      <c r="D62" s="65"/>
      <c r="E62" s="65"/>
      <c r="F62" s="65"/>
      <c r="G62" s="65"/>
      <c r="H62" s="65"/>
      <c r="I62" s="65"/>
      <c r="J62" s="65"/>
    </row>
    <row r="64" spans="1:14" ht="13.15" customHeight="1" x14ac:dyDescent="0.2">
      <c r="A64" s="118"/>
      <c r="J64" s="367" t="s">
        <v>104</v>
      </c>
      <c r="K64" s="367"/>
      <c r="L64" s="367"/>
      <c r="M64" s="367"/>
      <c r="N64" s="367"/>
    </row>
  </sheetData>
  <mergeCells count="91">
    <mergeCell ref="A46:B46"/>
    <mergeCell ref="A47:B47"/>
    <mergeCell ref="A48:B48"/>
    <mergeCell ref="A43:N44"/>
    <mergeCell ref="L42:N42"/>
    <mergeCell ref="H42:I42"/>
    <mergeCell ref="A37:B37"/>
    <mergeCell ref="A18:A21"/>
    <mergeCell ref="A22:B22"/>
    <mergeCell ref="A36:B36"/>
    <mergeCell ref="A31:B31"/>
    <mergeCell ref="L60:N60"/>
    <mergeCell ref="A56:G56"/>
    <mergeCell ref="H40:I40"/>
    <mergeCell ref="L56:N56"/>
    <mergeCell ref="I56:J56"/>
    <mergeCell ref="D59:J59"/>
    <mergeCell ref="A55:G55"/>
    <mergeCell ref="K46:K57"/>
    <mergeCell ref="A57:G57"/>
    <mergeCell ref="L46:N54"/>
    <mergeCell ref="I55:J55"/>
    <mergeCell ref="L57:N57"/>
    <mergeCell ref="L40:N40"/>
    <mergeCell ref="A54:G54"/>
    <mergeCell ref="A49:I49"/>
    <mergeCell ref="A45:N45"/>
    <mergeCell ref="I51:J51"/>
    <mergeCell ref="A51:G51"/>
    <mergeCell ref="I50:J50"/>
    <mergeCell ref="A50:G50"/>
    <mergeCell ref="A60:J60"/>
    <mergeCell ref="A52:G52"/>
    <mergeCell ref="I54:J54"/>
    <mergeCell ref="I52:J52"/>
    <mergeCell ref="I53:J53"/>
    <mergeCell ref="A53:H53"/>
    <mergeCell ref="A8:D8"/>
    <mergeCell ref="A9:N9"/>
    <mergeCell ref="A14:A17"/>
    <mergeCell ref="A12:B13"/>
    <mergeCell ref="A10:N10"/>
    <mergeCell ref="A11:N11"/>
    <mergeCell ref="L12:L13"/>
    <mergeCell ref="K12:K38"/>
    <mergeCell ref="A23:B23"/>
    <mergeCell ref="L38:L39"/>
    <mergeCell ref="A38:J39"/>
    <mergeCell ref="M19:N22"/>
    <mergeCell ref="M24:N30"/>
    <mergeCell ref="M32:N37"/>
    <mergeCell ref="M12:N17"/>
    <mergeCell ref="C12:J12"/>
    <mergeCell ref="I6:J6"/>
    <mergeCell ref="L6:N6"/>
    <mergeCell ref="A7:D7"/>
    <mergeCell ref="E7:H7"/>
    <mergeCell ref="I7:J7"/>
    <mergeCell ref="L7:M7"/>
    <mergeCell ref="C6:D6"/>
    <mergeCell ref="E6:H6"/>
    <mergeCell ref="A1:H1"/>
    <mergeCell ref="I1:N1"/>
    <mergeCell ref="B2:H2"/>
    <mergeCell ref="I2:N2"/>
    <mergeCell ref="B3:H3"/>
    <mergeCell ref="I3:N3"/>
    <mergeCell ref="C4:D4"/>
    <mergeCell ref="C5:D5"/>
    <mergeCell ref="E5:H5"/>
    <mergeCell ref="I5:J5"/>
    <mergeCell ref="L5:M5"/>
    <mergeCell ref="E4:H4"/>
    <mergeCell ref="I4:J4"/>
    <mergeCell ref="K4:N4"/>
    <mergeCell ref="J64:N64"/>
    <mergeCell ref="A42:F42"/>
    <mergeCell ref="A40:G40"/>
    <mergeCell ref="A29:B29"/>
    <mergeCell ref="A24:B24"/>
    <mergeCell ref="A25:A28"/>
    <mergeCell ref="A30:B30"/>
    <mergeCell ref="A35:B35"/>
    <mergeCell ref="H41:I41"/>
    <mergeCell ref="A41:F41"/>
    <mergeCell ref="F58:J58"/>
    <mergeCell ref="L58:N58"/>
    <mergeCell ref="A59:C59"/>
    <mergeCell ref="A58:C58"/>
    <mergeCell ref="I57:J57"/>
    <mergeCell ref="D58:E58"/>
  </mergeCells>
  <phoneticPr fontId="2" type="noConversion"/>
  <pageMargins left="0.5" right="0" top="0.5" bottom="0.5" header="0.5" footer="0.5"/>
  <pageSetup scale="51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O65"/>
  <sheetViews>
    <sheetView view="pageBreakPreview" zoomScale="90" zoomScaleNormal="100" zoomScaleSheetLayoutView="90" workbookViewId="0">
      <selection activeCell="B2" sqref="B2:H2"/>
    </sheetView>
  </sheetViews>
  <sheetFormatPr defaultColWidth="9.140625" defaultRowHeight="12.75" x14ac:dyDescent="0.2"/>
  <cols>
    <col min="1" max="1" width="21.140625" style="84" customWidth="1"/>
    <col min="2" max="2" width="20.85546875" style="84" customWidth="1"/>
    <col min="3" max="3" width="6.5703125" style="84" customWidth="1"/>
    <col min="4" max="4" width="7.28515625" style="84" bestFit="1" customWidth="1"/>
    <col min="5" max="5" width="7.85546875" style="84" customWidth="1"/>
    <col min="6" max="6" width="7.7109375" style="84" customWidth="1"/>
    <col min="7" max="7" width="8.28515625" style="84" customWidth="1"/>
    <col min="8" max="9" width="7.140625" style="84" customWidth="1"/>
    <col min="10" max="10" width="9.140625" style="84" customWidth="1"/>
    <col min="11" max="11" width="1.28515625" style="84" customWidth="1"/>
    <col min="12" max="12" width="9.140625" style="84"/>
    <col min="13" max="13" width="20" style="84" customWidth="1"/>
    <col min="14" max="14" width="14.85546875" style="84" customWidth="1"/>
    <col min="15" max="16384" width="9.140625" style="84"/>
  </cols>
  <sheetData>
    <row r="1" spans="1:15" ht="18" x14ac:dyDescent="0.25">
      <c r="A1" s="256" t="s">
        <v>73</v>
      </c>
      <c r="B1" s="257"/>
      <c r="C1" s="257"/>
      <c r="D1" s="257"/>
      <c r="E1" s="257"/>
      <c r="F1" s="257"/>
      <c r="G1" s="257"/>
      <c r="H1" s="257"/>
      <c r="I1" s="258" t="s">
        <v>66</v>
      </c>
      <c r="J1" s="231"/>
      <c r="K1" s="231"/>
      <c r="L1" s="231"/>
      <c r="M1" s="231"/>
      <c r="N1" s="231"/>
    </row>
    <row r="2" spans="1:15" ht="16.5" customHeight="1" x14ac:dyDescent="0.25">
      <c r="A2" s="42" t="s">
        <v>0</v>
      </c>
      <c r="B2" s="259"/>
      <c r="C2" s="260"/>
      <c r="D2" s="260"/>
      <c r="E2" s="260"/>
      <c r="F2" s="260"/>
      <c r="G2" s="260"/>
      <c r="H2" s="260"/>
      <c r="I2" s="339" t="s">
        <v>67</v>
      </c>
      <c r="J2" s="340"/>
      <c r="K2" s="340"/>
      <c r="L2" s="340"/>
      <c r="M2" s="340"/>
      <c r="N2" s="340"/>
    </row>
    <row r="3" spans="1:15" ht="15.75" x14ac:dyDescent="0.25">
      <c r="A3" s="42" t="s">
        <v>56</v>
      </c>
      <c r="B3" s="262" t="s">
        <v>68</v>
      </c>
      <c r="C3" s="263"/>
      <c r="D3" s="263"/>
      <c r="E3" s="263"/>
      <c r="F3" s="263"/>
      <c r="G3" s="263"/>
      <c r="H3" s="263"/>
      <c r="I3" s="264"/>
      <c r="J3" s="265"/>
      <c r="K3" s="265"/>
      <c r="L3" s="265"/>
      <c r="M3" s="265"/>
      <c r="N3" s="265"/>
    </row>
    <row r="4" spans="1:15" ht="22.5" customHeight="1" x14ac:dyDescent="0.2">
      <c r="A4" s="43" t="s">
        <v>35</v>
      </c>
      <c r="B4" s="79"/>
      <c r="C4" s="305"/>
      <c r="D4" s="306"/>
      <c r="E4" s="307" t="s">
        <v>75</v>
      </c>
      <c r="F4" s="307"/>
      <c r="G4" s="307"/>
      <c r="H4" s="307"/>
      <c r="I4" s="308"/>
      <c r="J4" s="308"/>
      <c r="K4" s="216" t="s">
        <v>81</v>
      </c>
      <c r="L4" s="299"/>
      <c r="M4" s="299"/>
      <c r="N4" s="299"/>
    </row>
    <row r="5" spans="1:15" ht="18" customHeight="1" x14ac:dyDescent="0.2">
      <c r="A5" s="43" t="s">
        <v>36</v>
      </c>
      <c r="B5" s="79"/>
      <c r="C5" s="300"/>
      <c r="D5" s="301"/>
      <c r="E5" s="302" t="s">
        <v>62</v>
      </c>
      <c r="F5" s="292"/>
      <c r="G5" s="292"/>
      <c r="H5" s="292"/>
      <c r="I5" s="303"/>
      <c r="J5" s="303"/>
      <c r="K5" s="44"/>
      <c r="L5" s="304" t="s">
        <v>57</v>
      </c>
      <c r="M5" s="304"/>
      <c r="N5" s="45"/>
    </row>
    <row r="6" spans="1:15" ht="18" customHeight="1" x14ac:dyDescent="0.2">
      <c r="A6" s="46" t="s">
        <v>42</v>
      </c>
      <c r="B6" s="2"/>
      <c r="C6" s="309"/>
      <c r="D6" s="309"/>
      <c r="E6" s="310" t="s">
        <v>60</v>
      </c>
      <c r="F6" s="310"/>
      <c r="G6" s="310"/>
      <c r="H6" s="310"/>
      <c r="I6" s="311"/>
      <c r="J6" s="311"/>
      <c r="L6" s="231"/>
      <c r="M6" s="231"/>
      <c r="N6" s="231"/>
    </row>
    <row r="7" spans="1:15" ht="20.25" customHeight="1" x14ac:dyDescent="0.25">
      <c r="A7" s="291"/>
      <c r="B7" s="231"/>
      <c r="C7" s="231"/>
      <c r="D7" s="231"/>
      <c r="E7" s="292" t="s">
        <v>61</v>
      </c>
      <c r="F7" s="292"/>
      <c r="G7" s="292"/>
      <c r="H7" s="292"/>
      <c r="I7" s="293"/>
      <c r="J7" s="293"/>
      <c r="L7" s="294" t="s">
        <v>58</v>
      </c>
      <c r="M7" s="294"/>
      <c r="N7" s="47"/>
    </row>
    <row r="8" spans="1:15" s="110" customFormat="1" ht="26.25" customHeight="1" x14ac:dyDescent="0.25">
      <c r="A8" s="295"/>
      <c r="B8" s="295"/>
      <c r="C8" s="295"/>
      <c r="D8" s="295"/>
      <c r="E8" s="113" t="s">
        <v>78</v>
      </c>
      <c r="F8" s="111"/>
      <c r="G8" s="111"/>
      <c r="H8" s="111"/>
      <c r="I8" s="115"/>
      <c r="J8" s="115"/>
      <c r="K8" s="115"/>
      <c r="M8" s="112"/>
      <c r="N8" s="122"/>
    </row>
    <row r="9" spans="1:15" ht="31.5" customHeight="1" x14ac:dyDescent="0.25">
      <c r="A9" s="289" t="s">
        <v>31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</row>
    <row r="10" spans="1:15" ht="69" customHeight="1" x14ac:dyDescent="0.25">
      <c r="A10" s="230" t="s">
        <v>46</v>
      </c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</row>
    <row r="11" spans="1:15" ht="12.75" customHeight="1" thickBot="1" x14ac:dyDescent="0.25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</row>
    <row r="12" spans="1:15" ht="35.25" customHeight="1" x14ac:dyDescent="0.2">
      <c r="A12" s="335" t="s">
        <v>9</v>
      </c>
      <c r="B12" s="336"/>
      <c r="C12" s="312" t="s">
        <v>87</v>
      </c>
      <c r="D12" s="313"/>
      <c r="E12" s="313"/>
      <c r="F12" s="313"/>
      <c r="G12" s="313"/>
      <c r="H12" s="313"/>
      <c r="I12" s="313"/>
      <c r="J12" s="314"/>
      <c r="K12" s="332"/>
      <c r="L12" s="333" t="s">
        <v>8</v>
      </c>
      <c r="M12" s="365" t="s">
        <v>86</v>
      </c>
      <c r="N12" s="366"/>
      <c r="O12" s="80"/>
    </row>
    <row r="13" spans="1:15" ht="16.5" customHeight="1" thickBot="1" x14ac:dyDescent="0.3">
      <c r="A13" s="337"/>
      <c r="B13" s="338"/>
      <c r="C13" s="159" t="s">
        <v>1</v>
      </c>
      <c r="D13" s="160" t="s">
        <v>2</v>
      </c>
      <c r="E13" s="160" t="s">
        <v>3</v>
      </c>
      <c r="F13" s="160" t="s">
        <v>4</v>
      </c>
      <c r="G13" s="160" t="s">
        <v>5</v>
      </c>
      <c r="H13" s="160" t="s">
        <v>6</v>
      </c>
      <c r="I13" s="161" t="s">
        <v>7</v>
      </c>
      <c r="J13" s="95" t="s">
        <v>74</v>
      </c>
      <c r="K13" s="332"/>
      <c r="L13" s="334"/>
      <c r="M13" s="365"/>
      <c r="N13" s="366"/>
      <c r="O13" s="80"/>
    </row>
    <row r="14" spans="1:15" ht="18.600000000000001" customHeight="1" x14ac:dyDescent="0.25">
      <c r="A14" s="280" t="s">
        <v>10</v>
      </c>
      <c r="B14" s="4" t="s">
        <v>83</v>
      </c>
      <c r="C14" s="8">
        <v>16</v>
      </c>
      <c r="D14" s="9">
        <v>19</v>
      </c>
      <c r="E14" s="9">
        <v>20</v>
      </c>
      <c r="F14" s="9">
        <v>22</v>
      </c>
      <c r="G14" s="9">
        <v>24</v>
      </c>
      <c r="H14" s="9">
        <v>26</v>
      </c>
      <c r="I14" s="87">
        <v>28</v>
      </c>
      <c r="J14" s="114">
        <v>30</v>
      </c>
      <c r="K14" s="332"/>
      <c r="L14" s="96"/>
      <c r="M14" s="365"/>
      <c r="N14" s="366"/>
      <c r="O14" s="81"/>
    </row>
    <row r="15" spans="1:15" s="125" customFormat="1" ht="18.600000000000001" customHeight="1" x14ac:dyDescent="0.25">
      <c r="A15" s="281"/>
      <c r="B15" s="130" t="s">
        <v>84</v>
      </c>
      <c r="C15" s="131">
        <v>46</v>
      </c>
      <c r="D15" s="132">
        <v>54</v>
      </c>
      <c r="E15" s="132">
        <v>59</v>
      </c>
      <c r="F15" s="132">
        <v>63</v>
      </c>
      <c r="G15" s="132">
        <v>68</v>
      </c>
      <c r="H15" s="132">
        <v>76</v>
      </c>
      <c r="I15" s="133">
        <v>81</v>
      </c>
      <c r="J15" s="134">
        <v>85</v>
      </c>
      <c r="K15" s="332"/>
      <c r="L15" s="100"/>
      <c r="M15" s="365"/>
      <c r="N15" s="366"/>
      <c r="O15" s="81"/>
    </row>
    <row r="16" spans="1:15" ht="18.600000000000001" customHeight="1" x14ac:dyDescent="0.2">
      <c r="A16" s="281"/>
      <c r="B16" s="129" t="s">
        <v>16</v>
      </c>
      <c r="C16" s="19">
        <v>21</v>
      </c>
      <c r="D16" s="20">
        <v>24</v>
      </c>
      <c r="E16" s="20">
        <v>27</v>
      </c>
      <c r="F16" s="20">
        <v>30</v>
      </c>
      <c r="G16" s="20">
        <v>33</v>
      </c>
      <c r="H16" s="20">
        <v>36</v>
      </c>
      <c r="I16" s="91">
        <v>39</v>
      </c>
      <c r="J16" s="21">
        <v>42</v>
      </c>
      <c r="K16" s="332"/>
      <c r="L16" s="135"/>
      <c r="M16" s="274" t="s">
        <v>47</v>
      </c>
      <c r="N16" s="274"/>
      <c r="O16" s="82"/>
    </row>
    <row r="17" spans="1:15" s="126" customFormat="1" ht="18.600000000000001" customHeight="1" thickBot="1" x14ac:dyDescent="0.25">
      <c r="A17" s="279"/>
      <c r="B17" s="5" t="s">
        <v>85</v>
      </c>
      <c r="C17" s="10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88">
        <v>0</v>
      </c>
      <c r="J17" s="12">
        <v>0</v>
      </c>
      <c r="K17" s="332"/>
      <c r="L17" s="100"/>
      <c r="M17" s="274"/>
      <c r="N17" s="274"/>
      <c r="O17" s="128"/>
    </row>
    <row r="18" spans="1:15" ht="18.600000000000001" customHeight="1" x14ac:dyDescent="0.2">
      <c r="A18" s="277" t="s">
        <v>11</v>
      </c>
      <c r="B18" s="6" t="s">
        <v>83</v>
      </c>
      <c r="C18" s="13">
        <v>3</v>
      </c>
      <c r="D18" s="14">
        <v>3</v>
      </c>
      <c r="E18" s="14">
        <v>5</v>
      </c>
      <c r="F18" s="14">
        <v>6</v>
      </c>
      <c r="G18" s="14">
        <v>7</v>
      </c>
      <c r="H18" s="14">
        <v>8</v>
      </c>
      <c r="I18" s="89">
        <v>9</v>
      </c>
      <c r="J18" s="15">
        <v>10</v>
      </c>
      <c r="K18" s="332"/>
      <c r="L18" s="98"/>
      <c r="M18" s="274"/>
      <c r="N18" s="274"/>
      <c r="O18" s="82"/>
    </row>
    <row r="19" spans="1:15" s="125" customFormat="1" ht="18.600000000000001" customHeight="1" x14ac:dyDescent="0.2">
      <c r="A19" s="278"/>
      <c r="B19" s="130" t="s">
        <v>84</v>
      </c>
      <c r="C19" s="131">
        <v>7</v>
      </c>
      <c r="D19" s="132">
        <v>7</v>
      </c>
      <c r="E19" s="132">
        <v>12</v>
      </c>
      <c r="F19" s="132">
        <v>17</v>
      </c>
      <c r="G19" s="132">
        <v>22</v>
      </c>
      <c r="H19" s="132">
        <v>24</v>
      </c>
      <c r="I19" s="133">
        <v>27</v>
      </c>
      <c r="J19" s="134">
        <v>29</v>
      </c>
      <c r="K19" s="332"/>
      <c r="L19" s="135"/>
      <c r="M19" s="274"/>
      <c r="N19" s="274"/>
      <c r="O19" s="124"/>
    </row>
    <row r="20" spans="1:15" s="126" customFormat="1" ht="18.600000000000001" customHeight="1" x14ac:dyDescent="0.2">
      <c r="A20" s="278"/>
      <c r="B20" s="129" t="s">
        <v>16</v>
      </c>
      <c r="C20" s="19">
        <v>6</v>
      </c>
      <c r="D20" s="20">
        <v>7</v>
      </c>
      <c r="E20" s="20">
        <v>11</v>
      </c>
      <c r="F20" s="20">
        <v>14</v>
      </c>
      <c r="G20" s="20">
        <v>17</v>
      </c>
      <c r="H20" s="20">
        <v>20</v>
      </c>
      <c r="I20" s="91">
        <v>22</v>
      </c>
      <c r="J20" s="21">
        <v>23</v>
      </c>
      <c r="K20" s="332"/>
      <c r="L20" s="100"/>
      <c r="M20" s="274"/>
      <c r="N20" s="274"/>
      <c r="O20" s="128"/>
    </row>
    <row r="21" spans="1:15" ht="18.600000000000001" customHeight="1" thickBot="1" x14ac:dyDescent="0.25">
      <c r="A21" s="279"/>
      <c r="B21" s="7" t="s">
        <v>85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90">
        <v>0</v>
      </c>
      <c r="J21" s="18">
        <v>0</v>
      </c>
      <c r="K21" s="332"/>
      <c r="L21" s="99"/>
      <c r="M21" s="274"/>
      <c r="N21" s="274"/>
      <c r="O21" s="82"/>
    </row>
    <row r="22" spans="1:15" s="191" customFormat="1" ht="30" customHeight="1" thickBot="1" x14ac:dyDescent="0.25">
      <c r="A22" s="275" t="s">
        <v>101</v>
      </c>
      <c r="B22" s="276"/>
      <c r="C22" s="181">
        <v>26</v>
      </c>
      <c r="D22" s="182">
        <v>31</v>
      </c>
      <c r="E22" s="182">
        <v>43</v>
      </c>
      <c r="F22" s="182">
        <v>55</v>
      </c>
      <c r="G22" s="182">
        <v>70</v>
      </c>
      <c r="H22" s="182">
        <v>86</v>
      </c>
      <c r="I22" s="188">
        <v>94</v>
      </c>
      <c r="J22" s="189">
        <v>102</v>
      </c>
      <c r="K22" s="332"/>
      <c r="L22" s="192"/>
      <c r="M22" s="274"/>
      <c r="N22" s="274"/>
      <c r="O22" s="187"/>
    </row>
    <row r="23" spans="1:15" s="175" customFormat="1" ht="32.25" customHeight="1" thickBot="1" x14ac:dyDescent="0.25">
      <c r="A23" s="284" t="s">
        <v>106</v>
      </c>
      <c r="B23" s="285"/>
      <c r="C23" s="181">
        <v>35</v>
      </c>
      <c r="D23" s="182">
        <v>42</v>
      </c>
      <c r="E23" s="182">
        <v>60</v>
      </c>
      <c r="F23" s="182">
        <v>83</v>
      </c>
      <c r="G23" s="182">
        <v>106</v>
      </c>
      <c r="H23" s="182">
        <v>132</v>
      </c>
      <c r="I23" s="182">
        <v>146</v>
      </c>
      <c r="J23" s="183">
        <v>158</v>
      </c>
      <c r="K23" s="332"/>
      <c r="L23" s="100"/>
      <c r="M23" s="173"/>
      <c r="N23" s="173"/>
      <c r="O23" s="173"/>
    </row>
    <row r="24" spans="1:15" ht="19.5" customHeight="1" thickBot="1" x14ac:dyDescent="0.25">
      <c r="A24" s="322" t="s">
        <v>12</v>
      </c>
      <c r="B24" s="323"/>
      <c r="C24" s="19">
        <v>11</v>
      </c>
      <c r="D24" s="20">
        <v>13</v>
      </c>
      <c r="E24" s="20">
        <v>30</v>
      </c>
      <c r="F24" s="20">
        <v>47</v>
      </c>
      <c r="G24" s="20">
        <v>64</v>
      </c>
      <c r="H24" s="20">
        <v>81</v>
      </c>
      <c r="I24" s="91">
        <v>88</v>
      </c>
      <c r="J24" s="24">
        <v>95</v>
      </c>
      <c r="K24" s="332"/>
      <c r="L24" s="101"/>
      <c r="M24" s="365" t="s">
        <v>99</v>
      </c>
      <c r="N24" s="366"/>
      <c r="O24" s="78"/>
    </row>
    <row r="25" spans="1:15" ht="18.600000000000001" customHeight="1" x14ac:dyDescent="0.2">
      <c r="A25" s="268" t="s">
        <v>13</v>
      </c>
      <c r="B25" s="6" t="s">
        <v>83</v>
      </c>
      <c r="C25" s="13">
        <v>6</v>
      </c>
      <c r="D25" s="14">
        <v>8</v>
      </c>
      <c r="E25" s="14">
        <v>12</v>
      </c>
      <c r="F25" s="14">
        <v>15</v>
      </c>
      <c r="G25" s="14">
        <v>19</v>
      </c>
      <c r="H25" s="14">
        <v>22</v>
      </c>
      <c r="I25" s="89">
        <v>24</v>
      </c>
      <c r="J25" s="15">
        <v>26</v>
      </c>
      <c r="K25" s="332"/>
      <c r="L25" s="98"/>
      <c r="M25" s="365"/>
      <c r="N25" s="366"/>
      <c r="O25" s="78"/>
    </row>
    <row r="26" spans="1:15" s="125" customFormat="1" ht="18.600000000000001" customHeight="1" x14ac:dyDescent="0.2">
      <c r="A26" s="269"/>
      <c r="B26" s="130" t="s">
        <v>84</v>
      </c>
      <c r="C26" s="131">
        <v>20</v>
      </c>
      <c r="D26" s="132">
        <v>24</v>
      </c>
      <c r="E26" s="132">
        <v>34</v>
      </c>
      <c r="F26" s="132">
        <v>41</v>
      </c>
      <c r="G26" s="132">
        <v>54</v>
      </c>
      <c r="H26" s="132">
        <v>63</v>
      </c>
      <c r="I26" s="133">
        <v>68</v>
      </c>
      <c r="J26" s="134">
        <v>76</v>
      </c>
      <c r="K26" s="332"/>
      <c r="L26" s="135"/>
      <c r="M26" s="365"/>
      <c r="N26" s="366"/>
      <c r="O26" s="123"/>
    </row>
    <row r="27" spans="1:15" s="126" customFormat="1" ht="18.600000000000001" customHeight="1" x14ac:dyDescent="0.2">
      <c r="A27" s="269"/>
      <c r="B27" s="129" t="s">
        <v>16</v>
      </c>
      <c r="C27" s="19">
        <v>17</v>
      </c>
      <c r="D27" s="20">
        <v>20</v>
      </c>
      <c r="E27" s="20">
        <v>26</v>
      </c>
      <c r="F27" s="20">
        <v>32</v>
      </c>
      <c r="G27" s="20">
        <v>37</v>
      </c>
      <c r="H27" s="20">
        <v>43</v>
      </c>
      <c r="I27" s="91">
        <v>46</v>
      </c>
      <c r="J27" s="21">
        <v>50</v>
      </c>
      <c r="K27" s="332"/>
      <c r="L27" s="100"/>
      <c r="M27" s="365"/>
      <c r="N27" s="366"/>
      <c r="O27" s="127"/>
    </row>
    <row r="28" spans="1:15" ht="18.600000000000001" customHeight="1" thickBot="1" x14ac:dyDescent="0.25">
      <c r="A28" s="270"/>
      <c r="B28" s="7" t="s">
        <v>85</v>
      </c>
      <c r="C28" s="16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90">
        <v>0</v>
      </c>
      <c r="J28" s="18">
        <v>0</v>
      </c>
      <c r="K28" s="332"/>
      <c r="L28" s="99"/>
      <c r="M28" s="365"/>
      <c r="N28" s="366"/>
      <c r="O28" s="78"/>
    </row>
    <row r="29" spans="1:15" ht="19.5" customHeight="1" thickBot="1" x14ac:dyDescent="0.25">
      <c r="A29" s="272" t="s">
        <v>18</v>
      </c>
      <c r="B29" s="273"/>
      <c r="C29" s="19">
        <v>17</v>
      </c>
      <c r="D29" s="20">
        <v>17</v>
      </c>
      <c r="E29" s="20">
        <v>19</v>
      </c>
      <c r="F29" s="20">
        <v>22</v>
      </c>
      <c r="G29" s="20">
        <v>24</v>
      </c>
      <c r="H29" s="20">
        <v>26</v>
      </c>
      <c r="I29" s="91">
        <v>28</v>
      </c>
      <c r="J29" s="21">
        <v>30</v>
      </c>
      <c r="K29" s="332"/>
      <c r="L29" s="100"/>
      <c r="M29" s="365"/>
      <c r="N29" s="366"/>
      <c r="O29" s="78"/>
    </row>
    <row r="30" spans="1:15" ht="20.25" customHeight="1" thickBot="1" x14ac:dyDescent="0.25">
      <c r="A30" s="67" t="s">
        <v>14</v>
      </c>
      <c r="B30" s="158"/>
      <c r="C30" s="22">
        <v>32</v>
      </c>
      <c r="D30" s="23">
        <v>32</v>
      </c>
      <c r="E30" s="23">
        <v>32</v>
      </c>
      <c r="F30" s="23">
        <v>32</v>
      </c>
      <c r="G30" s="23">
        <v>32</v>
      </c>
      <c r="H30" s="23">
        <v>32</v>
      </c>
      <c r="I30" s="92">
        <v>32</v>
      </c>
      <c r="J30" s="24">
        <v>32</v>
      </c>
      <c r="K30" s="332"/>
      <c r="L30" s="101"/>
      <c r="M30" s="365"/>
      <c r="N30" s="366"/>
      <c r="O30" s="78"/>
    </row>
    <row r="31" spans="1:15" ht="20.25" customHeight="1" thickBot="1" x14ac:dyDescent="0.25">
      <c r="A31" s="330" t="s">
        <v>15</v>
      </c>
      <c r="B31" s="331"/>
      <c r="C31" s="13">
        <v>23</v>
      </c>
      <c r="D31" s="14">
        <v>23</v>
      </c>
      <c r="E31" s="14">
        <v>23</v>
      </c>
      <c r="F31" s="14">
        <v>23</v>
      </c>
      <c r="G31" s="14">
        <v>23</v>
      </c>
      <c r="H31" s="14">
        <v>23</v>
      </c>
      <c r="I31" s="89">
        <v>23</v>
      </c>
      <c r="J31" s="24">
        <v>23</v>
      </c>
      <c r="K31" s="332"/>
      <c r="L31" s="101"/>
      <c r="M31" s="179"/>
      <c r="N31" s="180"/>
    </row>
    <row r="32" spans="1:15" s="136" customFormat="1" ht="20.25" customHeight="1" thickBot="1" x14ac:dyDescent="0.25">
      <c r="A32" s="193" t="s">
        <v>88</v>
      </c>
      <c r="B32" s="178">
        <v>0</v>
      </c>
      <c r="C32" s="22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2">
        <v>0</v>
      </c>
      <c r="J32" s="24">
        <v>0</v>
      </c>
      <c r="K32" s="332"/>
      <c r="L32" s="135"/>
      <c r="M32" s="394" t="s">
        <v>95</v>
      </c>
      <c r="N32" s="395"/>
    </row>
    <row r="33" spans="1:14" s="136" customFormat="1" ht="27" customHeight="1" thickBot="1" x14ac:dyDescent="0.25">
      <c r="A33" s="196" t="s">
        <v>102</v>
      </c>
      <c r="B33" s="195">
        <v>14.68</v>
      </c>
      <c r="C33" s="197">
        <v>15</v>
      </c>
      <c r="D33" s="198">
        <v>15</v>
      </c>
      <c r="E33" s="198">
        <v>15</v>
      </c>
      <c r="F33" s="198">
        <v>15</v>
      </c>
      <c r="G33" s="198">
        <v>15</v>
      </c>
      <c r="H33" s="198">
        <v>15</v>
      </c>
      <c r="I33" s="199">
        <v>15</v>
      </c>
      <c r="J33" s="189">
        <v>15</v>
      </c>
      <c r="K33" s="332"/>
      <c r="L33" s="100"/>
      <c r="M33" s="394"/>
      <c r="N33" s="395"/>
    </row>
    <row r="34" spans="1:14" s="136" customFormat="1" ht="20.25" customHeight="1" thickBot="1" x14ac:dyDescent="0.25">
      <c r="A34" s="194" t="s">
        <v>65</v>
      </c>
      <c r="B34" s="139">
        <v>5.0999999999999996</v>
      </c>
      <c r="C34" s="22">
        <v>5</v>
      </c>
      <c r="D34" s="23">
        <v>5</v>
      </c>
      <c r="E34" s="23">
        <v>5</v>
      </c>
      <c r="F34" s="23">
        <v>5</v>
      </c>
      <c r="G34" s="23">
        <v>5</v>
      </c>
      <c r="H34" s="23">
        <v>5</v>
      </c>
      <c r="I34" s="92">
        <v>5</v>
      </c>
      <c r="J34" s="24">
        <v>5</v>
      </c>
      <c r="K34" s="332"/>
      <c r="L34" s="99"/>
      <c r="M34" s="394"/>
      <c r="N34" s="395"/>
    </row>
    <row r="35" spans="1:14" s="175" customFormat="1" ht="20.25" customHeight="1" thickBot="1" x14ac:dyDescent="0.25">
      <c r="A35" s="287" t="s">
        <v>103</v>
      </c>
      <c r="B35" s="288"/>
      <c r="C35" s="22">
        <v>20</v>
      </c>
      <c r="D35" s="23">
        <v>20</v>
      </c>
      <c r="E35" s="23">
        <v>20</v>
      </c>
      <c r="F35" s="23">
        <v>20</v>
      </c>
      <c r="G35" s="23">
        <v>20</v>
      </c>
      <c r="H35" s="23">
        <v>20</v>
      </c>
      <c r="I35" s="92">
        <v>20</v>
      </c>
      <c r="J35" s="24">
        <v>20</v>
      </c>
      <c r="K35" s="332"/>
      <c r="L35" s="98"/>
      <c r="M35" s="394"/>
      <c r="N35" s="395"/>
    </row>
    <row r="36" spans="1:14" ht="17.25" customHeight="1" thickBot="1" x14ac:dyDescent="0.25">
      <c r="A36" s="266" t="s">
        <v>69</v>
      </c>
      <c r="B36" s="267"/>
      <c r="C36" s="22">
        <v>11</v>
      </c>
      <c r="D36" s="23">
        <v>11</v>
      </c>
      <c r="E36" s="147">
        <v>11</v>
      </c>
      <c r="F36" s="23">
        <v>11</v>
      </c>
      <c r="G36" s="23">
        <v>11</v>
      </c>
      <c r="H36" s="23">
        <v>11</v>
      </c>
      <c r="I36" s="92">
        <v>11</v>
      </c>
      <c r="J36" s="137">
        <v>11</v>
      </c>
      <c r="K36" s="332"/>
      <c r="L36" s="100"/>
      <c r="M36" s="394"/>
      <c r="N36" s="395"/>
    </row>
    <row r="37" spans="1:14" ht="14.25" customHeight="1" thickBot="1" x14ac:dyDescent="0.25">
      <c r="A37" s="324" t="s">
        <v>64</v>
      </c>
      <c r="B37" s="325"/>
      <c r="C37" s="22">
        <v>12</v>
      </c>
      <c r="D37" s="23">
        <v>12</v>
      </c>
      <c r="E37" s="147">
        <v>12</v>
      </c>
      <c r="F37" s="23">
        <v>12</v>
      </c>
      <c r="G37" s="23">
        <v>12</v>
      </c>
      <c r="H37" s="23">
        <v>12</v>
      </c>
      <c r="I37" s="92">
        <v>12</v>
      </c>
      <c r="J37" s="24">
        <v>12</v>
      </c>
      <c r="K37" s="332"/>
      <c r="L37" s="101"/>
      <c r="M37" s="394"/>
      <c r="N37" s="395"/>
    </row>
    <row r="38" spans="1:14" ht="13.5" customHeight="1" x14ac:dyDescent="0.2">
      <c r="A38" s="315" t="s">
        <v>17</v>
      </c>
      <c r="B38" s="315"/>
      <c r="C38" s="315"/>
      <c r="D38" s="315"/>
      <c r="E38" s="315"/>
      <c r="F38" s="315"/>
      <c r="G38" s="315"/>
      <c r="H38" s="315"/>
      <c r="I38" s="315"/>
      <c r="J38" s="316"/>
      <c r="K38" s="332"/>
      <c r="L38" s="327"/>
      <c r="M38" s="179"/>
      <c r="N38" s="172"/>
    </row>
    <row r="39" spans="1:14" ht="15" customHeight="1" thickBot="1" x14ac:dyDescent="0.25">
      <c r="A39" s="317"/>
      <c r="B39" s="317"/>
      <c r="C39" s="317"/>
      <c r="D39" s="317"/>
      <c r="E39" s="317"/>
      <c r="F39" s="317"/>
      <c r="G39" s="317"/>
      <c r="H39" s="317"/>
      <c r="I39" s="317"/>
      <c r="J39" s="318"/>
      <c r="K39" s="79"/>
      <c r="L39" s="328"/>
      <c r="M39" s="179"/>
      <c r="N39" s="172"/>
    </row>
    <row r="40" spans="1:14" ht="26.25" customHeight="1" thickBot="1" x14ac:dyDescent="0.3">
      <c r="A40" s="31" t="s">
        <v>19</v>
      </c>
      <c r="B40" s="77"/>
      <c r="C40" s="77"/>
      <c r="D40" s="77"/>
      <c r="E40" s="326"/>
      <c r="F40" s="231"/>
      <c r="G40" s="231"/>
      <c r="H40" s="231"/>
      <c r="I40" s="231"/>
      <c r="J40" s="231"/>
      <c r="K40" s="85"/>
      <c r="L40" s="106"/>
      <c r="M40" s="107"/>
      <c r="N40" s="107"/>
    </row>
    <row r="41" spans="1:14" ht="19.5" customHeight="1" thickTop="1" thickBot="1" x14ac:dyDescent="0.3">
      <c r="A41" s="230" t="s">
        <v>27</v>
      </c>
      <c r="B41" s="230"/>
      <c r="C41" s="230"/>
      <c r="D41" s="230"/>
      <c r="E41" s="231"/>
      <c r="F41" s="231"/>
      <c r="G41" s="231"/>
      <c r="H41" s="246"/>
      <c r="I41" s="246"/>
      <c r="J41" s="83" t="s">
        <v>22</v>
      </c>
      <c r="K41" s="85"/>
      <c r="L41" s="345" t="s">
        <v>50</v>
      </c>
      <c r="M41" s="346"/>
      <c r="N41" s="347"/>
    </row>
    <row r="42" spans="1:14" ht="19.5" customHeight="1" thickTop="1" thickBot="1" x14ac:dyDescent="0.3">
      <c r="A42" s="230" t="s">
        <v>25</v>
      </c>
      <c r="B42" s="230"/>
      <c r="C42" s="230"/>
      <c r="D42" s="230"/>
      <c r="E42" s="231"/>
      <c r="F42" s="231"/>
      <c r="G42" s="28" t="s">
        <v>20</v>
      </c>
      <c r="H42" s="329"/>
      <c r="I42" s="329"/>
      <c r="J42" s="83"/>
      <c r="K42" s="85"/>
      <c r="L42" s="103" t="s">
        <v>70</v>
      </c>
      <c r="M42" s="104" t="s">
        <v>71</v>
      </c>
      <c r="N42" s="105" t="s">
        <v>72</v>
      </c>
    </row>
    <row r="43" spans="1:14" ht="18.75" customHeight="1" thickTop="1" thickBot="1" x14ac:dyDescent="0.3">
      <c r="A43" s="230" t="s">
        <v>38</v>
      </c>
      <c r="B43" s="230"/>
      <c r="C43" s="230"/>
      <c r="D43" s="230"/>
      <c r="E43" s="231"/>
      <c r="F43" s="231"/>
      <c r="G43" s="28" t="s">
        <v>21</v>
      </c>
      <c r="H43" s="249"/>
      <c r="I43" s="249"/>
      <c r="J43" s="85"/>
      <c r="K43" s="80"/>
      <c r="L43" s="74" t="s">
        <v>52</v>
      </c>
      <c r="M43" s="75"/>
      <c r="N43" s="76"/>
    </row>
    <row r="44" spans="1:14" ht="19.5" customHeight="1" x14ac:dyDescent="0.2">
      <c r="A44" s="228" t="s">
        <v>96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</row>
    <row r="45" spans="1:14" ht="19.5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</row>
    <row r="46" spans="1:14" ht="39" customHeight="1" x14ac:dyDescent="0.2">
      <c r="A46" s="348" t="str">
        <f>IF(I50&gt;H43,"Gross Rent is Less than Payment Standard listed on line 1 - Please Correct"," ")</f>
        <v xml:space="preserve"> </v>
      </c>
      <c r="B46" s="348"/>
      <c r="C46" s="348"/>
      <c r="D46" s="348"/>
      <c r="E46" s="348"/>
      <c r="F46" s="348"/>
      <c r="G46" s="348"/>
      <c r="H46" s="348"/>
      <c r="I46" s="348"/>
      <c r="J46" s="348"/>
      <c r="K46" s="234"/>
      <c r="L46" s="239" t="s">
        <v>90</v>
      </c>
      <c r="M46" s="239"/>
      <c r="N46" s="239"/>
    </row>
    <row r="47" spans="1:14" ht="30.75" customHeight="1" x14ac:dyDescent="0.2">
      <c r="A47" s="244" t="s">
        <v>23</v>
      </c>
      <c r="B47" s="245"/>
      <c r="C47" s="50" t="s">
        <v>1</v>
      </c>
      <c r="D47" s="50" t="s">
        <v>2</v>
      </c>
      <c r="E47" s="50" t="s">
        <v>3</v>
      </c>
      <c r="F47" s="50" t="s">
        <v>4</v>
      </c>
      <c r="G47" s="50" t="s">
        <v>5</v>
      </c>
      <c r="H47" s="50" t="s">
        <v>6</v>
      </c>
      <c r="I47" s="157" t="s">
        <v>7</v>
      </c>
      <c r="J47" s="108"/>
      <c r="K47" s="234"/>
      <c r="L47" s="240"/>
      <c r="M47" s="240"/>
      <c r="N47" s="240"/>
    </row>
    <row r="48" spans="1:14" s="86" customFormat="1" ht="18.75" customHeight="1" x14ac:dyDescent="0.2">
      <c r="A48" s="244" t="s">
        <v>28</v>
      </c>
      <c r="B48" s="245"/>
      <c r="C48" s="203">
        <v>818</v>
      </c>
      <c r="D48" s="203">
        <v>976</v>
      </c>
      <c r="E48" s="203">
        <v>1220</v>
      </c>
      <c r="F48" s="203">
        <v>1682</v>
      </c>
      <c r="G48" s="203">
        <v>1919</v>
      </c>
      <c r="H48" s="203">
        <v>2207</v>
      </c>
      <c r="I48" s="203">
        <v>2494</v>
      </c>
      <c r="J48" s="109"/>
      <c r="K48" s="234"/>
      <c r="L48" s="241"/>
      <c r="M48" s="241"/>
      <c r="N48" s="241"/>
    </row>
    <row r="49" spans="1:14" ht="22.5" customHeight="1" x14ac:dyDescent="0.2">
      <c r="A49" s="244" t="s">
        <v>97</v>
      </c>
      <c r="B49" s="245"/>
      <c r="C49" s="204">
        <v>844</v>
      </c>
      <c r="D49" s="204">
        <v>1018</v>
      </c>
      <c r="E49" s="204">
        <v>1271</v>
      </c>
      <c r="F49" s="204">
        <v>1779</v>
      </c>
      <c r="G49" s="204">
        <v>2204</v>
      </c>
      <c r="H49" s="204">
        <v>2535</v>
      </c>
      <c r="I49" s="204">
        <v>2865</v>
      </c>
      <c r="J49" s="49"/>
      <c r="K49" s="234"/>
      <c r="L49" s="241"/>
      <c r="M49" s="241"/>
      <c r="N49" s="241"/>
    </row>
    <row r="50" spans="1:14" ht="36.75" customHeight="1" x14ac:dyDescent="0.25">
      <c r="A50" s="227" t="s">
        <v>34</v>
      </c>
      <c r="B50" s="227"/>
      <c r="C50" s="227"/>
      <c r="D50" s="227"/>
      <c r="E50" s="227"/>
      <c r="F50" s="227"/>
      <c r="G50" s="227"/>
      <c r="H50" s="29"/>
      <c r="I50" s="254"/>
      <c r="J50" s="254"/>
      <c r="K50" s="234"/>
      <c r="L50" s="241"/>
      <c r="M50" s="241"/>
      <c r="N50" s="241"/>
    </row>
    <row r="51" spans="1:14" ht="35.25" customHeight="1" x14ac:dyDescent="0.25">
      <c r="A51" s="232" t="s">
        <v>79</v>
      </c>
      <c r="B51" s="232"/>
      <c r="C51" s="232"/>
      <c r="D51" s="232"/>
      <c r="E51" s="232"/>
      <c r="F51" s="232"/>
      <c r="G51" s="232"/>
      <c r="H51" s="30" t="s">
        <v>29</v>
      </c>
      <c r="I51" s="255"/>
      <c r="J51" s="255"/>
      <c r="K51" s="234"/>
      <c r="L51" s="241"/>
      <c r="M51" s="241"/>
      <c r="N51" s="241"/>
    </row>
    <row r="52" spans="1:14" ht="33.75" customHeight="1" x14ac:dyDescent="0.25">
      <c r="A52" s="232" t="s">
        <v>41</v>
      </c>
      <c r="B52" s="232"/>
      <c r="C52" s="232"/>
      <c r="D52" s="232"/>
      <c r="E52" s="232"/>
      <c r="F52" s="232"/>
      <c r="G52" s="232"/>
      <c r="H52" s="30" t="s">
        <v>30</v>
      </c>
      <c r="I52" s="233"/>
      <c r="J52" s="233"/>
      <c r="K52" s="234"/>
      <c r="L52" s="234"/>
      <c r="M52" s="234"/>
      <c r="N52" s="234"/>
    </row>
    <row r="53" spans="1:14" ht="18.75" customHeight="1" x14ac:dyDescent="0.25">
      <c r="A53" s="227" t="s">
        <v>39</v>
      </c>
      <c r="B53" s="227"/>
      <c r="C53" s="227"/>
      <c r="D53" s="227"/>
      <c r="E53" s="227"/>
      <c r="F53" s="227"/>
      <c r="G53" s="227"/>
      <c r="H53" s="227"/>
      <c r="I53" s="233"/>
      <c r="J53" s="233"/>
      <c r="K53" s="234"/>
      <c r="L53" s="234"/>
      <c r="M53" s="234"/>
      <c r="N53" s="234"/>
    </row>
    <row r="54" spans="1:14" ht="39" customHeight="1" x14ac:dyDescent="0.25">
      <c r="A54" s="227" t="s">
        <v>43</v>
      </c>
      <c r="B54" s="227"/>
      <c r="C54" s="227"/>
      <c r="D54" s="227"/>
      <c r="E54" s="227"/>
      <c r="F54" s="227"/>
      <c r="G54" s="227"/>
      <c r="H54" s="30" t="s">
        <v>29</v>
      </c>
      <c r="I54" s="233"/>
      <c r="J54" s="233"/>
      <c r="K54" s="234"/>
      <c r="L54" s="32" t="s">
        <v>33</v>
      </c>
      <c r="M54" s="2"/>
      <c r="N54" s="2"/>
    </row>
    <row r="55" spans="1:14" ht="24" customHeight="1" x14ac:dyDescent="0.25">
      <c r="A55" s="251" t="s">
        <v>45</v>
      </c>
      <c r="B55" s="251"/>
      <c r="C55" s="251"/>
      <c r="D55" s="251"/>
      <c r="E55" s="251"/>
      <c r="F55" s="251"/>
      <c r="G55" s="251"/>
      <c r="H55" s="30" t="s">
        <v>30</v>
      </c>
      <c r="I55" s="233"/>
      <c r="J55" s="233"/>
      <c r="K55" s="234"/>
      <c r="L55" s="238" t="s">
        <v>32</v>
      </c>
      <c r="M55" s="238"/>
      <c r="N55" s="238"/>
    </row>
    <row r="56" spans="1:14" ht="27.75" customHeight="1" x14ac:dyDescent="0.25">
      <c r="A56" s="227" t="s">
        <v>40</v>
      </c>
      <c r="B56" s="227"/>
      <c r="C56" s="227"/>
      <c r="D56" s="227"/>
      <c r="E56" s="227"/>
      <c r="F56" s="227"/>
      <c r="G56" s="227"/>
      <c r="H56" s="30" t="s">
        <v>29</v>
      </c>
      <c r="I56" s="233"/>
      <c r="J56" s="233"/>
      <c r="K56" s="234"/>
      <c r="L56" s="235" t="str">
        <f>IF(I55&gt;D58,"#6 Over 40% - LOWER RENT BY"," ")</f>
        <v xml:space="preserve"> </v>
      </c>
      <c r="M56" s="236"/>
      <c r="N56" s="237"/>
    </row>
    <row r="57" spans="1:14" ht="24" customHeight="1" x14ac:dyDescent="0.25">
      <c r="A57" s="227" t="s">
        <v>26</v>
      </c>
      <c r="B57" s="227"/>
      <c r="C57" s="227"/>
      <c r="D57" s="227"/>
      <c r="E57" s="227"/>
      <c r="F57" s="227"/>
      <c r="G57" s="227"/>
      <c r="H57" s="30" t="s">
        <v>30</v>
      </c>
      <c r="I57" s="233"/>
      <c r="J57" s="233"/>
      <c r="K57" s="85"/>
      <c r="L57" s="296" t="str">
        <f>IF(I55&gt;D58,I55-D58," ")</f>
        <v xml:space="preserve"> </v>
      </c>
      <c r="M57" s="297"/>
      <c r="N57" s="298"/>
    </row>
    <row r="58" spans="1:14" ht="24" customHeight="1" thickBot="1" x14ac:dyDescent="0.3">
      <c r="A58" s="250" t="s">
        <v>44</v>
      </c>
      <c r="B58" s="250"/>
      <c r="C58" s="250"/>
      <c r="D58" s="247">
        <f>ROUND(I7*0.4,0)</f>
        <v>0</v>
      </c>
      <c r="E58" s="248"/>
      <c r="F58" s="214"/>
      <c r="G58" s="215"/>
      <c r="H58" s="215"/>
      <c r="I58" s="215"/>
      <c r="J58" s="215"/>
      <c r="K58" s="73"/>
      <c r="L58" s="210" t="str">
        <f>IF(I55&gt;D58,"TO"," ")</f>
        <v xml:space="preserve"> </v>
      </c>
      <c r="M58" s="211"/>
      <c r="N58" s="117" t="str">
        <f>IF(I55&gt;D82,H41-L57," ")</f>
        <v xml:space="preserve"> </v>
      </c>
    </row>
    <row r="59" spans="1:14" ht="24.75" customHeight="1" x14ac:dyDescent="0.2">
      <c r="A59" s="212" t="s">
        <v>59</v>
      </c>
      <c r="B59" s="213"/>
      <c r="C59" s="213"/>
      <c r="D59" s="290" t="s">
        <v>24</v>
      </c>
      <c r="E59" s="290"/>
      <c r="F59" s="290"/>
      <c r="G59" s="290"/>
      <c r="H59" s="290"/>
      <c r="I59" s="290"/>
      <c r="J59" s="290"/>
      <c r="K59" s="68"/>
      <c r="L59" s="396" t="s">
        <v>82</v>
      </c>
      <c r="M59" s="397"/>
      <c r="N59" s="398"/>
    </row>
    <row r="60" spans="1:14" ht="48" customHeight="1" x14ac:dyDescent="0.2">
      <c r="A60" s="205" t="s">
        <v>63</v>
      </c>
      <c r="B60" s="206"/>
      <c r="C60" s="206"/>
      <c r="D60" s="206"/>
      <c r="E60" s="206"/>
      <c r="F60" s="206"/>
      <c r="G60" s="206"/>
      <c r="H60" s="206"/>
      <c r="I60" s="206"/>
      <c r="J60" s="206"/>
      <c r="K60" s="66"/>
      <c r="L60" s="216" t="s">
        <v>104</v>
      </c>
      <c r="M60" s="216"/>
      <c r="N60" s="216"/>
    </row>
    <row r="62" spans="1:14" ht="15.75" x14ac:dyDescent="0.25">
      <c r="A62" s="60" t="s">
        <v>55</v>
      </c>
      <c r="B62" s="78"/>
      <c r="C62" s="78"/>
      <c r="D62" s="78"/>
      <c r="E62" s="78"/>
      <c r="F62" s="78"/>
      <c r="G62" s="78"/>
      <c r="H62" s="78"/>
      <c r="I62" s="78"/>
      <c r="J62" s="78"/>
    </row>
    <row r="63" spans="1:14" ht="14.25" customHeight="1" x14ac:dyDescent="0.2">
      <c r="A63" s="70"/>
      <c r="D63" s="73"/>
      <c r="E63" s="73"/>
      <c r="F63" s="73"/>
      <c r="G63" s="73"/>
      <c r="H63" s="73"/>
      <c r="I63" s="73"/>
      <c r="J63" s="73"/>
      <c r="K63" s="68"/>
      <c r="L63" s="68"/>
      <c r="M63" s="68"/>
      <c r="N63" s="68"/>
    </row>
    <row r="64" spans="1:14" ht="14.25" x14ac:dyDescent="0.2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66"/>
      <c r="L64" s="66"/>
      <c r="M64" s="66"/>
      <c r="N64" s="66"/>
    </row>
    <row r="65" spans="2:14" ht="14.25" x14ac:dyDescent="0.2">
      <c r="B65" s="61"/>
      <c r="C65" s="66"/>
      <c r="D65" s="66"/>
      <c r="E65" s="66"/>
      <c r="F65" s="66"/>
      <c r="G65" s="66"/>
      <c r="H65" s="66"/>
      <c r="I65" s="66"/>
      <c r="J65" s="66"/>
      <c r="K65" s="78"/>
      <c r="L65" s="78"/>
      <c r="M65" s="78"/>
      <c r="N65" s="78"/>
    </row>
  </sheetData>
  <mergeCells count="91">
    <mergeCell ref="A47:B47"/>
    <mergeCell ref="A48:B48"/>
    <mergeCell ref="A49:B49"/>
    <mergeCell ref="A55:G55"/>
    <mergeCell ref="I55:J55"/>
    <mergeCell ref="L55:N55"/>
    <mergeCell ref="A57:G57"/>
    <mergeCell ref="I57:J57"/>
    <mergeCell ref="L57:N57"/>
    <mergeCell ref="A60:J60"/>
    <mergeCell ref="L60:N60"/>
    <mergeCell ref="A64:J64"/>
    <mergeCell ref="L59:N59"/>
    <mergeCell ref="A58:C58"/>
    <mergeCell ref="D58:E58"/>
    <mergeCell ref="F58:J58"/>
    <mergeCell ref="L58:M58"/>
    <mergeCell ref="A59:C59"/>
    <mergeCell ref="D59:J59"/>
    <mergeCell ref="A42:F42"/>
    <mergeCell ref="H42:I42"/>
    <mergeCell ref="A43:F43"/>
    <mergeCell ref="H43:I43"/>
    <mergeCell ref="A44:N45"/>
    <mergeCell ref="A46:J46"/>
    <mergeCell ref="K46:K56"/>
    <mergeCell ref="L46:N53"/>
    <mergeCell ref="A50:G50"/>
    <mergeCell ref="A56:G56"/>
    <mergeCell ref="I56:J56"/>
    <mergeCell ref="L56:N56"/>
    <mergeCell ref="I50:J50"/>
    <mergeCell ref="A51:G51"/>
    <mergeCell ref="I51:J51"/>
    <mergeCell ref="A52:G52"/>
    <mergeCell ref="I52:J52"/>
    <mergeCell ref="A53:H53"/>
    <mergeCell ref="I53:J53"/>
    <mergeCell ref="A54:G54"/>
    <mergeCell ref="I54:J54"/>
    <mergeCell ref="A41:G41"/>
    <mergeCell ref="H41:I41"/>
    <mergeCell ref="L41:N41"/>
    <mergeCell ref="A18:A21"/>
    <mergeCell ref="A22:B22"/>
    <mergeCell ref="A24:B24"/>
    <mergeCell ref="A25:A28"/>
    <mergeCell ref="A29:B29"/>
    <mergeCell ref="A31:B31"/>
    <mergeCell ref="A36:B36"/>
    <mergeCell ref="A37:B37"/>
    <mergeCell ref="A38:J39"/>
    <mergeCell ref="L38:L39"/>
    <mergeCell ref="E40:J40"/>
    <mergeCell ref="A23:B23"/>
    <mergeCell ref="A9:N9"/>
    <mergeCell ref="A10:N10"/>
    <mergeCell ref="A11:N11"/>
    <mergeCell ref="A12:B13"/>
    <mergeCell ref="C12:J12"/>
    <mergeCell ref="K12:K38"/>
    <mergeCell ref="L12:L13"/>
    <mergeCell ref="M16:N22"/>
    <mergeCell ref="A14:A17"/>
    <mergeCell ref="M12:N15"/>
    <mergeCell ref="A35:B35"/>
    <mergeCell ref="M32:N37"/>
    <mergeCell ref="M24:N30"/>
    <mergeCell ref="E6:H6"/>
    <mergeCell ref="I6:J6"/>
    <mergeCell ref="L6:N6"/>
    <mergeCell ref="A7:D7"/>
    <mergeCell ref="E7:H7"/>
    <mergeCell ref="I7:J7"/>
    <mergeCell ref="L7:M7"/>
    <mergeCell ref="A8:D8"/>
    <mergeCell ref="A1:H1"/>
    <mergeCell ref="I1:N1"/>
    <mergeCell ref="B2:H2"/>
    <mergeCell ref="I2:N2"/>
    <mergeCell ref="B3:H3"/>
    <mergeCell ref="I3:N3"/>
    <mergeCell ref="C4:D4"/>
    <mergeCell ref="E4:H4"/>
    <mergeCell ref="I4:J4"/>
    <mergeCell ref="K4:N4"/>
    <mergeCell ref="C5:D5"/>
    <mergeCell ref="E5:H5"/>
    <mergeCell ref="I5:J5"/>
    <mergeCell ref="L5:M5"/>
    <mergeCell ref="C6:D6"/>
  </mergeCells>
  <pageMargins left="0.7" right="0" top="0.5" bottom="0.5" header="0.5" footer="0.5"/>
  <pageSetup scale="51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Apartment-calculating</vt:lpstr>
      <vt:lpstr>House-Mobile-Manuf-calculating</vt:lpstr>
      <vt:lpstr>Apartment-non-calculating</vt:lpstr>
      <vt:lpstr>House-Mobile-Manu-non calc.</vt:lpstr>
      <vt:lpstr>Sheet1</vt:lpstr>
      <vt:lpstr>Sheet2</vt:lpstr>
      <vt:lpstr>'Apartment-calculating'!Print_Area</vt:lpstr>
      <vt:lpstr>'Apartment-non-calculating'!Print_Area</vt:lpstr>
      <vt:lpstr>'House-Mobile-Manuf-calculating'!Print_Area</vt:lpstr>
      <vt:lpstr>'House-Mobile-Manu-non calc.'!Print_Area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</dc:creator>
  <cp:lastModifiedBy>Barnett, Georgia</cp:lastModifiedBy>
  <cp:lastPrinted>2018-09-28T23:00:31Z</cp:lastPrinted>
  <dcterms:created xsi:type="dcterms:W3CDTF">2006-06-09T02:55:46Z</dcterms:created>
  <dcterms:modified xsi:type="dcterms:W3CDTF">2018-09-28T23:02:33Z</dcterms:modified>
</cp:coreProperties>
</file>