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FEBRERO 2022\"/>
    </mc:Choice>
  </mc:AlternateContent>
  <bookViews>
    <workbookView showHorizontalScroll="0" showVerticalScroll="0" xWindow="0" yWindow="0" windowWidth="28770" windowHeight="11055" activeTab="7"/>
  </bookViews>
  <sheets>
    <sheet name="Part FEBRERO 2022" sheetId="9" r:id="rId1"/>
    <sheet name="ART 14 F I" sheetId="7" r:id="rId2"/>
    <sheet name="TERRITORIO INEGI 2020" sheetId="15" state="hidden" r:id="rId3"/>
    <sheet name="CENSO POB 2020" sheetId="13" state="hidden" r:id="rId4"/>
    <sheet name="COEF Art 14 F I " sheetId="16" state="hidden" r:id="rId5"/>
    <sheet name="CALCULOS ANUAL" sheetId="12" r:id="rId6"/>
    <sheet name="INEGI" sheetId="14" state="hidden" r:id="rId7"/>
    <sheet name="DISTRIBUCIÓN" sheetId="11" r:id="rId8"/>
  </sheets>
  <externalReferences>
    <externalReference r:id="rId9"/>
    <externalReference r:id="rId10"/>
    <externalReference r:id="rId11"/>
    <externalReference r:id="rId12"/>
  </externalReferences>
  <definedNames>
    <definedName name="A_impresión_IM" localSheetId="1">#REF!</definedName>
    <definedName name="A_impresión_IM" localSheetId="5">#REF!</definedName>
    <definedName name="A_impresión_IM" localSheetId="4">#REF!</definedName>
    <definedName name="A_impresión_IM" localSheetId="7">#REF!</definedName>
    <definedName name="A_impresión_IM" localSheetId="6">#REF!</definedName>
    <definedName name="A_impresión_IM" localSheetId="0">#REF!</definedName>
    <definedName name="A_impresión_IM">#REF!</definedName>
    <definedName name="abril">#REF!</definedName>
    <definedName name="AJUSTES" localSheetId="5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I'!$A$3:$AD$64</definedName>
    <definedName name="_xlnm.Print_Area" localSheetId="5">'CALCULOS ANUAL'!$A$1:$D$63</definedName>
    <definedName name="_xlnm.Print_Area" localSheetId="4">'COEF Art 14 F I '!$B$3:$AF$60</definedName>
    <definedName name="_xlnm.Print_Area" localSheetId="7">DISTRIBUCIÓN!$A$2:$H$64</definedName>
    <definedName name="_xlnm.Print_Area" localSheetId="0">'Part FEBRERO 2022'!$A$1:$B$15</definedName>
    <definedName name="_xlnm.Database" localSheetId="1">#REF!</definedName>
    <definedName name="_xlnm.Database" localSheetId="5">#REF!</definedName>
    <definedName name="_xlnm.Database" localSheetId="4">#REF!</definedName>
    <definedName name="_xlnm.Database" localSheetId="7">#REF!</definedName>
    <definedName name="_xlnm.Database" localSheetId="6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5">'[1]deuda c sadm'!#REF!</definedName>
    <definedName name="cierre_2001" localSheetId="4">'[2]deuda c sadm'!#REF!</definedName>
    <definedName name="cierre_2001" localSheetId="7">'[1]deuda c sadm'!#REF!</definedName>
    <definedName name="cierre_2001" localSheetId="6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5">'[1]deuda c sadm'!#REF!</definedName>
    <definedName name="deuda" localSheetId="4">'[2]deuda c sadm'!#REF!</definedName>
    <definedName name="deuda" localSheetId="7">'[1]deuda c sadm'!#REF!</definedName>
    <definedName name="deuda" localSheetId="6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5">'[1]deuda c sadm'!#REF!</definedName>
    <definedName name="Deuda_ingTot" localSheetId="4">'[2]deuda c sadm'!#REF!</definedName>
    <definedName name="Deuda_ingTot" localSheetId="7">'[1]deuda c sadm'!#REF!</definedName>
    <definedName name="Deuda_ingTot" localSheetId="6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5">#REF!</definedName>
    <definedName name="ENERO" localSheetId="4">#REF!</definedName>
    <definedName name="ENERO" localSheetId="7">#REF!</definedName>
    <definedName name="ENERO" localSheetId="6">#REF!</definedName>
    <definedName name="ENERO" localSheetId="0">#REF!</definedName>
    <definedName name="ENERO">#REF!</definedName>
    <definedName name="ENEROAJUSTE" localSheetId="4">#REF!</definedName>
    <definedName name="ENEROAJUSTE">#REF!</definedName>
    <definedName name="Estado">'[3]Compendio de nombres'!$C$2:$C$33</definedName>
    <definedName name="Estado1" localSheetId="4">#REF!</definedName>
    <definedName name="Estado1">#REF!</definedName>
    <definedName name="Fto_1" localSheetId="1">#REF!</definedName>
    <definedName name="Fto_1" localSheetId="5">#REF!</definedName>
    <definedName name="Fto_1" localSheetId="4">#REF!</definedName>
    <definedName name="Fto_1" localSheetId="7">#REF!</definedName>
    <definedName name="Fto_1" localSheetId="6">#REF!</definedName>
    <definedName name="Fto_1" localSheetId="0">#REF!</definedName>
    <definedName name="Fto_1">#REF!</definedName>
    <definedName name="HTML_CodePage" hidden="1">1252</definedName>
    <definedName name="HTML_Control" localSheetId="5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5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5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1">#REF!</definedName>
    <definedName name="Notas_Fto_1" localSheetId="5">#REF!</definedName>
    <definedName name="Notas_Fto_1" localSheetId="4">#REF!</definedName>
    <definedName name="Notas_Fto_1" localSheetId="7">#REF!</definedName>
    <definedName name="Notas_Fto_1" localSheetId="6">#REF!</definedName>
    <definedName name="Notas_Fto_1" localSheetId="0">#REF!</definedName>
    <definedName name="Notas_Fto_1">#REF!</definedName>
    <definedName name="Partidas">[4]TECHO!$B$1:$Q$2798</definedName>
    <definedName name="SINAJUSTE" localSheetId="5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5">#REF!</definedName>
    <definedName name="t" localSheetId="4">#REF!</definedName>
    <definedName name="t" localSheetId="7">#REF!</definedName>
    <definedName name="t" localSheetId="6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5">'CALCULOS ANUAL'!$A:$A,'CALCULOS ANUAL'!$2:$2</definedName>
    <definedName name="_xlnm.Print_Titles" localSheetId="4">'COEF Art 14 F I '!$B:$B,'COEF Art 14 F I '!$3:$3</definedName>
    <definedName name="_xlnm.Print_Titles" localSheetId="7">DISTRIBUCIÓN!$A:$A,DISTRIBUCIÓN!$3:$3</definedName>
    <definedName name="TOT" localSheetId="1">#REF!</definedName>
    <definedName name="TOT" localSheetId="5">#REF!</definedName>
    <definedName name="TOT" localSheetId="4">#REF!</definedName>
    <definedName name="TOT" localSheetId="7">#REF!</definedName>
    <definedName name="TOT" localSheetId="6">#REF!</definedName>
    <definedName name="TOT" localSheetId="0">#REF!</definedName>
    <definedName name="TOT">#REF!</definedName>
    <definedName name="TOTAL" localSheetId="1">#REF!</definedName>
    <definedName name="TOTAL" localSheetId="5">#REF!</definedName>
    <definedName name="TOTAL" localSheetId="4">#REF!</definedName>
    <definedName name="TOTAL" localSheetId="7">#REF!</definedName>
    <definedName name="TOTAL" localSheetId="6">#REF!</definedName>
    <definedName name="TOTAL" localSheetId="0">#REF!</definedName>
    <definedName name="TOTAL">#REF!</definedName>
    <definedName name="UNO">#REF!</definedName>
  </definedNames>
  <calcPr calcId="152511"/>
</workbook>
</file>

<file path=xl/calcChain.xml><?xml version="1.0" encoding="utf-8"?>
<calcChain xmlns="http://schemas.openxmlformats.org/spreadsheetml/2006/main">
  <c r="E61" i="12" l="1"/>
  <c r="E58" i="12"/>
  <c r="E52" i="12"/>
  <c r="E49" i="12"/>
  <c r="E47" i="12"/>
  <c r="E44" i="12"/>
  <c r="E37" i="12"/>
  <c r="E36" i="12"/>
  <c r="E25" i="12"/>
  <c r="C13" i="9" l="1"/>
  <c r="Q58" i="16" l="1"/>
  <c r="P58" i="16"/>
  <c r="R12" i="16" s="1"/>
  <c r="S12" i="16" s="1"/>
  <c r="O58" i="16"/>
  <c r="K58" i="16"/>
  <c r="L58" i="16" s="1"/>
  <c r="H58" i="16"/>
  <c r="I52" i="16" s="1"/>
  <c r="J52" i="16" s="1"/>
  <c r="D58" i="16"/>
  <c r="E58" i="16" s="1"/>
  <c r="C58" i="16"/>
  <c r="V57" i="16"/>
  <c r="I57" i="16"/>
  <c r="J57" i="16" s="1"/>
  <c r="E57" i="16"/>
  <c r="F57" i="16" s="1"/>
  <c r="V56" i="16"/>
  <c r="F56" i="16"/>
  <c r="E56" i="16"/>
  <c r="V55" i="16"/>
  <c r="L55" i="16"/>
  <c r="M55" i="16" s="1"/>
  <c r="F55" i="16"/>
  <c r="E55" i="16"/>
  <c r="V54" i="16"/>
  <c r="L54" i="16"/>
  <c r="M54" i="16" s="1"/>
  <c r="E54" i="16"/>
  <c r="F54" i="16" s="1"/>
  <c r="V53" i="16"/>
  <c r="L53" i="16"/>
  <c r="M53" i="16" s="1"/>
  <c r="N53" i="16" s="1"/>
  <c r="AC53" i="16" s="1"/>
  <c r="I53" i="16"/>
  <c r="J53" i="16" s="1"/>
  <c r="F53" i="16"/>
  <c r="E53" i="16"/>
  <c r="V52" i="16"/>
  <c r="L52" i="16"/>
  <c r="M52" i="16" s="1"/>
  <c r="N52" i="16" s="1"/>
  <c r="AC52" i="16" s="1"/>
  <c r="F52" i="16"/>
  <c r="E52" i="16"/>
  <c r="V51" i="16"/>
  <c r="M51" i="16"/>
  <c r="L51" i="16"/>
  <c r="I51" i="16"/>
  <c r="J51" i="16" s="1"/>
  <c r="E51" i="16"/>
  <c r="F51" i="16" s="1"/>
  <c r="V50" i="16"/>
  <c r="L50" i="16"/>
  <c r="M50" i="16" s="1"/>
  <c r="F50" i="16"/>
  <c r="E50" i="16"/>
  <c r="V49" i="16"/>
  <c r="L49" i="16"/>
  <c r="M49" i="16" s="1"/>
  <c r="F49" i="16"/>
  <c r="E49" i="16"/>
  <c r="V48" i="16"/>
  <c r="L48" i="16"/>
  <c r="M48" i="16" s="1"/>
  <c r="E48" i="16"/>
  <c r="F48" i="16" s="1"/>
  <c r="V47" i="16"/>
  <c r="M47" i="16"/>
  <c r="L47" i="16"/>
  <c r="I47" i="16"/>
  <c r="J47" i="16" s="1"/>
  <c r="N47" i="16" s="1"/>
  <c r="AC47" i="16" s="1"/>
  <c r="F47" i="16"/>
  <c r="E47" i="16"/>
  <c r="V46" i="16"/>
  <c r="L46" i="16"/>
  <c r="M46" i="16" s="1"/>
  <c r="F46" i="16"/>
  <c r="E46" i="16"/>
  <c r="V45" i="16"/>
  <c r="M45" i="16"/>
  <c r="N45" i="16" s="1"/>
  <c r="AC45" i="16" s="1"/>
  <c r="L45" i="16"/>
  <c r="I45" i="16"/>
  <c r="J45" i="16" s="1"/>
  <c r="E45" i="16"/>
  <c r="F45" i="16" s="1"/>
  <c r="V44" i="16"/>
  <c r="L44" i="16"/>
  <c r="M44" i="16" s="1"/>
  <c r="F44" i="16"/>
  <c r="E44" i="16"/>
  <c r="V43" i="16"/>
  <c r="L43" i="16"/>
  <c r="M43" i="16" s="1"/>
  <c r="F43" i="16"/>
  <c r="E43" i="16"/>
  <c r="V42" i="16"/>
  <c r="L42" i="16"/>
  <c r="M42" i="16" s="1"/>
  <c r="E42" i="16"/>
  <c r="F42" i="16" s="1"/>
  <c r="V41" i="16"/>
  <c r="M41" i="16"/>
  <c r="L41" i="16"/>
  <c r="I41" i="16"/>
  <c r="J41" i="16" s="1"/>
  <c r="N41" i="16" s="1"/>
  <c r="AC41" i="16" s="1"/>
  <c r="F41" i="16"/>
  <c r="E41" i="16"/>
  <c r="V40" i="16"/>
  <c r="L40" i="16"/>
  <c r="M40" i="16" s="1"/>
  <c r="F40" i="16"/>
  <c r="E40" i="16"/>
  <c r="V39" i="16"/>
  <c r="M39" i="16"/>
  <c r="L39" i="16"/>
  <c r="I39" i="16"/>
  <c r="J39" i="16" s="1"/>
  <c r="E39" i="16"/>
  <c r="F39" i="16" s="1"/>
  <c r="V38" i="16"/>
  <c r="L38" i="16"/>
  <c r="M38" i="16" s="1"/>
  <c r="F38" i="16"/>
  <c r="E38" i="16"/>
  <c r="V37" i="16"/>
  <c r="L37" i="16"/>
  <c r="M37" i="16" s="1"/>
  <c r="F37" i="16"/>
  <c r="E37" i="16"/>
  <c r="V36" i="16"/>
  <c r="L36" i="16"/>
  <c r="M36" i="16" s="1"/>
  <c r="E36" i="16"/>
  <c r="F36" i="16" s="1"/>
  <c r="V35" i="16"/>
  <c r="M35" i="16"/>
  <c r="L35" i="16"/>
  <c r="I35" i="16"/>
  <c r="J35" i="16" s="1"/>
  <c r="N35" i="16" s="1"/>
  <c r="AC35" i="16" s="1"/>
  <c r="F35" i="16"/>
  <c r="E35" i="16"/>
  <c r="V34" i="16"/>
  <c r="L34" i="16"/>
  <c r="M34" i="16" s="1"/>
  <c r="F34" i="16"/>
  <c r="E34" i="16"/>
  <c r="V33" i="16"/>
  <c r="M33" i="16"/>
  <c r="N33" i="16" s="1"/>
  <c r="AC33" i="16" s="1"/>
  <c r="L33" i="16"/>
  <c r="I33" i="16"/>
  <c r="J33" i="16" s="1"/>
  <c r="E33" i="16"/>
  <c r="F33" i="16" s="1"/>
  <c r="V32" i="16"/>
  <c r="L32" i="16"/>
  <c r="M32" i="16" s="1"/>
  <c r="F32" i="16"/>
  <c r="E32" i="16"/>
  <c r="V31" i="16"/>
  <c r="L31" i="16"/>
  <c r="M31" i="16" s="1"/>
  <c r="F31" i="16"/>
  <c r="E31" i="16"/>
  <c r="V30" i="16"/>
  <c r="L30" i="16"/>
  <c r="M30" i="16" s="1"/>
  <c r="E30" i="16"/>
  <c r="F30" i="16" s="1"/>
  <c r="V29" i="16"/>
  <c r="M29" i="16"/>
  <c r="L29" i="16"/>
  <c r="I29" i="16"/>
  <c r="J29" i="16" s="1"/>
  <c r="N29" i="16" s="1"/>
  <c r="AC29" i="16" s="1"/>
  <c r="F29" i="16"/>
  <c r="E29" i="16"/>
  <c r="V28" i="16"/>
  <c r="L28" i="16"/>
  <c r="M28" i="16" s="1"/>
  <c r="F28" i="16"/>
  <c r="E28" i="16"/>
  <c r="V27" i="16"/>
  <c r="M27" i="16"/>
  <c r="L27" i="16"/>
  <c r="I27" i="16"/>
  <c r="J27" i="16" s="1"/>
  <c r="E27" i="16"/>
  <c r="F27" i="16" s="1"/>
  <c r="V26" i="16"/>
  <c r="L26" i="16"/>
  <c r="M26" i="16" s="1"/>
  <c r="F26" i="16"/>
  <c r="E26" i="16"/>
  <c r="V25" i="16"/>
  <c r="L25" i="16"/>
  <c r="M25" i="16" s="1"/>
  <c r="F25" i="16"/>
  <c r="E25" i="16"/>
  <c r="V24" i="16"/>
  <c r="L24" i="16"/>
  <c r="M24" i="16" s="1"/>
  <c r="E24" i="16"/>
  <c r="F24" i="16" s="1"/>
  <c r="V23" i="16"/>
  <c r="M23" i="16"/>
  <c r="L23" i="16"/>
  <c r="J23" i="16"/>
  <c r="N23" i="16" s="1"/>
  <c r="AC23" i="16" s="1"/>
  <c r="I23" i="16"/>
  <c r="F23" i="16"/>
  <c r="E23" i="16"/>
  <c r="V22" i="16"/>
  <c r="R22" i="16"/>
  <c r="S22" i="16" s="1"/>
  <c r="L22" i="16"/>
  <c r="M22" i="16" s="1"/>
  <c r="F22" i="16"/>
  <c r="E22" i="16"/>
  <c r="V21" i="16"/>
  <c r="L21" i="16"/>
  <c r="M21" i="16" s="1"/>
  <c r="N21" i="16" s="1"/>
  <c r="AC21" i="16" s="1"/>
  <c r="I21" i="16"/>
  <c r="J21" i="16" s="1"/>
  <c r="E21" i="16"/>
  <c r="F21" i="16" s="1"/>
  <c r="V20" i="16"/>
  <c r="L20" i="16"/>
  <c r="M20" i="16" s="1"/>
  <c r="I20" i="16"/>
  <c r="J20" i="16" s="1"/>
  <c r="F20" i="16"/>
  <c r="E20" i="16"/>
  <c r="V19" i="16"/>
  <c r="R19" i="16"/>
  <c r="S19" i="16" s="1"/>
  <c r="L19" i="16"/>
  <c r="M19" i="16" s="1"/>
  <c r="F19" i="16"/>
  <c r="E19" i="16"/>
  <c r="V18" i="16"/>
  <c r="R18" i="16"/>
  <c r="S18" i="16" s="1"/>
  <c r="L18" i="16"/>
  <c r="M18" i="16" s="1"/>
  <c r="N18" i="16" s="1"/>
  <c r="AC18" i="16" s="1"/>
  <c r="I18" i="16"/>
  <c r="J18" i="16" s="1"/>
  <c r="E18" i="16"/>
  <c r="F18" i="16" s="1"/>
  <c r="V17" i="16"/>
  <c r="M17" i="16"/>
  <c r="N17" i="16" s="1"/>
  <c r="AC17" i="16" s="1"/>
  <c r="L17" i="16"/>
  <c r="I17" i="16"/>
  <c r="J17" i="16" s="1"/>
  <c r="F17" i="16"/>
  <c r="E17" i="16"/>
  <c r="V16" i="16"/>
  <c r="R16" i="16"/>
  <c r="S16" i="16" s="1"/>
  <c r="L16" i="16"/>
  <c r="M16" i="16" s="1"/>
  <c r="I16" i="16"/>
  <c r="J16" i="16" s="1"/>
  <c r="N16" i="16" s="1"/>
  <c r="AC16" i="16" s="1"/>
  <c r="F16" i="16"/>
  <c r="E16" i="16"/>
  <c r="V15" i="16"/>
  <c r="L15" i="16"/>
  <c r="M15" i="16" s="1"/>
  <c r="N15" i="16" s="1"/>
  <c r="AC15" i="16" s="1"/>
  <c r="I15" i="16"/>
  <c r="J15" i="16" s="1"/>
  <c r="E15" i="16"/>
  <c r="F15" i="16" s="1"/>
  <c r="V14" i="16"/>
  <c r="L14" i="16"/>
  <c r="M14" i="16" s="1"/>
  <c r="N14" i="16" s="1"/>
  <c r="AC14" i="16" s="1"/>
  <c r="J14" i="16"/>
  <c r="I14" i="16"/>
  <c r="E14" i="16"/>
  <c r="F14" i="16" s="1"/>
  <c r="V13" i="16"/>
  <c r="R13" i="16"/>
  <c r="S13" i="16" s="1"/>
  <c r="L13" i="16"/>
  <c r="M13" i="16" s="1"/>
  <c r="N13" i="16" s="1"/>
  <c r="AC13" i="16" s="1"/>
  <c r="I13" i="16"/>
  <c r="J13" i="16" s="1"/>
  <c r="F13" i="16"/>
  <c r="E13" i="16"/>
  <c r="V12" i="16"/>
  <c r="L12" i="16"/>
  <c r="M12" i="16" s="1"/>
  <c r="N12" i="16" s="1"/>
  <c r="AC12" i="16" s="1"/>
  <c r="I12" i="16"/>
  <c r="J12" i="16" s="1"/>
  <c r="F12" i="16"/>
  <c r="E12" i="16"/>
  <c r="V11" i="16"/>
  <c r="M11" i="16"/>
  <c r="L11" i="16"/>
  <c r="I11" i="16"/>
  <c r="J11" i="16" s="1"/>
  <c r="F11" i="16"/>
  <c r="E11" i="16"/>
  <c r="V10" i="16"/>
  <c r="L10" i="16"/>
  <c r="M10" i="16" s="1"/>
  <c r="I10" i="16"/>
  <c r="J10" i="16" s="1"/>
  <c r="N10" i="16" s="1"/>
  <c r="AC10" i="16" s="1"/>
  <c r="F10" i="16"/>
  <c r="E10" i="16"/>
  <c r="V9" i="16"/>
  <c r="M9" i="16"/>
  <c r="N9" i="16" s="1"/>
  <c r="AC9" i="16" s="1"/>
  <c r="L9" i="16"/>
  <c r="I9" i="16"/>
  <c r="J9" i="16" s="1"/>
  <c r="F9" i="16"/>
  <c r="E9" i="16"/>
  <c r="V8" i="16"/>
  <c r="N8" i="16"/>
  <c r="AC8" i="16" s="1"/>
  <c r="L8" i="16"/>
  <c r="M8" i="16" s="1"/>
  <c r="J8" i="16"/>
  <c r="I8" i="16"/>
  <c r="E8" i="16"/>
  <c r="F8" i="16" s="1"/>
  <c r="V7" i="16"/>
  <c r="S7" i="16"/>
  <c r="R7" i="16"/>
  <c r="M7" i="16"/>
  <c r="L7" i="16"/>
  <c r="I7" i="16"/>
  <c r="F7" i="16"/>
  <c r="E7" i="16"/>
  <c r="AD5" i="16"/>
  <c r="AC5" i="16"/>
  <c r="AB5" i="16"/>
  <c r="G16" i="16" l="1"/>
  <c r="AB16" i="16" s="1"/>
  <c r="N20" i="16"/>
  <c r="AC20" i="16" s="1"/>
  <c r="N11" i="16"/>
  <c r="AC11" i="16" s="1"/>
  <c r="G14" i="16"/>
  <c r="AB14" i="16" s="1"/>
  <c r="W9" i="16"/>
  <c r="W8" i="16"/>
  <c r="X8" i="16" s="1"/>
  <c r="W14" i="16"/>
  <c r="W12" i="16"/>
  <c r="G15" i="16"/>
  <c r="AB15" i="16" s="1"/>
  <c r="G22" i="16"/>
  <c r="AB22" i="16" s="1"/>
  <c r="G23" i="16"/>
  <c r="AB23" i="16" s="1"/>
  <c r="W39" i="16"/>
  <c r="W51" i="16"/>
  <c r="X51" i="16" s="1"/>
  <c r="G17" i="16"/>
  <c r="AB17" i="16" s="1"/>
  <c r="G26" i="16"/>
  <c r="AB26" i="16" s="1"/>
  <c r="G45" i="16"/>
  <c r="AB45" i="16" s="1"/>
  <c r="G50" i="16"/>
  <c r="AB50" i="16" s="1"/>
  <c r="V58" i="16"/>
  <c r="W24" i="16"/>
  <c r="X24" i="16" s="1"/>
  <c r="W36" i="16"/>
  <c r="N50" i="16"/>
  <c r="AC50" i="16" s="1"/>
  <c r="W57" i="16"/>
  <c r="X57" i="16" s="1"/>
  <c r="X45" i="16"/>
  <c r="X39" i="16"/>
  <c r="X36" i="16"/>
  <c r="X18" i="16"/>
  <c r="X12" i="16"/>
  <c r="X14" i="16"/>
  <c r="X9" i="16"/>
  <c r="N26" i="16"/>
  <c r="AC26" i="16" s="1"/>
  <c r="W48" i="16"/>
  <c r="X48" i="16" s="1"/>
  <c r="R10" i="16"/>
  <c r="S10" i="16" s="1"/>
  <c r="G28" i="16"/>
  <c r="AB28" i="16" s="1"/>
  <c r="G40" i="16"/>
  <c r="AB40" i="16" s="1"/>
  <c r="G47" i="16"/>
  <c r="AB47" i="16" s="1"/>
  <c r="G18" i="16"/>
  <c r="AB18" i="16" s="1"/>
  <c r="G54" i="16"/>
  <c r="AB54" i="16" s="1"/>
  <c r="G48" i="16"/>
  <c r="AB48" i="16" s="1"/>
  <c r="N54" i="16"/>
  <c r="AC54" i="16" s="1"/>
  <c r="W18" i="16"/>
  <c r="W21" i="16"/>
  <c r="X21" i="16" s="1"/>
  <c r="J7" i="16"/>
  <c r="W33" i="16"/>
  <c r="X33" i="16" s="1"/>
  <c r="W45" i="16"/>
  <c r="G36" i="16"/>
  <c r="AB36" i="16" s="1"/>
  <c r="F58" i="16"/>
  <c r="G52" i="16" s="1"/>
  <c r="AB52" i="16" s="1"/>
  <c r="G11" i="16"/>
  <c r="AB11" i="16" s="1"/>
  <c r="G32" i="16"/>
  <c r="AB32" i="16" s="1"/>
  <c r="G39" i="16"/>
  <c r="AB39" i="16" s="1"/>
  <c r="G44" i="16"/>
  <c r="AB44" i="16" s="1"/>
  <c r="W54" i="16"/>
  <c r="X54" i="16" s="1"/>
  <c r="G20" i="16"/>
  <c r="AB20" i="16" s="1"/>
  <c r="W30" i="16"/>
  <c r="X30" i="16" s="1"/>
  <c r="W42" i="16"/>
  <c r="X42" i="16" s="1"/>
  <c r="N44" i="16"/>
  <c r="AC44" i="16" s="1"/>
  <c r="R54" i="16"/>
  <c r="S54" i="16" s="1"/>
  <c r="R48" i="16"/>
  <c r="S48" i="16" s="1"/>
  <c r="R42" i="16"/>
  <c r="S42" i="16" s="1"/>
  <c r="R36" i="16"/>
  <c r="S36" i="16" s="1"/>
  <c r="R30" i="16"/>
  <c r="S30" i="16" s="1"/>
  <c r="R24" i="16"/>
  <c r="S24" i="16" s="1"/>
  <c r="R55" i="16"/>
  <c r="S55" i="16" s="1"/>
  <c r="R49" i="16"/>
  <c r="S49" i="16" s="1"/>
  <c r="R43" i="16"/>
  <c r="S43" i="16" s="1"/>
  <c r="R37" i="16"/>
  <c r="S37" i="16" s="1"/>
  <c r="R31" i="16"/>
  <c r="S31" i="16" s="1"/>
  <c r="R25" i="16"/>
  <c r="S25" i="16" s="1"/>
  <c r="R56" i="16"/>
  <c r="S56" i="16" s="1"/>
  <c r="R50" i="16"/>
  <c r="S50" i="16" s="1"/>
  <c r="R44" i="16"/>
  <c r="S44" i="16" s="1"/>
  <c r="R38" i="16"/>
  <c r="S38" i="16" s="1"/>
  <c r="R32" i="16"/>
  <c r="S32" i="16" s="1"/>
  <c r="R26" i="16"/>
  <c r="S26" i="16" s="1"/>
  <c r="R20" i="16"/>
  <c r="S20" i="16" s="1"/>
  <c r="R14" i="16"/>
  <c r="S14" i="16" s="1"/>
  <c r="R8" i="16"/>
  <c r="S8" i="16" s="1"/>
  <c r="R57" i="16"/>
  <c r="S57" i="16" s="1"/>
  <c r="R51" i="16"/>
  <c r="S51" i="16" s="1"/>
  <c r="R45" i="16"/>
  <c r="S45" i="16" s="1"/>
  <c r="R39" i="16"/>
  <c r="S39" i="16" s="1"/>
  <c r="R33" i="16"/>
  <c r="S33" i="16" s="1"/>
  <c r="R27" i="16"/>
  <c r="S27" i="16" s="1"/>
  <c r="R21" i="16"/>
  <c r="S21" i="16" s="1"/>
  <c r="R15" i="16"/>
  <c r="S15" i="16" s="1"/>
  <c r="R9" i="16"/>
  <c r="S9" i="16" s="1"/>
  <c r="R52" i="16"/>
  <c r="S52" i="16" s="1"/>
  <c r="R46" i="16"/>
  <c r="S46" i="16" s="1"/>
  <c r="R40" i="16"/>
  <c r="S40" i="16" s="1"/>
  <c r="R34" i="16"/>
  <c r="S34" i="16" s="1"/>
  <c r="R28" i="16"/>
  <c r="S28" i="16" s="1"/>
  <c r="R53" i="16"/>
  <c r="S53" i="16" s="1"/>
  <c r="R47" i="16"/>
  <c r="S47" i="16" s="1"/>
  <c r="R41" i="16"/>
  <c r="S41" i="16" s="1"/>
  <c r="R35" i="16"/>
  <c r="S35" i="16" s="1"/>
  <c r="R29" i="16"/>
  <c r="S29" i="16" s="1"/>
  <c r="R23" i="16"/>
  <c r="S23" i="16" s="1"/>
  <c r="R17" i="16"/>
  <c r="S17" i="16" s="1"/>
  <c r="R11" i="16"/>
  <c r="S11" i="16" s="1"/>
  <c r="G29" i="16"/>
  <c r="AB29" i="16" s="1"/>
  <c r="G41" i="16"/>
  <c r="AB41" i="16" s="1"/>
  <c r="G53" i="16"/>
  <c r="AB53" i="16" s="1"/>
  <c r="G24" i="16"/>
  <c r="AB24" i="16" s="1"/>
  <c r="G12" i="16"/>
  <c r="AB12" i="16" s="1"/>
  <c r="N27" i="16"/>
  <c r="AC27" i="16" s="1"/>
  <c r="N39" i="16"/>
  <c r="AC39" i="16" s="1"/>
  <c r="N46" i="16"/>
  <c r="AC46" i="16" s="1"/>
  <c r="N51" i="16"/>
  <c r="AC51" i="16" s="1"/>
  <c r="I26" i="16"/>
  <c r="J26" i="16" s="1"/>
  <c r="I32" i="16"/>
  <c r="J32" i="16" s="1"/>
  <c r="N32" i="16" s="1"/>
  <c r="AC32" i="16" s="1"/>
  <c r="I38" i="16"/>
  <c r="J38" i="16" s="1"/>
  <c r="N38" i="16" s="1"/>
  <c r="AC38" i="16" s="1"/>
  <c r="I44" i="16"/>
  <c r="J44" i="16" s="1"/>
  <c r="I50" i="16"/>
  <c r="J50" i="16" s="1"/>
  <c r="I56" i="16"/>
  <c r="J56" i="16" s="1"/>
  <c r="L57" i="16"/>
  <c r="M57" i="16" s="1"/>
  <c r="N57" i="16" s="1"/>
  <c r="AC57" i="16" s="1"/>
  <c r="I19" i="16"/>
  <c r="J19" i="16" s="1"/>
  <c r="N19" i="16" s="1"/>
  <c r="AC19" i="16" s="1"/>
  <c r="I25" i="16"/>
  <c r="J25" i="16" s="1"/>
  <c r="N25" i="16" s="1"/>
  <c r="AC25" i="16" s="1"/>
  <c r="I31" i="16"/>
  <c r="J31" i="16" s="1"/>
  <c r="N31" i="16" s="1"/>
  <c r="AC31" i="16" s="1"/>
  <c r="I37" i="16"/>
  <c r="J37" i="16" s="1"/>
  <c r="N37" i="16" s="1"/>
  <c r="AC37" i="16" s="1"/>
  <c r="I43" i="16"/>
  <c r="J43" i="16" s="1"/>
  <c r="N43" i="16" s="1"/>
  <c r="AC43" i="16" s="1"/>
  <c r="I49" i="16"/>
  <c r="J49" i="16" s="1"/>
  <c r="N49" i="16" s="1"/>
  <c r="AC49" i="16" s="1"/>
  <c r="I55" i="16"/>
  <c r="J55" i="16" s="1"/>
  <c r="N55" i="16" s="1"/>
  <c r="AC55" i="16" s="1"/>
  <c r="L56" i="16"/>
  <c r="M56" i="16" s="1"/>
  <c r="I24" i="16"/>
  <c r="J24" i="16" s="1"/>
  <c r="N24" i="16" s="1"/>
  <c r="AC24" i="16" s="1"/>
  <c r="I30" i="16"/>
  <c r="J30" i="16" s="1"/>
  <c r="N30" i="16" s="1"/>
  <c r="AC30" i="16" s="1"/>
  <c r="I36" i="16"/>
  <c r="J36" i="16" s="1"/>
  <c r="N36" i="16" s="1"/>
  <c r="AC36" i="16" s="1"/>
  <c r="I42" i="16"/>
  <c r="J42" i="16" s="1"/>
  <c r="N42" i="16" s="1"/>
  <c r="AC42" i="16" s="1"/>
  <c r="I48" i="16"/>
  <c r="J48" i="16" s="1"/>
  <c r="N48" i="16" s="1"/>
  <c r="AC48" i="16" s="1"/>
  <c r="I54" i="16"/>
  <c r="J54" i="16" s="1"/>
  <c r="I22" i="16"/>
  <c r="J22" i="16" s="1"/>
  <c r="N22" i="16" s="1"/>
  <c r="AC22" i="16" s="1"/>
  <c r="I28" i="16"/>
  <c r="J28" i="16" s="1"/>
  <c r="N28" i="16" s="1"/>
  <c r="AC28" i="16" s="1"/>
  <c r="I34" i="16"/>
  <c r="J34" i="16" s="1"/>
  <c r="N34" i="16" s="1"/>
  <c r="AC34" i="16" s="1"/>
  <c r="I40" i="16"/>
  <c r="J40" i="16" s="1"/>
  <c r="N40" i="16" s="1"/>
  <c r="AC40" i="16" s="1"/>
  <c r="I46" i="16"/>
  <c r="J46" i="16" s="1"/>
  <c r="Y57" i="16" l="1"/>
  <c r="Y42" i="16"/>
  <c r="T53" i="16"/>
  <c r="U53" i="16" s="1"/>
  <c r="T40" i="16"/>
  <c r="U40" i="16" s="1"/>
  <c r="T43" i="16"/>
  <c r="U43" i="16" s="1"/>
  <c r="I58" i="16"/>
  <c r="T10" i="16"/>
  <c r="U10" i="16" s="1"/>
  <c r="G33" i="16"/>
  <c r="AB33" i="16" s="1"/>
  <c r="G57" i="16"/>
  <c r="AB57" i="16" s="1"/>
  <c r="T49" i="16"/>
  <c r="U49" i="16" s="1"/>
  <c r="T20" i="16"/>
  <c r="U20" i="16" s="1"/>
  <c r="T55" i="16"/>
  <c r="U55" i="16" s="1"/>
  <c r="S58" i="16"/>
  <c r="R58" i="16"/>
  <c r="T17" i="16"/>
  <c r="U17" i="16" s="1"/>
  <c r="T9" i="16"/>
  <c r="U9" i="16" s="1"/>
  <c r="Y9" i="16" s="1"/>
  <c r="T26" i="16"/>
  <c r="U26" i="16" s="1"/>
  <c r="G51" i="16"/>
  <c r="AB51" i="16" s="1"/>
  <c r="G7" i="16"/>
  <c r="J58" i="16"/>
  <c r="T23" i="16"/>
  <c r="U23" i="16" s="1"/>
  <c r="T32" i="16"/>
  <c r="U32" i="16" s="1"/>
  <c r="N7" i="16"/>
  <c r="T46" i="16"/>
  <c r="U46" i="16" s="1"/>
  <c r="M58" i="16"/>
  <c r="T30" i="16"/>
  <c r="U30" i="16" s="1"/>
  <c r="Y30" i="16" s="1"/>
  <c r="N56" i="16"/>
  <c r="AC56" i="16" s="1"/>
  <c r="T29" i="16"/>
  <c r="U29" i="16" s="1"/>
  <c r="T21" i="16"/>
  <c r="U21" i="16" s="1"/>
  <c r="Y21" i="16" s="1"/>
  <c r="T38" i="16"/>
  <c r="U38" i="16" s="1"/>
  <c r="T36" i="16"/>
  <c r="U36" i="16" s="1"/>
  <c r="Y36" i="16" s="1"/>
  <c r="G55" i="16"/>
  <c r="AB55" i="16" s="1"/>
  <c r="G49" i="16"/>
  <c r="AB49" i="16" s="1"/>
  <c r="G43" i="16"/>
  <c r="AB43" i="16" s="1"/>
  <c r="G37" i="16"/>
  <c r="AB37" i="16" s="1"/>
  <c r="G31" i="16"/>
  <c r="AB31" i="16" s="1"/>
  <c r="G25" i="16"/>
  <c r="AB25" i="16" s="1"/>
  <c r="G21" i="16"/>
  <c r="AB21" i="16" s="1"/>
  <c r="G10" i="16"/>
  <c r="AB10" i="16" s="1"/>
  <c r="G13" i="16"/>
  <c r="AB13" i="16" s="1"/>
  <c r="G9" i="16"/>
  <c r="AB9" i="16" s="1"/>
  <c r="T42" i="16"/>
  <c r="U42" i="16" s="1"/>
  <c r="T41" i="16"/>
  <c r="U41" i="16" s="1"/>
  <c r="T33" i="16"/>
  <c r="U33" i="16" s="1"/>
  <c r="Y33" i="16" s="1"/>
  <c r="T50" i="16"/>
  <c r="U50" i="16" s="1"/>
  <c r="T48" i="16"/>
  <c r="U48" i="16" s="1"/>
  <c r="Y48" i="16" s="1"/>
  <c r="G27" i="16"/>
  <c r="AB27" i="16" s="1"/>
  <c r="G56" i="16"/>
  <c r="AB56" i="16" s="1"/>
  <c r="G30" i="16"/>
  <c r="AB30" i="16" s="1"/>
  <c r="G35" i="16"/>
  <c r="AB35" i="16" s="1"/>
  <c r="W53" i="16"/>
  <c r="X53" i="16" s="1"/>
  <c r="W47" i="16"/>
  <c r="X47" i="16" s="1"/>
  <c r="W41" i="16"/>
  <c r="X41" i="16" s="1"/>
  <c r="W35" i="16"/>
  <c r="X35" i="16" s="1"/>
  <c r="W29" i="16"/>
  <c r="X29" i="16" s="1"/>
  <c r="Y29" i="16" s="1"/>
  <c r="W23" i="16"/>
  <c r="X23" i="16" s="1"/>
  <c r="W55" i="16"/>
  <c r="X55" i="16" s="1"/>
  <c r="W49" i="16"/>
  <c r="X49" i="16" s="1"/>
  <c r="W43" i="16"/>
  <c r="X43" i="16" s="1"/>
  <c r="Y43" i="16" s="1"/>
  <c r="W37" i="16"/>
  <c r="X37" i="16" s="1"/>
  <c r="Y37" i="16" s="1"/>
  <c r="W31" i="16"/>
  <c r="X31" i="16" s="1"/>
  <c r="W25" i="16"/>
  <c r="X25" i="16" s="1"/>
  <c r="W17" i="16"/>
  <c r="X17" i="16" s="1"/>
  <c r="W15" i="16"/>
  <c r="X15" i="16" s="1"/>
  <c r="W56" i="16"/>
  <c r="X56" i="16" s="1"/>
  <c r="Y56" i="16" s="1"/>
  <c r="W44" i="16"/>
  <c r="X44" i="16" s="1"/>
  <c r="W10" i="16"/>
  <c r="X10" i="16" s="1"/>
  <c r="Y10" i="16" s="1"/>
  <c r="W50" i="16"/>
  <c r="X50" i="16" s="1"/>
  <c r="Y50" i="16" s="1"/>
  <c r="W38" i="16"/>
  <c r="X38" i="16" s="1"/>
  <c r="W26" i="16"/>
  <c r="X26" i="16" s="1"/>
  <c r="W20" i="16"/>
  <c r="X20" i="16" s="1"/>
  <c r="Y20" i="16" s="1"/>
  <c r="W52" i="16"/>
  <c r="X52" i="16" s="1"/>
  <c r="W40" i="16"/>
  <c r="X40" i="16" s="1"/>
  <c r="Y40" i="16" s="1"/>
  <c r="W28" i="16"/>
  <c r="X28" i="16" s="1"/>
  <c r="W22" i="16"/>
  <c r="X22" i="16" s="1"/>
  <c r="W16" i="16"/>
  <c r="X16" i="16" s="1"/>
  <c r="W32" i="16"/>
  <c r="X32" i="16" s="1"/>
  <c r="Y32" i="16" s="1"/>
  <c r="W7" i="16"/>
  <c r="W19" i="16"/>
  <c r="X19" i="16" s="1"/>
  <c r="W11" i="16"/>
  <c r="X11" i="16" s="1"/>
  <c r="W13" i="16"/>
  <c r="X13" i="16" s="1"/>
  <c r="W46" i="16"/>
  <c r="X46" i="16" s="1"/>
  <c r="W34" i="16"/>
  <c r="X34" i="16" s="1"/>
  <c r="Y34" i="16" s="1"/>
  <c r="G19" i="16"/>
  <c r="AB19" i="16" s="1"/>
  <c r="T14" i="16"/>
  <c r="U14" i="16" s="1"/>
  <c r="Y14" i="16" s="1"/>
  <c r="T44" i="16"/>
  <c r="U44" i="16" s="1"/>
  <c r="G46" i="16"/>
  <c r="AB46" i="16" s="1"/>
  <c r="T47" i="16"/>
  <c r="U47" i="16" s="1"/>
  <c r="T39" i="16"/>
  <c r="U39" i="16" s="1"/>
  <c r="T56" i="16"/>
  <c r="U56" i="16" s="1"/>
  <c r="T54" i="16"/>
  <c r="U54" i="16" s="1"/>
  <c r="Y54" i="16" s="1"/>
  <c r="W27" i="16"/>
  <c r="X27" i="16" s="1"/>
  <c r="G8" i="16"/>
  <c r="AB8" i="16" s="1"/>
  <c r="Y39" i="16"/>
  <c r="T28" i="16"/>
  <c r="U28" i="16" s="1"/>
  <c r="T25" i="16"/>
  <c r="U25" i="16" s="1"/>
  <c r="T51" i="16"/>
  <c r="U51" i="16" s="1"/>
  <c r="Y51" i="16" s="1"/>
  <c r="G34" i="16"/>
  <c r="AB34" i="16" s="1"/>
  <c r="T34" i="16"/>
  <c r="U34" i="16" s="1"/>
  <c r="T57" i="16"/>
  <c r="U57" i="16" s="1"/>
  <c r="T37" i="16"/>
  <c r="U37" i="16" s="1"/>
  <c r="G42" i="16"/>
  <c r="AB42" i="16" s="1"/>
  <c r="G38" i="16"/>
  <c r="AB38" i="16" s="1"/>
  <c r="Y52" i="16" l="1"/>
  <c r="N58" i="16"/>
  <c r="AC7" i="16"/>
  <c r="AC58" i="16" s="1"/>
  <c r="Y46" i="16"/>
  <c r="Y26" i="16"/>
  <c r="Y49" i="16"/>
  <c r="Y38" i="16"/>
  <c r="Y55" i="16"/>
  <c r="Y11" i="16"/>
  <c r="Y23" i="16"/>
  <c r="W58" i="16"/>
  <c r="X7" i="16"/>
  <c r="Y44" i="16"/>
  <c r="T19" i="16"/>
  <c r="U19" i="16" s="1"/>
  <c r="Y19" i="16" s="1"/>
  <c r="T12" i="16"/>
  <c r="U12" i="16" s="1"/>
  <c r="Y12" i="16" s="1"/>
  <c r="T16" i="16"/>
  <c r="U16" i="16" s="1"/>
  <c r="Y16" i="16" s="1"/>
  <c r="T13" i="16"/>
  <c r="U13" i="16" s="1"/>
  <c r="Y13" i="16" s="1"/>
  <c r="T22" i="16"/>
  <c r="U22" i="16" s="1"/>
  <c r="Y22" i="16" s="1"/>
  <c r="T18" i="16"/>
  <c r="U18" i="16" s="1"/>
  <c r="Y18" i="16" s="1"/>
  <c r="T7" i="16"/>
  <c r="T8" i="16"/>
  <c r="U8" i="16" s="1"/>
  <c r="Y8" i="16" s="1"/>
  <c r="Y47" i="16"/>
  <c r="G58" i="16"/>
  <c r="AB7" i="16"/>
  <c r="Y31" i="16"/>
  <c r="Y27" i="16"/>
  <c r="T35" i="16"/>
  <c r="U35" i="16" s="1"/>
  <c r="Y35" i="16" s="1"/>
  <c r="Y17" i="16"/>
  <c r="Y53" i="16"/>
  <c r="T27" i="16"/>
  <c r="U27" i="16" s="1"/>
  <c r="T15" i="16"/>
  <c r="U15" i="16" s="1"/>
  <c r="Y15" i="16" s="1"/>
  <c r="T52" i="16"/>
  <c r="U52" i="16" s="1"/>
  <c r="Y41" i="16"/>
  <c r="T45" i="16"/>
  <c r="U45" i="16" s="1"/>
  <c r="Y45" i="16" s="1"/>
  <c r="Y28" i="16"/>
  <c r="Y25" i="16"/>
  <c r="T24" i="16"/>
  <c r="U24" i="16" s="1"/>
  <c r="Y24" i="16" s="1"/>
  <c r="T11" i="16"/>
  <c r="U11" i="16" s="1"/>
  <c r="T31" i="16"/>
  <c r="U31" i="16" s="1"/>
  <c r="X58" i="16" l="1"/>
  <c r="T58" i="16"/>
  <c r="U7" i="16"/>
  <c r="U58" i="16" s="1"/>
  <c r="AB58" i="16"/>
  <c r="Y7" i="16" l="1"/>
  <c r="Y58" i="16" l="1"/>
  <c r="Z7" i="16"/>
  <c r="AD7" i="16" l="1"/>
  <c r="Z14" i="16"/>
  <c r="AD14" i="16" s="1"/>
  <c r="AE14" i="16" s="1"/>
  <c r="Z48" i="16"/>
  <c r="AD48" i="16" s="1"/>
  <c r="AE48" i="16" s="1"/>
  <c r="Z36" i="16"/>
  <c r="AD36" i="16" s="1"/>
  <c r="AE36" i="16" s="1"/>
  <c r="Z30" i="16"/>
  <c r="AD30" i="16" s="1"/>
  <c r="AE30" i="16" s="1"/>
  <c r="Z51" i="16"/>
  <c r="AD51" i="16" s="1"/>
  <c r="AE51" i="16" s="1"/>
  <c r="Z56" i="16"/>
  <c r="AD56" i="16" s="1"/>
  <c r="AE56" i="16" s="1"/>
  <c r="Z33" i="16"/>
  <c r="AD33" i="16" s="1"/>
  <c r="AE33" i="16" s="1"/>
  <c r="Z10" i="16"/>
  <c r="AD10" i="16" s="1"/>
  <c r="AE10" i="16" s="1"/>
  <c r="Z57" i="16"/>
  <c r="AD57" i="16" s="1"/>
  <c r="AE57" i="16" s="1"/>
  <c r="Z54" i="16"/>
  <c r="AD54" i="16" s="1"/>
  <c r="AE54" i="16" s="1"/>
  <c r="Z34" i="16"/>
  <c r="AD34" i="16" s="1"/>
  <c r="AE34" i="16" s="1"/>
  <c r="Z32" i="16"/>
  <c r="AD32" i="16" s="1"/>
  <c r="AE32" i="16" s="1"/>
  <c r="Z42" i="16"/>
  <c r="AD42" i="16" s="1"/>
  <c r="AE42" i="16" s="1"/>
  <c r="Z21" i="16"/>
  <c r="AD21" i="16" s="1"/>
  <c r="AE21" i="16" s="1"/>
  <c r="Z29" i="16"/>
  <c r="AD29" i="16" s="1"/>
  <c r="AE29" i="16" s="1"/>
  <c r="Z9" i="16"/>
  <c r="AD9" i="16" s="1"/>
  <c r="AE9" i="16" s="1"/>
  <c r="Z40" i="16"/>
  <c r="AD40" i="16" s="1"/>
  <c r="AE40" i="16" s="1"/>
  <c r="Z50" i="16"/>
  <c r="AD50" i="16" s="1"/>
  <c r="AE50" i="16" s="1"/>
  <c r="Z39" i="16"/>
  <c r="AD39" i="16" s="1"/>
  <c r="AE39" i="16" s="1"/>
  <c r="Z37" i="16"/>
  <c r="AD37" i="16" s="1"/>
  <c r="AE37" i="16" s="1"/>
  <c r="Z20" i="16"/>
  <c r="AD20" i="16" s="1"/>
  <c r="AE20" i="16" s="1"/>
  <c r="Z43" i="16"/>
  <c r="AD43" i="16" s="1"/>
  <c r="AE43" i="16" s="1"/>
  <c r="Z15" i="16"/>
  <c r="AD15" i="16" s="1"/>
  <c r="AE15" i="16" s="1"/>
  <c r="Z47" i="16"/>
  <c r="AD47" i="16" s="1"/>
  <c r="AE47" i="16" s="1"/>
  <c r="Z27" i="16"/>
  <c r="AD27" i="16" s="1"/>
  <c r="AE27" i="16" s="1"/>
  <c r="Z8" i="16"/>
  <c r="AD8" i="16" s="1"/>
  <c r="AE8" i="16" s="1"/>
  <c r="Z38" i="16"/>
  <c r="AD38" i="16" s="1"/>
  <c r="AE38" i="16" s="1"/>
  <c r="Z22" i="16"/>
  <c r="AD22" i="16" s="1"/>
  <c r="AE22" i="16" s="1"/>
  <c r="Z31" i="16"/>
  <c r="AD31" i="16" s="1"/>
  <c r="AE31" i="16" s="1"/>
  <c r="Z12" i="16"/>
  <c r="AD12" i="16" s="1"/>
  <c r="AE12" i="16" s="1"/>
  <c r="Z53" i="16"/>
  <c r="AD53" i="16" s="1"/>
  <c r="AE53" i="16" s="1"/>
  <c r="Z55" i="16"/>
  <c r="AD55" i="16" s="1"/>
  <c r="AE55" i="16" s="1"/>
  <c r="Z16" i="16"/>
  <c r="AD16" i="16" s="1"/>
  <c r="AE16" i="16" s="1"/>
  <c r="Z11" i="16"/>
  <c r="AD11" i="16" s="1"/>
  <c r="AE11" i="16" s="1"/>
  <c r="Z28" i="16"/>
  <c r="AD28" i="16" s="1"/>
  <c r="AE28" i="16" s="1"/>
  <c r="Z41" i="16"/>
  <c r="AD41" i="16" s="1"/>
  <c r="AE41" i="16" s="1"/>
  <c r="Z24" i="16"/>
  <c r="AD24" i="16" s="1"/>
  <c r="AE24" i="16" s="1"/>
  <c r="Z25" i="16"/>
  <c r="AD25" i="16" s="1"/>
  <c r="AE25" i="16" s="1"/>
  <c r="Z26" i="16"/>
  <c r="AD26" i="16" s="1"/>
  <c r="AE26" i="16" s="1"/>
  <c r="Z18" i="16"/>
  <c r="AD18" i="16" s="1"/>
  <c r="AE18" i="16" s="1"/>
  <c r="Z46" i="16"/>
  <c r="AD46" i="16" s="1"/>
  <c r="AE46" i="16" s="1"/>
  <c r="Z19" i="16"/>
  <c r="AD19" i="16" s="1"/>
  <c r="AE19" i="16" s="1"/>
  <c r="Z13" i="16"/>
  <c r="AD13" i="16" s="1"/>
  <c r="AE13" i="16" s="1"/>
  <c r="Z23" i="16"/>
  <c r="AD23" i="16" s="1"/>
  <c r="AE23" i="16" s="1"/>
  <c r="Z35" i="16"/>
  <c r="AD35" i="16" s="1"/>
  <c r="AE35" i="16" s="1"/>
  <c r="Z17" i="16"/>
  <c r="AD17" i="16" s="1"/>
  <c r="AE17" i="16" s="1"/>
  <c r="Z45" i="16"/>
  <c r="AD45" i="16" s="1"/>
  <c r="AE45" i="16" s="1"/>
  <c r="Z49" i="16"/>
  <c r="AD49" i="16" s="1"/>
  <c r="AE49" i="16" s="1"/>
  <c r="Z52" i="16"/>
  <c r="AD52" i="16" s="1"/>
  <c r="AE52" i="16" s="1"/>
  <c r="Z44" i="16"/>
  <c r="AD44" i="16" s="1"/>
  <c r="AE44" i="16" s="1"/>
  <c r="AD58" i="16" l="1"/>
  <c r="AE7" i="16"/>
  <c r="Z58" i="16"/>
  <c r="AE58" i="16" l="1"/>
  <c r="AF7" i="16"/>
  <c r="AF54" i="16" l="1"/>
  <c r="AF35" i="16"/>
  <c r="AF48" i="16"/>
  <c r="AF18" i="16"/>
  <c r="AF45" i="16"/>
  <c r="AF39" i="16"/>
  <c r="AF20" i="16"/>
  <c r="AF52" i="16"/>
  <c r="AF34" i="16"/>
  <c r="AF44" i="16"/>
  <c r="AF19" i="16"/>
  <c r="AF8" i="16"/>
  <c r="AF58" i="16" s="1"/>
  <c r="AF23" i="16"/>
  <c r="AF55" i="16"/>
  <c r="AF17" i="16"/>
  <c r="AF36" i="16"/>
  <c r="AF28" i="16"/>
  <c r="AF15" i="16"/>
  <c r="AF26" i="16"/>
  <c r="AF57" i="16"/>
  <c r="AF42" i="16"/>
  <c r="AF16" i="16"/>
  <c r="AF10" i="16"/>
  <c r="AF31" i="16"/>
  <c r="AF33" i="16"/>
  <c r="AF49" i="16"/>
  <c r="AF53" i="16"/>
  <c r="AF9" i="16"/>
  <c r="AF12" i="16"/>
  <c r="AF29" i="16"/>
  <c r="AF46" i="16"/>
  <c r="AF41" i="16"/>
  <c r="AF47" i="16"/>
  <c r="AF32" i="16"/>
  <c r="AF27" i="16"/>
  <c r="AF13" i="16"/>
  <c r="AF38" i="16"/>
  <c r="AF25" i="16"/>
  <c r="AF24" i="16"/>
  <c r="AF40" i="16"/>
  <c r="AF43" i="16"/>
  <c r="AF56" i="16"/>
  <c r="AF22" i="16"/>
  <c r="AF11" i="16"/>
  <c r="AF21" i="16"/>
  <c r="AF51" i="16"/>
  <c r="AF37" i="16"/>
  <c r="AF14" i="16"/>
  <c r="AF50" i="16"/>
  <c r="AF30" i="16"/>
  <c r="D9" i="12" l="1"/>
  <c r="B62" i="11" l="1"/>
  <c r="B59" i="11"/>
  <c r="B56" i="11"/>
  <c r="B55" i="11"/>
  <c r="B53" i="11"/>
  <c r="B52" i="11"/>
  <c r="B51" i="11"/>
  <c r="B50" i="11"/>
  <c r="B48" i="11"/>
  <c r="B46" i="11"/>
  <c r="B45" i="11"/>
  <c r="B44" i="11"/>
  <c r="B42" i="11"/>
  <c r="B41" i="11"/>
  <c r="B38" i="11"/>
  <c r="B37" i="11"/>
  <c r="B36" i="11"/>
  <c r="B35" i="11"/>
  <c r="B30" i="11"/>
  <c r="B29" i="11"/>
  <c r="B26" i="11"/>
  <c r="B25" i="11"/>
  <c r="B24" i="11"/>
  <c r="B10" i="11"/>
  <c r="E55" i="12" l="1"/>
  <c r="E54" i="12"/>
  <c r="E51" i="12"/>
  <c r="E50" i="12"/>
  <c r="E45" i="12"/>
  <c r="E43" i="12"/>
  <c r="E41" i="12"/>
  <c r="E40" i="12"/>
  <c r="E35" i="12"/>
  <c r="E34" i="12"/>
  <c r="E29" i="12"/>
  <c r="E28" i="12"/>
  <c r="E24" i="12"/>
  <c r="E23" i="12"/>
  <c r="E9" i="12"/>
  <c r="P60" i="7" l="1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19" i="7"/>
  <c r="P18" i="7"/>
  <c r="P17" i="7"/>
  <c r="P16" i="7"/>
  <c r="P15" i="7"/>
  <c r="P14" i="7"/>
  <c r="P13" i="7"/>
  <c r="P12" i="7"/>
  <c r="P11" i="7"/>
  <c r="P10" i="7"/>
  <c r="P9" i="7"/>
  <c r="P8" i="7"/>
  <c r="D13" i="9" l="1"/>
  <c r="E13" i="9" l="1"/>
  <c r="E60" i="7" l="1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8" i="7"/>
  <c r="E22" i="7"/>
  <c r="E19" i="7"/>
  <c r="E18" i="7"/>
  <c r="E17" i="7"/>
  <c r="E16" i="7"/>
  <c r="E15" i="7"/>
  <c r="E14" i="7"/>
  <c r="E13" i="7"/>
  <c r="E12" i="7"/>
  <c r="E11" i="7"/>
  <c r="E10" i="7"/>
  <c r="E9" i="7"/>
  <c r="B53" i="15"/>
  <c r="F12" i="9" l="1"/>
  <c r="F11" i="9"/>
  <c r="F10" i="9"/>
  <c r="F9" i="9"/>
  <c r="F8" i="9"/>
  <c r="F7" i="9"/>
  <c r="F6" i="9"/>
  <c r="F5" i="9"/>
  <c r="F4" i="9"/>
  <c r="I62" i="7" l="1"/>
  <c r="I55" i="14"/>
  <c r="H55" i="14"/>
  <c r="G55" i="14"/>
  <c r="F55" i="14"/>
  <c r="E55" i="14"/>
  <c r="D55" i="14"/>
  <c r="C55" i="14"/>
  <c r="B55" i="14"/>
  <c r="J62" i="7" l="1"/>
  <c r="L62" i="7"/>
  <c r="K57" i="7" l="1"/>
  <c r="M57" i="7" s="1"/>
  <c r="K45" i="7"/>
  <c r="M45" i="7" s="1"/>
  <c r="K33" i="7"/>
  <c r="M33" i="7" s="1"/>
  <c r="K19" i="7"/>
  <c r="M19" i="7" s="1"/>
  <c r="K29" i="7"/>
  <c r="M29" i="7" s="1"/>
  <c r="K25" i="7"/>
  <c r="M25" i="7" s="1"/>
  <c r="K60" i="7"/>
  <c r="M60" i="7" s="1"/>
  <c r="K47" i="7"/>
  <c r="M47" i="7" s="1"/>
  <c r="K56" i="7"/>
  <c r="M56" i="7" s="1"/>
  <c r="K44" i="7"/>
  <c r="M44" i="7" s="1"/>
  <c r="K32" i="7"/>
  <c r="M32" i="7" s="1"/>
  <c r="K18" i="7"/>
  <c r="M18" i="7" s="1"/>
  <c r="K26" i="7"/>
  <c r="M26" i="7" s="1"/>
  <c r="K37" i="7"/>
  <c r="M37" i="7" s="1"/>
  <c r="K23" i="7"/>
  <c r="M23" i="7" s="1"/>
  <c r="K55" i="7"/>
  <c r="M55" i="7" s="1"/>
  <c r="K43" i="7"/>
  <c r="M43" i="7" s="1"/>
  <c r="K31" i="7"/>
  <c r="M31" i="7" s="1"/>
  <c r="K17" i="7"/>
  <c r="M17" i="7" s="1"/>
  <c r="K16" i="7"/>
  <c r="M16" i="7" s="1"/>
  <c r="K15" i="7"/>
  <c r="M15" i="7" s="1"/>
  <c r="K38" i="7"/>
  <c r="M38" i="7" s="1"/>
  <c r="K49" i="7"/>
  <c r="M49" i="7" s="1"/>
  <c r="K54" i="7"/>
  <c r="M54" i="7" s="1"/>
  <c r="K42" i="7"/>
  <c r="M42" i="7" s="1"/>
  <c r="K30" i="7"/>
  <c r="M30" i="7" s="1"/>
  <c r="K41" i="7"/>
  <c r="M41" i="7" s="1"/>
  <c r="K12" i="7"/>
  <c r="M12" i="7" s="1"/>
  <c r="K35" i="7"/>
  <c r="M35" i="7" s="1"/>
  <c r="K53" i="7"/>
  <c r="M53" i="7" s="1"/>
  <c r="K10" i="7"/>
  <c r="M10" i="7" s="1"/>
  <c r="K52" i="7"/>
  <c r="M52" i="7" s="1"/>
  <c r="K40" i="7"/>
  <c r="M40" i="7" s="1"/>
  <c r="K28" i="7"/>
  <c r="M28" i="7" s="1"/>
  <c r="K14" i="7"/>
  <c r="M14" i="7" s="1"/>
  <c r="K39" i="7"/>
  <c r="M39" i="7" s="1"/>
  <c r="K13" i="7"/>
  <c r="M13" i="7" s="1"/>
  <c r="K50" i="7"/>
  <c r="M50" i="7" s="1"/>
  <c r="K11" i="7"/>
  <c r="M11" i="7" s="1"/>
  <c r="K36" i="7"/>
  <c r="M36" i="7" s="1"/>
  <c r="K59" i="7"/>
  <c r="M59" i="7" s="1"/>
  <c r="K51" i="7"/>
  <c r="M51" i="7" s="1"/>
  <c r="K27" i="7"/>
  <c r="M27" i="7" s="1"/>
  <c r="K24" i="7"/>
  <c r="M24" i="7" s="1"/>
  <c r="K48" i="7"/>
  <c r="M48" i="7" s="1"/>
  <c r="K9" i="7"/>
  <c r="M9" i="7" s="1"/>
  <c r="K58" i="7"/>
  <c r="M58" i="7" s="1"/>
  <c r="K46" i="7"/>
  <c r="M46" i="7" s="1"/>
  <c r="K34" i="7"/>
  <c r="M34" i="7" s="1"/>
  <c r="K22" i="7"/>
  <c r="M22" i="7" s="1"/>
  <c r="K8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19" i="7"/>
  <c r="B18" i="7"/>
  <c r="B17" i="7"/>
  <c r="B16" i="7"/>
  <c r="B15" i="7"/>
  <c r="B14" i="7"/>
  <c r="B13" i="7"/>
  <c r="B12" i="7"/>
  <c r="B11" i="7"/>
  <c r="B10" i="7"/>
  <c r="B9" i="7"/>
  <c r="B8" i="7"/>
  <c r="E4" i="13"/>
  <c r="D4" i="13"/>
  <c r="C4" i="13"/>
  <c r="M8" i="7" l="1"/>
  <c r="K62" i="7"/>
  <c r="H11" i="9"/>
  <c r="I11" i="9" s="1"/>
  <c r="H9" i="9"/>
  <c r="I9" i="9" s="1"/>
  <c r="H7" i="9"/>
  <c r="I7" i="9" s="1"/>
  <c r="H5" i="9"/>
  <c r="H6" i="9" l="1"/>
  <c r="I6" i="9" s="1"/>
  <c r="H10" i="9"/>
  <c r="I10" i="9" s="1"/>
  <c r="I5" i="9"/>
  <c r="F13" i="9"/>
  <c r="H4" i="9"/>
  <c r="I4" i="9" s="1"/>
  <c r="H8" i="9"/>
  <c r="I8" i="9" s="1"/>
  <c r="H12" i="9"/>
  <c r="I12" i="9" s="1"/>
  <c r="B13" i="9"/>
  <c r="H13" i="9" l="1"/>
  <c r="AC6" i="7" s="1"/>
  <c r="K16" i="9"/>
  <c r="B20" i="12"/>
  <c r="B62" i="12"/>
  <c r="U62" i="7"/>
  <c r="T62" i="7"/>
  <c r="E62" i="7"/>
  <c r="F37" i="7" s="1"/>
  <c r="G37" i="7" s="1"/>
  <c r="B62" i="7"/>
  <c r="C29" i="7" s="1"/>
  <c r="D29" i="7" s="1"/>
  <c r="V60" i="7"/>
  <c r="W60" i="7" s="1"/>
  <c r="V59" i="7"/>
  <c r="W59" i="7" s="1"/>
  <c r="V58" i="7"/>
  <c r="W58" i="7" s="1"/>
  <c r="V57" i="7"/>
  <c r="W57" i="7" s="1"/>
  <c r="V56" i="7"/>
  <c r="W56" i="7" s="1"/>
  <c r="V55" i="7"/>
  <c r="W55" i="7" s="1"/>
  <c r="V54" i="7"/>
  <c r="W54" i="7" s="1"/>
  <c r="V53" i="7"/>
  <c r="W53" i="7" s="1"/>
  <c r="V52" i="7"/>
  <c r="W52" i="7" s="1"/>
  <c r="V51" i="7"/>
  <c r="W51" i="7" s="1"/>
  <c r="V50" i="7"/>
  <c r="W50" i="7" s="1"/>
  <c r="V49" i="7"/>
  <c r="W49" i="7" s="1"/>
  <c r="V48" i="7"/>
  <c r="W48" i="7" s="1"/>
  <c r="V47" i="7"/>
  <c r="W47" i="7" s="1"/>
  <c r="V46" i="7"/>
  <c r="W46" i="7" s="1"/>
  <c r="V45" i="7"/>
  <c r="W45" i="7" s="1"/>
  <c r="V44" i="7"/>
  <c r="W44" i="7" s="1"/>
  <c r="V43" i="7"/>
  <c r="W43" i="7" s="1"/>
  <c r="V42" i="7"/>
  <c r="W42" i="7" s="1"/>
  <c r="V41" i="7"/>
  <c r="W41" i="7" s="1"/>
  <c r="V40" i="7"/>
  <c r="W40" i="7" s="1"/>
  <c r="V39" i="7"/>
  <c r="W39" i="7" s="1"/>
  <c r="V38" i="7"/>
  <c r="W38" i="7" s="1"/>
  <c r="V37" i="7"/>
  <c r="W37" i="7" s="1"/>
  <c r="V36" i="7"/>
  <c r="W36" i="7" s="1"/>
  <c r="V35" i="7"/>
  <c r="W35" i="7" s="1"/>
  <c r="V34" i="7"/>
  <c r="W34" i="7" s="1"/>
  <c r="V33" i="7"/>
  <c r="W33" i="7" s="1"/>
  <c r="V32" i="7"/>
  <c r="W32" i="7" s="1"/>
  <c r="V31" i="7"/>
  <c r="W31" i="7" s="1"/>
  <c r="V30" i="7"/>
  <c r="W30" i="7" s="1"/>
  <c r="V29" i="7"/>
  <c r="W29" i="7" s="1"/>
  <c r="V28" i="7"/>
  <c r="W28" i="7" s="1"/>
  <c r="V27" i="7"/>
  <c r="W27" i="7" s="1"/>
  <c r="V26" i="7"/>
  <c r="W26" i="7" s="1"/>
  <c r="V25" i="7"/>
  <c r="W25" i="7" s="1"/>
  <c r="V24" i="7"/>
  <c r="W24" i="7" s="1"/>
  <c r="V23" i="7"/>
  <c r="W23" i="7" s="1"/>
  <c r="V22" i="7"/>
  <c r="W22" i="7" s="1"/>
  <c r="V19" i="7"/>
  <c r="W19" i="7" s="1"/>
  <c r="V18" i="7"/>
  <c r="W18" i="7" s="1"/>
  <c r="V17" i="7"/>
  <c r="W17" i="7" s="1"/>
  <c r="V16" i="7"/>
  <c r="W16" i="7" s="1"/>
  <c r="V15" i="7"/>
  <c r="W15" i="7" s="1"/>
  <c r="V14" i="7"/>
  <c r="W14" i="7" s="1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AB6" i="7"/>
  <c r="AA6" i="7"/>
  <c r="Z6" i="7"/>
  <c r="F62" i="7" l="1"/>
  <c r="F54" i="7"/>
  <c r="G54" i="7" s="1"/>
  <c r="F23" i="7"/>
  <c r="G23" i="7" s="1"/>
  <c r="F53" i="7"/>
  <c r="G53" i="7" s="1"/>
  <c r="F14" i="7"/>
  <c r="G14" i="7" s="1"/>
  <c r="F48" i="7"/>
  <c r="G48" i="7" s="1"/>
  <c r="F24" i="7"/>
  <c r="G24" i="7" s="1"/>
  <c r="F39" i="7"/>
  <c r="G39" i="7" s="1"/>
  <c r="F50" i="7"/>
  <c r="G50" i="7" s="1"/>
  <c r="F19" i="7"/>
  <c r="G19" i="7" s="1"/>
  <c r="F43" i="7"/>
  <c r="G43" i="7" s="1"/>
  <c r="F33" i="7"/>
  <c r="G33" i="7" s="1"/>
  <c r="F11" i="7"/>
  <c r="G11" i="7" s="1"/>
  <c r="F47" i="7"/>
  <c r="G47" i="7" s="1"/>
  <c r="F35" i="7"/>
  <c r="G35" i="7" s="1"/>
  <c r="F30" i="7"/>
  <c r="G30" i="7" s="1"/>
  <c r="F8" i="7"/>
  <c r="G8" i="7" s="1"/>
  <c r="F56" i="7"/>
  <c r="G56" i="7" s="1"/>
  <c r="F41" i="7"/>
  <c r="G41" i="7" s="1"/>
  <c r="F28" i="7"/>
  <c r="G28" i="7" s="1"/>
  <c r="F51" i="7"/>
  <c r="G51" i="7" s="1"/>
  <c r="F32" i="7"/>
  <c r="G32" i="7" s="1"/>
  <c r="F16" i="7"/>
  <c r="G16" i="7" s="1"/>
  <c r="F49" i="7"/>
  <c r="G49" i="7" s="1"/>
  <c r="F34" i="7"/>
  <c r="G34" i="7" s="1"/>
  <c r="F10" i="7"/>
  <c r="G10" i="7" s="1"/>
  <c r="F27" i="7"/>
  <c r="G27" i="7" s="1"/>
  <c r="F17" i="7"/>
  <c r="G17" i="7" s="1"/>
  <c r="F25" i="7"/>
  <c r="G25" i="7" s="1"/>
  <c r="F26" i="7"/>
  <c r="G26" i="7" s="1"/>
  <c r="F13" i="7"/>
  <c r="G13" i="7" s="1"/>
  <c r="F15" i="7"/>
  <c r="G15" i="7" s="1"/>
  <c r="F55" i="7"/>
  <c r="G55" i="7" s="1"/>
  <c r="F31" i="7"/>
  <c r="G31" i="7" s="1"/>
  <c r="F52" i="7"/>
  <c r="G52" i="7" s="1"/>
  <c r="F9" i="7"/>
  <c r="G9" i="7" s="1"/>
  <c r="F36" i="7"/>
  <c r="G36" i="7" s="1"/>
  <c r="F60" i="7"/>
  <c r="G60" i="7" s="1"/>
  <c r="V62" i="7"/>
  <c r="F42" i="7"/>
  <c r="G42" i="7" s="1"/>
  <c r="F46" i="7"/>
  <c r="G46" i="7" s="1"/>
  <c r="F45" i="7"/>
  <c r="G45" i="7" s="1"/>
  <c r="F18" i="7"/>
  <c r="G18" i="7" s="1"/>
  <c r="F59" i="7"/>
  <c r="G59" i="7" s="1"/>
  <c r="F58" i="7"/>
  <c r="G58" i="7" s="1"/>
  <c r="F29" i="7"/>
  <c r="G29" i="7" s="1"/>
  <c r="H29" i="7" s="1"/>
  <c r="Z29" i="7" s="1"/>
  <c r="F57" i="7"/>
  <c r="G57" i="7" s="1"/>
  <c r="F44" i="7"/>
  <c r="G44" i="7" s="1"/>
  <c r="F12" i="7"/>
  <c r="G12" i="7" s="1"/>
  <c r="F40" i="7"/>
  <c r="G40" i="7" s="1"/>
  <c r="F22" i="7"/>
  <c r="G22" i="7" s="1"/>
  <c r="F38" i="7"/>
  <c r="G38" i="7" s="1"/>
  <c r="P62" i="7"/>
  <c r="M62" i="7"/>
  <c r="C28" i="7"/>
  <c r="D28" i="7" s="1"/>
  <c r="C39" i="7"/>
  <c r="D39" i="7" s="1"/>
  <c r="C15" i="7"/>
  <c r="D15" i="7" s="1"/>
  <c r="C48" i="7"/>
  <c r="D48" i="7" s="1"/>
  <c r="H48" i="7" s="1"/>
  <c r="Z48" i="7" s="1"/>
  <c r="C56" i="7"/>
  <c r="D56" i="7" s="1"/>
  <c r="C46" i="7"/>
  <c r="D46" i="7" s="1"/>
  <c r="C13" i="7"/>
  <c r="D13" i="7" s="1"/>
  <c r="C11" i="7"/>
  <c r="D11" i="7" s="1"/>
  <c r="C24" i="7"/>
  <c r="D24" i="7" s="1"/>
  <c r="C44" i="7"/>
  <c r="D44" i="7" s="1"/>
  <c r="C50" i="7"/>
  <c r="D50" i="7" s="1"/>
  <c r="C57" i="7"/>
  <c r="D57" i="7" s="1"/>
  <c r="B63" i="12"/>
  <c r="W62" i="7"/>
  <c r="X26" i="7" s="1"/>
  <c r="AB26" i="7" s="1"/>
  <c r="C25" i="7"/>
  <c r="D25" i="7" s="1"/>
  <c r="C42" i="7"/>
  <c r="D42" i="7" s="1"/>
  <c r="C8" i="7"/>
  <c r="D8" i="7" s="1"/>
  <c r="C45" i="7"/>
  <c r="D45" i="7" s="1"/>
  <c r="C32" i="7"/>
  <c r="D32" i="7" s="1"/>
  <c r="C47" i="7"/>
  <c r="D47" i="7" s="1"/>
  <c r="C19" i="7"/>
  <c r="D19" i="7" s="1"/>
  <c r="C41" i="7"/>
  <c r="D41" i="7" s="1"/>
  <c r="C31" i="7"/>
  <c r="D31" i="7" s="1"/>
  <c r="C10" i="7"/>
  <c r="D10" i="7" s="1"/>
  <c r="C16" i="7"/>
  <c r="D16" i="7" s="1"/>
  <c r="C40" i="7"/>
  <c r="D40" i="7" s="1"/>
  <c r="C53" i="7"/>
  <c r="D53" i="7" s="1"/>
  <c r="C12" i="7"/>
  <c r="D12" i="7" s="1"/>
  <c r="C18" i="7"/>
  <c r="D18" i="7" s="1"/>
  <c r="C37" i="7"/>
  <c r="D37" i="7" s="1"/>
  <c r="H37" i="7" s="1"/>
  <c r="Z37" i="7" s="1"/>
  <c r="C60" i="7"/>
  <c r="D60" i="7" s="1"/>
  <c r="C35" i="7"/>
  <c r="D35" i="7" s="1"/>
  <c r="C9" i="7"/>
  <c r="D9" i="7" s="1"/>
  <c r="C38" i="7"/>
  <c r="D38" i="7" s="1"/>
  <c r="C33" i="7"/>
  <c r="D33" i="7" s="1"/>
  <c r="C36" i="7"/>
  <c r="D36" i="7" s="1"/>
  <c r="C23" i="7"/>
  <c r="D23" i="7" s="1"/>
  <c r="C17" i="7"/>
  <c r="D17" i="7" s="1"/>
  <c r="C43" i="7"/>
  <c r="D43" i="7" s="1"/>
  <c r="C58" i="7"/>
  <c r="D58" i="7" s="1"/>
  <c r="C30" i="7"/>
  <c r="D30" i="7" s="1"/>
  <c r="C14" i="7"/>
  <c r="D14" i="7" s="1"/>
  <c r="C52" i="7"/>
  <c r="D52" i="7" s="1"/>
  <c r="C22" i="7"/>
  <c r="D22" i="7" s="1"/>
  <c r="C26" i="7"/>
  <c r="D26" i="7" s="1"/>
  <c r="C49" i="7"/>
  <c r="D49" i="7" s="1"/>
  <c r="C51" i="7"/>
  <c r="D51" i="7" s="1"/>
  <c r="C59" i="7"/>
  <c r="D59" i="7" s="1"/>
  <c r="C34" i="7"/>
  <c r="D34" i="7" s="1"/>
  <c r="C55" i="7"/>
  <c r="D55" i="7" s="1"/>
  <c r="C27" i="7"/>
  <c r="D27" i="7" s="1"/>
  <c r="C54" i="7"/>
  <c r="D54" i="7" s="1"/>
  <c r="I13" i="9"/>
  <c r="K13" i="9" s="1"/>
  <c r="C4" i="12" l="1"/>
  <c r="B5" i="11"/>
  <c r="N39" i="7"/>
  <c r="O39" i="7" s="1"/>
  <c r="N53" i="7"/>
  <c r="O53" i="7" s="1"/>
  <c r="N12" i="7"/>
  <c r="O12" i="7" s="1"/>
  <c r="N9" i="7"/>
  <c r="O9" i="7" s="1"/>
  <c r="N42" i="7"/>
  <c r="O42" i="7" s="1"/>
  <c r="N26" i="7"/>
  <c r="O26" i="7" s="1"/>
  <c r="N19" i="7"/>
  <c r="O19" i="7" s="1"/>
  <c r="S19" i="7" s="1"/>
  <c r="N22" i="7"/>
  <c r="O22" i="7" s="1"/>
  <c r="N54" i="7"/>
  <c r="O54" i="7" s="1"/>
  <c r="N32" i="7"/>
  <c r="O32" i="7" s="1"/>
  <c r="N50" i="7"/>
  <c r="O50" i="7" s="1"/>
  <c r="N40" i="7"/>
  <c r="O40" i="7" s="1"/>
  <c r="N52" i="7"/>
  <c r="O52" i="7" s="1"/>
  <c r="N10" i="7"/>
  <c r="O10" i="7" s="1"/>
  <c r="N48" i="7"/>
  <c r="O48" i="7" s="1"/>
  <c r="N23" i="7"/>
  <c r="O23" i="7" s="1"/>
  <c r="N18" i="7"/>
  <c r="O18" i="7" s="1"/>
  <c r="S18" i="7" s="1"/>
  <c r="N36" i="7"/>
  <c r="O36" i="7" s="1"/>
  <c r="N49" i="7"/>
  <c r="O49" i="7" s="1"/>
  <c r="N31" i="7"/>
  <c r="O31" i="7" s="1"/>
  <c r="N55" i="7"/>
  <c r="O55" i="7" s="1"/>
  <c r="N15" i="7"/>
  <c r="O15" i="7" s="1"/>
  <c r="N57" i="7"/>
  <c r="O57" i="7" s="1"/>
  <c r="N44" i="7"/>
  <c r="O44" i="7" s="1"/>
  <c r="N29" i="7"/>
  <c r="O29" i="7" s="1"/>
  <c r="N41" i="7"/>
  <c r="O41" i="7" s="1"/>
  <c r="N38" i="7"/>
  <c r="O38" i="7" s="1"/>
  <c r="N16" i="7"/>
  <c r="O16" i="7" s="1"/>
  <c r="N13" i="7"/>
  <c r="O13" i="7" s="1"/>
  <c r="N47" i="7"/>
  <c r="O47" i="7" s="1"/>
  <c r="N25" i="7"/>
  <c r="O25" i="7" s="1"/>
  <c r="N56" i="7"/>
  <c r="O56" i="7" s="1"/>
  <c r="N30" i="7"/>
  <c r="O30" i="7" s="1"/>
  <c r="N59" i="7"/>
  <c r="O59" i="7" s="1"/>
  <c r="N37" i="7"/>
  <c r="O37" i="7" s="1"/>
  <c r="N17" i="7"/>
  <c r="O17" i="7" s="1"/>
  <c r="S17" i="7" s="1"/>
  <c r="N43" i="7"/>
  <c r="O43" i="7" s="1"/>
  <c r="N45" i="7"/>
  <c r="O45" i="7" s="1"/>
  <c r="N60" i="7"/>
  <c r="O60" i="7" s="1"/>
  <c r="N11" i="7"/>
  <c r="O11" i="7" s="1"/>
  <c r="N46" i="7"/>
  <c r="O46" i="7" s="1"/>
  <c r="N27" i="7"/>
  <c r="O27" i="7" s="1"/>
  <c r="N35" i="7"/>
  <c r="O35" i="7" s="1"/>
  <c r="N34" i="7"/>
  <c r="O34" i="7" s="1"/>
  <c r="N51" i="7"/>
  <c r="O51" i="7" s="1"/>
  <c r="N14" i="7"/>
  <c r="O14" i="7" s="1"/>
  <c r="S14" i="7" s="1"/>
  <c r="N33" i="7"/>
  <c r="O33" i="7" s="1"/>
  <c r="N28" i="7"/>
  <c r="O28" i="7" s="1"/>
  <c r="N24" i="7"/>
  <c r="O24" i="7" s="1"/>
  <c r="N58" i="7"/>
  <c r="O58" i="7" s="1"/>
  <c r="N8" i="7"/>
  <c r="Q54" i="7"/>
  <c r="R54" i="7" s="1"/>
  <c r="Q42" i="7"/>
  <c r="R42" i="7" s="1"/>
  <c r="S42" i="7" s="1"/>
  <c r="Q30" i="7"/>
  <c r="R30" i="7" s="1"/>
  <c r="Q16" i="7"/>
  <c r="R16" i="7" s="1"/>
  <c r="Q45" i="7"/>
  <c r="R45" i="7" s="1"/>
  <c r="S45" i="7" s="1"/>
  <c r="Q53" i="7"/>
  <c r="R53" i="7" s="1"/>
  <c r="S53" i="7" s="1"/>
  <c r="Q41" i="7"/>
  <c r="R41" i="7" s="1"/>
  <c r="S41" i="7" s="1"/>
  <c r="Q29" i="7"/>
  <c r="R29" i="7" s="1"/>
  <c r="S29" i="7" s="1"/>
  <c r="Q15" i="7"/>
  <c r="R15" i="7" s="1"/>
  <c r="Q18" i="7"/>
  <c r="R18" i="7" s="1"/>
  <c r="Q52" i="7"/>
  <c r="R52" i="7" s="1"/>
  <c r="S52" i="7" s="1"/>
  <c r="Q40" i="7"/>
  <c r="R40" i="7" s="1"/>
  <c r="Q28" i="7"/>
  <c r="R28" i="7" s="1"/>
  <c r="Q14" i="7"/>
  <c r="R14" i="7" s="1"/>
  <c r="Q57" i="7"/>
  <c r="R57" i="7" s="1"/>
  <c r="Q32" i="7"/>
  <c r="R32" i="7" s="1"/>
  <c r="Q51" i="7"/>
  <c r="R51" i="7" s="1"/>
  <c r="S51" i="7" s="1"/>
  <c r="Q39" i="7"/>
  <c r="R39" i="7" s="1"/>
  <c r="S39" i="7" s="1"/>
  <c r="Q27" i="7"/>
  <c r="R27" i="7" s="1"/>
  <c r="S27" i="7" s="1"/>
  <c r="Q13" i="7"/>
  <c r="R13" i="7" s="1"/>
  <c r="Q50" i="7"/>
  <c r="R50" i="7" s="1"/>
  <c r="S50" i="7" s="1"/>
  <c r="Q38" i="7"/>
  <c r="R38" i="7" s="1"/>
  <c r="Q26" i="7"/>
  <c r="R26" i="7" s="1"/>
  <c r="Q12" i="7"/>
  <c r="R12" i="7" s="1"/>
  <c r="Q19" i="7"/>
  <c r="R19" i="7" s="1"/>
  <c r="Q49" i="7"/>
  <c r="R49" i="7" s="1"/>
  <c r="S49" i="7" s="1"/>
  <c r="Q37" i="7"/>
  <c r="R37" i="7" s="1"/>
  <c r="Q25" i="7"/>
  <c r="R25" i="7" s="1"/>
  <c r="S25" i="7" s="1"/>
  <c r="Q11" i="7"/>
  <c r="R11" i="7" s="1"/>
  <c r="Q60" i="7"/>
  <c r="R60" i="7" s="1"/>
  <c r="S60" i="7" s="1"/>
  <c r="Q48" i="7"/>
  <c r="R48" i="7" s="1"/>
  <c r="S48" i="7" s="1"/>
  <c r="Q36" i="7"/>
  <c r="R36" i="7" s="1"/>
  <c r="S36" i="7" s="1"/>
  <c r="Q24" i="7"/>
  <c r="R24" i="7" s="1"/>
  <c r="S24" i="7" s="1"/>
  <c r="Q10" i="7"/>
  <c r="R10" i="7" s="1"/>
  <c r="Q59" i="7"/>
  <c r="R59" i="7" s="1"/>
  <c r="Q47" i="7"/>
  <c r="R47" i="7" s="1"/>
  <c r="S47" i="7" s="1"/>
  <c r="Q35" i="7"/>
  <c r="R35" i="7" s="1"/>
  <c r="Q23" i="7"/>
  <c r="R23" i="7" s="1"/>
  <c r="S23" i="7" s="1"/>
  <c r="Q9" i="7"/>
  <c r="R9" i="7" s="1"/>
  <c r="Q56" i="7"/>
  <c r="R56" i="7" s="1"/>
  <c r="S56" i="7" s="1"/>
  <c r="Q58" i="7"/>
  <c r="R58" i="7" s="1"/>
  <c r="S58" i="7" s="1"/>
  <c r="Q46" i="7"/>
  <c r="R46" i="7" s="1"/>
  <c r="S46" i="7" s="1"/>
  <c r="Q34" i="7"/>
  <c r="R34" i="7" s="1"/>
  <c r="S34" i="7" s="1"/>
  <c r="Q22" i="7"/>
  <c r="R22" i="7" s="1"/>
  <c r="S22" i="7" s="1"/>
  <c r="Q8" i="7"/>
  <c r="R8" i="7" s="1"/>
  <c r="R62" i="7" s="1"/>
  <c r="Q44" i="7"/>
  <c r="R44" i="7" s="1"/>
  <c r="Q33" i="7"/>
  <c r="R33" i="7" s="1"/>
  <c r="Q55" i="7"/>
  <c r="R55" i="7" s="1"/>
  <c r="Q43" i="7"/>
  <c r="R43" i="7" s="1"/>
  <c r="S43" i="7" s="1"/>
  <c r="Q31" i="7"/>
  <c r="R31" i="7" s="1"/>
  <c r="S31" i="7" s="1"/>
  <c r="Q17" i="7"/>
  <c r="R17" i="7" s="1"/>
  <c r="H42" i="7"/>
  <c r="Z42" i="7" s="1"/>
  <c r="H39" i="7"/>
  <c r="Z39" i="7" s="1"/>
  <c r="H43" i="7"/>
  <c r="Z43" i="7" s="1"/>
  <c r="H14" i="7"/>
  <c r="Z14" i="7" s="1"/>
  <c r="H54" i="7"/>
  <c r="Z54" i="7" s="1"/>
  <c r="H15" i="7"/>
  <c r="Z15" i="7" s="1"/>
  <c r="H59" i="7"/>
  <c r="Z59" i="7" s="1"/>
  <c r="H26" i="7"/>
  <c r="Z26" i="7" s="1"/>
  <c r="H28" i="7"/>
  <c r="Z28" i="7" s="1"/>
  <c r="H18" i="7"/>
  <c r="Z18" i="7" s="1"/>
  <c r="H45" i="7"/>
  <c r="Z45" i="7" s="1"/>
  <c r="H13" i="7"/>
  <c r="Z13" i="7" s="1"/>
  <c r="H30" i="7"/>
  <c r="Z30" i="7" s="1"/>
  <c r="H53" i="7"/>
  <c r="Z53" i="7" s="1"/>
  <c r="H23" i="7"/>
  <c r="Z23" i="7" s="1"/>
  <c r="H51" i="7"/>
  <c r="Z51" i="7" s="1"/>
  <c r="H38" i="7"/>
  <c r="Z38" i="7" s="1"/>
  <c r="H41" i="7"/>
  <c r="Z41" i="7" s="1"/>
  <c r="H50" i="7"/>
  <c r="Z50" i="7" s="1"/>
  <c r="H16" i="7"/>
  <c r="Z16" i="7" s="1"/>
  <c r="H49" i="7"/>
  <c r="Z49" i="7" s="1"/>
  <c r="H19" i="7"/>
  <c r="Z19" i="7" s="1"/>
  <c r="H24" i="7"/>
  <c r="Z24" i="7" s="1"/>
  <c r="H9" i="7"/>
  <c r="Z9" i="7" s="1"/>
  <c r="H44" i="7"/>
  <c r="Z44" i="7" s="1"/>
  <c r="H60" i="7"/>
  <c r="Z60" i="7" s="1"/>
  <c r="H32" i="7"/>
  <c r="Z32" i="7" s="1"/>
  <c r="H11" i="7"/>
  <c r="Z11" i="7" s="1"/>
  <c r="H22" i="7"/>
  <c r="Z22" i="7" s="1"/>
  <c r="H35" i="7"/>
  <c r="Z35" i="7" s="1"/>
  <c r="H47" i="7"/>
  <c r="Z47" i="7" s="1"/>
  <c r="H8" i="7"/>
  <c r="Z8" i="7" s="1"/>
  <c r="H12" i="7"/>
  <c r="Z12" i="7" s="1"/>
  <c r="H56" i="7"/>
  <c r="Z56" i="7" s="1"/>
  <c r="H46" i="7"/>
  <c r="Z46" i="7" s="1"/>
  <c r="H27" i="7"/>
  <c r="Z27" i="7" s="1"/>
  <c r="G62" i="7"/>
  <c r="H17" i="7"/>
  <c r="Z17" i="7" s="1"/>
  <c r="H34" i="7"/>
  <c r="Z34" i="7" s="1"/>
  <c r="H36" i="7"/>
  <c r="Z36" i="7" s="1"/>
  <c r="H10" i="7"/>
  <c r="Z10" i="7" s="1"/>
  <c r="H33" i="7"/>
  <c r="Z33" i="7" s="1"/>
  <c r="H57" i="7"/>
  <c r="Z57" i="7" s="1"/>
  <c r="H52" i="7"/>
  <c r="Z52" i="7" s="1"/>
  <c r="H31" i="7"/>
  <c r="Z31" i="7" s="1"/>
  <c r="H25" i="7"/>
  <c r="Z25" i="7" s="1"/>
  <c r="H58" i="7"/>
  <c r="Z58" i="7" s="1"/>
  <c r="H55" i="7"/>
  <c r="Z55" i="7" s="1"/>
  <c r="H40" i="7"/>
  <c r="Z40" i="7" s="1"/>
  <c r="X45" i="7"/>
  <c r="AB45" i="7" s="1"/>
  <c r="X22" i="7"/>
  <c r="AB22" i="7" s="1"/>
  <c r="X14" i="7"/>
  <c r="AB14" i="7" s="1"/>
  <c r="X56" i="7"/>
  <c r="AB56" i="7" s="1"/>
  <c r="X29" i="7"/>
  <c r="AB29" i="7" s="1"/>
  <c r="X17" i="7"/>
  <c r="AB17" i="7" s="1"/>
  <c r="X57" i="7"/>
  <c r="AB57" i="7" s="1"/>
  <c r="X36" i="7"/>
  <c r="AB36" i="7" s="1"/>
  <c r="X55" i="7"/>
  <c r="AB55" i="7" s="1"/>
  <c r="X54" i="7"/>
  <c r="AB54" i="7" s="1"/>
  <c r="X51" i="7"/>
  <c r="AB51" i="7" s="1"/>
  <c r="X44" i="7"/>
  <c r="AB44" i="7" s="1"/>
  <c r="X33" i="7"/>
  <c r="AB33" i="7" s="1"/>
  <c r="X15" i="7"/>
  <c r="AB15" i="7" s="1"/>
  <c r="X41" i="7"/>
  <c r="AB41" i="7" s="1"/>
  <c r="X47" i="7"/>
  <c r="AB47" i="7" s="1"/>
  <c r="X60" i="7"/>
  <c r="AB60" i="7" s="1"/>
  <c r="X30" i="7"/>
  <c r="AB30" i="7" s="1"/>
  <c r="X48" i="7"/>
  <c r="AB48" i="7" s="1"/>
  <c r="X11" i="7"/>
  <c r="AB11" i="7" s="1"/>
  <c r="X27" i="7"/>
  <c r="AB27" i="7" s="1"/>
  <c r="X25" i="7"/>
  <c r="AB25" i="7" s="1"/>
  <c r="X58" i="7"/>
  <c r="AB58" i="7" s="1"/>
  <c r="C62" i="7"/>
  <c r="X8" i="7"/>
  <c r="AB8" i="7" s="1"/>
  <c r="X53" i="7"/>
  <c r="AB53" i="7" s="1"/>
  <c r="X19" i="7"/>
  <c r="AB19" i="7" s="1"/>
  <c r="X46" i="7"/>
  <c r="AB46" i="7" s="1"/>
  <c r="X9" i="7"/>
  <c r="AB9" i="7" s="1"/>
  <c r="X32" i="7"/>
  <c r="AB32" i="7" s="1"/>
  <c r="X43" i="7"/>
  <c r="AB43" i="7" s="1"/>
  <c r="X24" i="7"/>
  <c r="AB24" i="7" s="1"/>
  <c r="X37" i="7"/>
  <c r="AB37" i="7" s="1"/>
  <c r="X40" i="7"/>
  <c r="AB40" i="7" s="1"/>
  <c r="X23" i="7"/>
  <c r="AB23" i="7" s="1"/>
  <c r="X38" i="7"/>
  <c r="AB38" i="7" s="1"/>
  <c r="X52" i="7"/>
  <c r="AB52" i="7" s="1"/>
  <c r="X31" i="7"/>
  <c r="AB31" i="7" s="1"/>
  <c r="X35" i="7"/>
  <c r="AB35" i="7" s="1"/>
  <c r="X10" i="7"/>
  <c r="AB10" i="7" s="1"/>
  <c r="X16" i="7"/>
  <c r="AB16" i="7" s="1"/>
  <c r="X13" i="7"/>
  <c r="AB13" i="7" s="1"/>
  <c r="X12" i="7"/>
  <c r="AB12" i="7" s="1"/>
  <c r="X28" i="7"/>
  <c r="AB28" i="7" s="1"/>
  <c r="X59" i="7"/>
  <c r="AB59" i="7" s="1"/>
  <c r="X18" i="7"/>
  <c r="AB18" i="7" s="1"/>
  <c r="X49" i="7"/>
  <c r="AB49" i="7" s="1"/>
  <c r="X50" i="7"/>
  <c r="AB50" i="7" s="1"/>
  <c r="X39" i="7"/>
  <c r="AB39" i="7" s="1"/>
  <c r="X34" i="7"/>
  <c r="AB34" i="7" s="1"/>
  <c r="X42" i="7"/>
  <c r="AB42" i="7" s="1"/>
  <c r="D62" i="7"/>
  <c r="B23" i="11" l="1"/>
  <c r="B8" i="11"/>
  <c r="C22" i="12"/>
  <c r="C7" i="12"/>
  <c r="S15" i="7"/>
  <c r="Q62" i="7"/>
  <c r="S32" i="7"/>
  <c r="S37" i="7"/>
  <c r="S57" i="7"/>
  <c r="S30" i="7"/>
  <c r="S13" i="7"/>
  <c r="S35" i="7"/>
  <c r="S28" i="7"/>
  <c r="S54" i="7"/>
  <c r="S11" i="7"/>
  <c r="S16" i="7"/>
  <c r="S9" i="7"/>
  <c r="S40" i="7"/>
  <c r="O8" i="7"/>
  <c r="N62" i="7"/>
  <c r="S12" i="7"/>
  <c r="S55" i="7"/>
  <c r="S33" i="7"/>
  <c r="S59" i="7"/>
  <c r="S26" i="7"/>
  <c r="S10" i="7"/>
  <c r="S44" i="7"/>
  <c r="S38" i="7"/>
  <c r="Z62" i="7"/>
  <c r="H62" i="7"/>
  <c r="AB62" i="7"/>
  <c r="X62" i="7"/>
  <c r="S8" i="7" l="1"/>
  <c r="O62" i="7"/>
  <c r="AA9" i="7"/>
  <c r="AC9" i="7" s="1"/>
  <c r="AA51" i="7"/>
  <c r="AC51" i="7" s="1"/>
  <c r="AA41" i="7"/>
  <c r="AC41" i="7" s="1"/>
  <c r="AA55" i="7"/>
  <c r="AC55" i="7" s="1"/>
  <c r="AA13" i="7"/>
  <c r="AC13" i="7" s="1"/>
  <c r="AA48" i="7"/>
  <c r="AC48" i="7" s="1"/>
  <c r="AA12" i="7"/>
  <c r="AC12" i="7" s="1"/>
  <c r="AA14" i="7"/>
  <c r="AC14" i="7" s="1"/>
  <c r="AA18" i="7"/>
  <c r="AC18" i="7" s="1"/>
  <c r="AA39" i="7"/>
  <c r="AC39" i="7" s="1"/>
  <c r="AA28" i="7"/>
  <c r="AC28" i="7" s="1"/>
  <c r="AA19" i="7"/>
  <c r="AC19" i="7" s="1"/>
  <c r="AA50" i="7"/>
  <c r="AC50" i="7" s="1"/>
  <c r="AA22" i="7"/>
  <c r="AC22" i="7" s="1"/>
  <c r="AA16" i="7"/>
  <c r="AC16" i="7" s="1"/>
  <c r="AA32" i="7"/>
  <c r="AC32" i="7" s="1"/>
  <c r="AA54" i="7"/>
  <c r="AC54" i="7" s="1"/>
  <c r="AA29" i="7"/>
  <c r="AC29" i="7" s="1"/>
  <c r="AA57" i="7"/>
  <c r="AC57" i="7" s="1"/>
  <c r="AA34" i="7"/>
  <c r="AC34" i="7" s="1"/>
  <c r="AA10" i="7"/>
  <c r="AC10" i="7" s="1"/>
  <c r="AA26" i="7"/>
  <c r="AC26" i="7" s="1"/>
  <c r="AA43" i="7"/>
  <c r="AC43" i="7" s="1"/>
  <c r="AA11" i="7"/>
  <c r="AC11" i="7" s="1"/>
  <c r="AA46" i="7"/>
  <c r="AC46" i="7" s="1"/>
  <c r="AA49" i="7"/>
  <c r="AC49" i="7" s="1"/>
  <c r="AA59" i="7"/>
  <c r="AC59" i="7" s="1"/>
  <c r="AA36" i="7"/>
  <c r="AC36" i="7" s="1"/>
  <c r="AA38" i="7"/>
  <c r="AC38" i="7" s="1"/>
  <c r="AA45" i="7"/>
  <c r="AC45" i="7" s="1"/>
  <c r="AA17" i="7"/>
  <c r="AC17" i="7" s="1"/>
  <c r="AA35" i="7"/>
  <c r="AC35" i="7" s="1"/>
  <c r="AA52" i="7"/>
  <c r="AC52" i="7" s="1"/>
  <c r="AA47" i="7"/>
  <c r="AC47" i="7" s="1"/>
  <c r="AA58" i="7"/>
  <c r="AC58" i="7" s="1"/>
  <c r="AA24" i="7"/>
  <c r="AC24" i="7" s="1"/>
  <c r="AA40" i="7"/>
  <c r="AC40" i="7" s="1"/>
  <c r="AA60" i="7"/>
  <c r="AC60" i="7" s="1"/>
  <c r="AA23" i="7"/>
  <c r="AC23" i="7" s="1"/>
  <c r="AA42" i="7"/>
  <c r="AC42" i="7" s="1"/>
  <c r="AA31" i="7"/>
  <c r="AC31" i="7" s="1"/>
  <c r="AA15" i="7"/>
  <c r="AC15" i="7" s="1"/>
  <c r="AA56" i="7"/>
  <c r="AC56" i="7" s="1"/>
  <c r="AA27" i="7"/>
  <c r="AC27" i="7" s="1"/>
  <c r="AA44" i="7"/>
  <c r="AC44" i="7" s="1"/>
  <c r="AA25" i="7"/>
  <c r="AC25" i="7" s="1"/>
  <c r="AA30" i="7"/>
  <c r="AC30" i="7" s="1"/>
  <c r="AA53" i="7"/>
  <c r="AC53" i="7" s="1"/>
  <c r="AA37" i="7"/>
  <c r="AC37" i="7" s="1"/>
  <c r="AA33" i="7"/>
  <c r="AC33" i="7" s="1"/>
  <c r="AC61" i="7" l="1"/>
  <c r="AD44" i="7" s="1"/>
  <c r="AD41" i="7" l="1"/>
  <c r="C42" i="12" s="1"/>
  <c r="AD22" i="7"/>
  <c r="C23" i="12" s="1"/>
  <c r="D23" i="12" s="1"/>
  <c r="AD33" i="7"/>
  <c r="AD55" i="7"/>
  <c r="AD49" i="7"/>
  <c r="C50" i="12" s="1"/>
  <c r="D50" i="12" s="1"/>
  <c r="AD60" i="7"/>
  <c r="C61" i="12" s="1"/>
  <c r="D61" i="12" s="1"/>
  <c r="AD34" i="7"/>
  <c r="C35" i="12" s="1"/>
  <c r="D35" i="12" s="1"/>
  <c r="AD56" i="7"/>
  <c r="C57" i="12" s="1"/>
  <c r="AD58" i="7"/>
  <c r="C59" i="12" s="1"/>
  <c r="AD36" i="7"/>
  <c r="C37" i="12" s="1"/>
  <c r="D37" i="12" s="1"/>
  <c r="AD39" i="7"/>
  <c r="C40" i="12" s="1"/>
  <c r="D40" i="12" s="1"/>
  <c r="AD51" i="7"/>
  <c r="C52" i="12" s="1"/>
  <c r="D52" i="12" s="1"/>
  <c r="AD43" i="7"/>
  <c r="C44" i="12" s="1"/>
  <c r="D44" i="12" s="1"/>
  <c r="AD54" i="7"/>
  <c r="C55" i="12" s="1"/>
  <c r="D55" i="12" s="1"/>
  <c r="AD59" i="7"/>
  <c r="C60" i="12" s="1"/>
  <c r="AD29" i="7"/>
  <c r="C30" i="12" s="1"/>
  <c r="AD42" i="7"/>
  <c r="C43" i="12" s="1"/>
  <c r="D43" i="12" s="1"/>
  <c r="AD23" i="7"/>
  <c r="C24" i="12" s="1"/>
  <c r="AD57" i="7"/>
  <c r="C58" i="12" s="1"/>
  <c r="D58" i="12" s="1"/>
  <c r="AD46" i="7"/>
  <c r="C47" i="12" s="1"/>
  <c r="D47" i="12" s="1"/>
  <c r="AD32" i="7"/>
  <c r="C33" i="12" s="1"/>
  <c r="AD35" i="7"/>
  <c r="C36" i="12" s="1"/>
  <c r="D36" i="12" s="1"/>
  <c r="AD40" i="7"/>
  <c r="C41" i="12" s="1"/>
  <c r="D41" i="12" s="1"/>
  <c r="AD26" i="7"/>
  <c r="C27" i="12" s="1"/>
  <c r="AD37" i="7"/>
  <c r="C38" i="12" s="1"/>
  <c r="AD45" i="7"/>
  <c r="C46" i="12" s="1"/>
  <c r="AD27" i="7"/>
  <c r="C28" i="12" s="1"/>
  <c r="D28" i="12" s="1"/>
  <c r="AD38" i="7"/>
  <c r="C39" i="12" s="1"/>
  <c r="AD28" i="7"/>
  <c r="C29" i="12" s="1"/>
  <c r="D29" i="12" s="1"/>
  <c r="AD25" i="7"/>
  <c r="C26" i="12" s="1"/>
  <c r="AD52" i="7"/>
  <c r="C53" i="12" s="1"/>
  <c r="AD31" i="7"/>
  <c r="C32" i="12" s="1"/>
  <c r="AD24" i="7"/>
  <c r="AD50" i="7"/>
  <c r="C51" i="12" s="1"/>
  <c r="D51" i="12" s="1"/>
  <c r="AD30" i="7"/>
  <c r="C31" i="12" s="1"/>
  <c r="AD47" i="7"/>
  <c r="C48" i="12" s="1"/>
  <c r="AD48" i="7"/>
  <c r="C49" i="12" s="1"/>
  <c r="D49" i="12" s="1"/>
  <c r="AD53" i="7"/>
  <c r="C54" i="12" s="1"/>
  <c r="D54" i="12" s="1"/>
  <c r="C34" i="12"/>
  <c r="D34" i="12" s="1"/>
  <c r="C56" i="12"/>
  <c r="C45" i="12"/>
  <c r="D45" i="12" s="1"/>
  <c r="S62" i="7"/>
  <c r="AA8" i="7"/>
  <c r="AD61" i="7" l="1"/>
  <c r="D48" i="12"/>
  <c r="E48" i="12"/>
  <c r="B49" i="11" s="1"/>
  <c r="D31" i="12"/>
  <c r="E31" i="12"/>
  <c r="B32" i="11" s="1"/>
  <c r="D53" i="12"/>
  <c r="E53" i="12"/>
  <c r="B54" i="11" s="1"/>
  <c r="D39" i="12"/>
  <c r="E39" i="12"/>
  <c r="B40" i="11" s="1"/>
  <c r="D59" i="12"/>
  <c r="E59" i="12"/>
  <c r="B60" i="11" s="1"/>
  <c r="D42" i="12"/>
  <c r="E42" i="12"/>
  <c r="B43" i="11" s="1"/>
  <c r="D30" i="12"/>
  <c r="E30" i="12"/>
  <c r="B31" i="11" s="1"/>
  <c r="D27" i="12"/>
  <c r="E27" i="12"/>
  <c r="B28" i="11" s="1"/>
  <c r="D57" i="12"/>
  <c r="E57" i="12"/>
  <c r="B58" i="11" s="1"/>
  <c r="D60" i="12"/>
  <c r="E60" i="12"/>
  <c r="B61" i="11" s="1"/>
  <c r="D46" i="12"/>
  <c r="E46" i="12"/>
  <c r="B47" i="11" s="1"/>
  <c r="D56" i="12"/>
  <c r="E56" i="12"/>
  <c r="B57" i="11" s="1"/>
  <c r="D32" i="12"/>
  <c r="E32" i="12"/>
  <c r="B33" i="11" s="1"/>
  <c r="C25" i="12"/>
  <c r="D25" i="12" s="1"/>
  <c r="D26" i="12"/>
  <c r="E26" i="12"/>
  <c r="D33" i="12"/>
  <c r="E33" i="12"/>
  <c r="B34" i="11" s="1"/>
  <c r="D38" i="12"/>
  <c r="E38" i="12"/>
  <c r="B39" i="11" s="1"/>
  <c r="AA62" i="7"/>
  <c r="AC8" i="7"/>
  <c r="D24" i="12"/>
  <c r="AC20" i="7" l="1"/>
  <c r="AD8" i="7" s="1"/>
  <c r="B27" i="11"/>
  <c r="B63" i="11" s="1"/>
  <c r="E62" i="12"/>
  <c r="C62" i="12"/>
  <c r="D62" i="12"/>
  <c r="AC62" i="7" l="1"/>
  <c r="AD9" i="7"/>
  <c r="C9" i="12" s="1"/>
  <c r="AD10" i="7"/>
  <c r="C10" i="12" s="1"/>
  <c r="D10" i="12" s="1"/>
  <c r="E10" i="12" s="1"/>
  <c r="B11" i="11" s="1"/>
  <c r="AD17" i="7"/>
  <c r="C17" i="12" s="1"/>
  <c r="D17" i="12" s="1"/>
  <c r="E17" i="12" s="1"/>
  <c r="B18" i="11" s="1"/>
  <c r="AD13" i="7"/>
  <c r="C13" i="12" s="1"/>
  <c r="D13" i="12" s="1"/>
  <c r="E13" i="12" s="1"/>
  <c r="B14" i="11" s="1"/>
  <c r="AD19" i="7"/>
  <c r="C19" i="12" s="1"/>
  <c r="D19" i="12" s="1"/>
  <c r="E19" i="12" s="1"/>
  <c r="B20" i="11" s="1"/>
  <c r="AD11" i="7"/>
  <c r="C11" i="12" s="1"/>
  <c r="D11" i="12" s="1"/>
  <c r="E11" i="12" s="1"/>
  <c r="B12" i="11" s="1"/>
  <c r="AD18" i="7"/>
  <c r="C18" i="12" s="1"/>
  <c r="D18" i="12" s="1"/>
  <c r="E18" i="12" s="1"/>
  <c r="B19" i="11" s="1"/>
  <c r="AD14" i="7"/>
  <c r="C14" i="12" s="1"/>
  <c r="D14" i="12" s="1"/>
  <c r="E14" i="12" s="1"/>
  <c r="B15" i="11" s="1"/>
  <c r="AD12" i="7"/>
  <c r="C12" i="12" s="1"/>
  <c r="D12" i="12" s="1"/>
  <c r="E12" i="12" s="1"/>
  <c r="B13" i="11" s="1"/>
  <c r="AD15" i="7"/>
  <c r="C15" i="12" s="1"/>
  <c r="D15" i="12" s="1"/>
  <c r="E15" i="12" s="1"/>
  <c r="B16" i="11" s="1"/>
  <c r="AD16" i="7"/>
  <c r="C16" i="12" s="1"/>
  <c r="D16" i="12" s="1"/>
  <c r="E16" i="12" s="1"/>
  <c r="B17" i="11" s="1"/>
  <c r="C8" i="12"/>
  <c r="D8" i="12" l="1"/>
  <c r="E8" i="12" s="1"/>
  <c r="C20" i="12"/>
  <c r="C63" i="12" s="1"/>
  <c r="B9" i="11" l="1"/>
  <c r="B21" i="11" s="1"/>
  <c r="B64" i="11" s="1"/>
  <c r="B66" i="11" s="1"/>
  <c r="K18" i="9" s="1"/>
  <c r="K21" i="9" s="1"/>
  <c r="E20" i="12"/>
  <c r="E63" i="12" s="1"/>
  <c r="D20" i="12"/>
  <c r="D63" i="12" s="1"/>
</calcChain>
</file>

<file path=xl/sharedStrings.xml><?xml version="1.0" encoding="utf-8"?>
<sst xmlns="http://schemas.openxmlformats.org/spreadsheetml/2006/main" count="676" uniqueCount="349">
  <si>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</si>
  <si>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</si>
  <si>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</si>
  <si>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</si>
  <si>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</si>
  <si>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</si>
  <si>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</si>
  <si>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</si>
  <si>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</si>
  <si>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</si>
  <si>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</si>
  <si>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</si>
  <si>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</si>
  <si>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</si>
  <si>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</si>
  <si>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</si>
  <si>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</si>
  <si>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</si>
  <si>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</si>
  <si>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</si>
  <si>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</si>
  <si>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</si>
  <si>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</si>
  <si>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</si>
  <si>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</si>
  <si>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</si>
  <si>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</si>
  <si>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</si>
  <si>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</si>
  <si>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</si>
  <si>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</si>
  <si>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</si>
  <si>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</si>
  <si>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</si>
  <si>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</si>
  <si>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</si>
  <si>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</si>
  <si>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</si>
  <si>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</si>
  <si>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</si>
  <si>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</si>
  <si>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</si>
  <si>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</si>
  <si>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</si>
  <si>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</si>
  <si>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</si>
  <si>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</si>
  <si>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</si>
  <si>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</si>
  <si>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</si>
  <si>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</si>
  <si>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</si>
  <si>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</si>
  <si>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</si>
  <si>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</si>
  <si>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</si>
  <si>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</si>
  <si>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</si>
  <si>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</si>
  <si>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</si>
  <si>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</si>
  <si>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</si>
  <si>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</si>
  <si>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</si>
  <si>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</si>
  <si>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</si>
  <si>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</si>
  <si>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</si>
  <si>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</si>
  <si>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</si>
  <si>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</si>
  <si>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</si>
  <si>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</si>
  <si>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</si>
  <si>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</si>
  <si>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</si>
  <si>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</si>
  <si>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</si>
  <si>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</si>
  <si>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</si>
  <si>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</si>
  <si>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</si>
  <si>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</si>
  <si>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</si>
  <si>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</si>
  <si>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</si>
  <si>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</si>
  <si>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</si>
  <si>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</si>
  <si>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</si>
  <si>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</si>
  <si>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</si>
  <si>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</si>
  <si>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</si>
  <si>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</si>
  <si>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</si>
  <si>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</si>
  <si>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</si>
  <si>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</si>
  <si>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</si>
  <si>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</si>
  <si>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</si>
  <si>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</si>
  <si>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</si>
  <si>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</si>
  <si>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</si>
  <si>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</si>
  <si>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</si>
  <si>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</si>
  <si>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ISR Enajenación de Inmuebles</t>
  </si>
  <si>
    <t>POBLACIÓN 2020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</si>
  <si>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</si>
  <si>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</si>
  <si>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</si>
  <si>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</si>
  <si>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</si>
  <si>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</si>
  <si>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</si>
  <si>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</si>
  <si>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</si>
  <si>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</si>
  <si>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</si>
  <si>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</si>
  <si>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</si>
  <si>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</si>
  <si>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</si>
  <si>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</si>
  <si>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</si>
  <si>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</si>
  <si>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</si>
  <si>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</si>
  <si>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</si>
  <si>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</si>
  <si>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</si>
  <si>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</si>
  <si>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</si>
  <si>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</si>
  <si>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</si>
  <si>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</si>
  <si>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</si>
  <si>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</si>
  <si>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</si>
  <si>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</si>
  <si>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</si>
  <si>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</si>
  <si>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</si>
  <si>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</si>
  <si>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</si>
  <si>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</si>
  <si>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</si>
  <si>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</si>
  <si>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</si>
  <si>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</si>
  <si>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</si>
  <si>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</si>
  <si>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</si>
  <si>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</si>
  <si>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</si>
  <si>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</si>
  <si>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</si>
  <si>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</si>
  <si>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</si>
  <si>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</si>
  <si>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</si>
  <si>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</si>
  <si>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</si>
  <si>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</si>
  <si>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</si>
  <si>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</si>
  <si>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</si>
  <si>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</si>
  <si>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</si>
  <si>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</si>
  <si>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</si>
  <si>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</si>
  <si>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</si>
  <si>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</si>
  <si>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</si>
  <si>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</si>
  <si>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</si>
  <si>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</si>
  <si>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</si>
  <si>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</si>
  <si>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</si>
  <si>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</si>
  <si>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</si>
  <si>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</si>
  <si>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</si>
  <si>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</si>
  <si>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</si>
  <si>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</si>
  <si>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</si>
  <si>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</si>
  <si>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</si>
  <si>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</si>
  <si>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</si>
  <si>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</si>
  <si>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</si>
  <si>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</si>
  <si>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</si>
  <si>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</si>
  <si>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</si>
  <si>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</si>
  <si>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</si>
  <si>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</si>
  <si>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</si>
  <si>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</si>
  <si>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</si>
  <si>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</si>
  <si>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</si>
  <si>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</si>
  <si>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</si>
  <si>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</si>
  <si>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</si>
  <si>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</si>
  <si>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</si>
  <si>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</si>
  <si>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</si>
  <si>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</si>
  <si>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</si>
  <si>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</si>
  <si>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</si>
  <si>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</si>
  <si>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</si>
  <si>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</si>
  <si>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</si>
  <si>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</si>
  <si>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</si>
  <si>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</si>
  <si>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</si>
  <si>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</si>
  <si>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</si>
  <si>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</si>
  <si>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</si>
  <si>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</si>
  <si>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</si>
  <si>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TERRITORIO INEGI 2020 NL PUBLICACIÓN</t>
  </si>
  <si>
    <t>Fuente: Panorama Sociodemografico de Nuevo León. Censo de Población y Vivienda 2020. INEGI</t>
  </si>
  <si>
    <t>Mes</t>
  </si>
  <si>
    <t>CPP1i</t>
  </si>
  <si>
    <t>CÁLCULO DE DISTRIBUCIÓN DE FONDOS DESCENTRALIZADOS 2022
CON GARANTIA A MUNICIPIOS NO METROPOLITANOS</t>
  </si>
  <si>
    <t>Ley de Egresos 2022</t>
  </si>
  <si>
    <t>PAGO  2021</t>
  </si>
  <si>
    <t xml:space="preserve"> LEY DE EGRESOS 2022</t>
  </si>
  <si>
    <t>Faltante Inicial de FEIEF (FGP FEIEF)</t>
  </si>
  <si>
    <t>ICPi=(PP1i/∑PP1i)</t>
  </si>
  <si>
    <t>IP=(ICPi*CPP!i)</t>
  </si>
  <si>
    <t>IP/∑IP</t>
  </si>
  <si>
    <t>(0.85*IP/∑IP)(Monto)</t>
  </si>
  <si>
    <t>EP=PP2i/PP1i</t>
  </si>
  <si>
    <t>EP/∑EP</t>
  </si>
  <si>
    <t>(0.15*(EP/∑EP)(Monto)</t>
  </si>
  <si>
    <t>DIPi</t>
  </si>
  <si>
    <t>CDPEi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</si>
  <si>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</si>
  <si>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</si>
  <si>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COEFICIENTE DE DISTRIBUCIÓN ANTES DE GARANTÍA</t>
  </si>
  <si>
    <t>PROPORCION DE RECAUDACIÓN</t>
  </si>
  <si>
    <t>RECAUDACIÓN PONDERADO POR EFICIENCIA</t>
  </si>
  <si>
    <t>PERSONAS EN POBREZA 2015</t>
  </si>
  <si>
    <t>PERSONAS EN POBREZA 2020</t>
  </si>
  <si>
    <t>CARENCIAS PROMEDIO EN SITUACION DE POBREZA 2015</t>
  </si>
  <si>
    <t>INCIDENCIA DE LA POBREZA 2015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</si>
  <si>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</si>
  <si>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</si>
  <si>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</si>
  <si>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</si>
  <si>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</si>
  <si>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</si>
  <si>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t>MONTO OBS. + ESTIM. DE PARTICIPACIONES</t>
  </si>
  <si>
    <t>BGt-2</t>
  </si>
  <si>
    <t>RPt-1</t>
  </si>
  <si>
    <t>15</t>
  </si>
  <si>
    <t>11</t>
  </si>
  <si>
    <t>12</t>
  </si>
  <si>
    <t>LOS ALDAMAS</t>
  </si>
  <si>
    <t>13</t>
  </si>
  <si>
    <t>14</t>
  </si>
  <si>
    <t>ANÁHUAC</t>
  </si>
  <si>
    <t>17</t>
  </si>
  <si>
    <t>16</t>
  </si>
  <si>
    <t>18</t>
  </si>
  <si>
    <t>19</t>
  </si>
  <si>
    <t>CADEREYTA JIMÉNEZ</t>
  </si>
  <si>
    <t>20</t>
  </si>
  <si>
    <t>EL CARMEN</t>
  </si>
  <si>
    <t>23</t>
  </si>
  <si>
    <t>CERRALVO</t>
  </si>
  <si>
    <t>21</t>
  </si>
  <si>
    <t>22</t>
  </si>
  <si>
    <t>CIÉNEGA DE FLORES</t>
  </si>
  <si>
    <t>25</t>
  </si>
  <si>
    <t>27</t>
  </si>
  <si>
    <t>26</t>
  </si>
  <si>
    <t>DOCTOR GONZÁLEZ</t>
  </si>
  <si>
    <t>29</t>
  </si>
  <si>
    <t>30</t>
  </si>
  <si>
    <t>GARCÍA</t>
  </si>
  <si>
    <t>32</t>
  </si>
  <si>
    <t>33</t>
  </si>
  <si>
    <t>34</t>
  </si>
  <si>
    <t>GENERAL TERÁN</t>
  </si>
  <si>
    <t>35</t>
  </si>
  <si>
    <t>61</t>
  </si>
  <si>
    <t>36</t>
  </si>
  <si>
    <t>28</t>
  </si>
  <si>
    <t>37</t>
  </si>
  <si>
    <t>LOS HERRERAS</t>
  </si>
  <si>
    <t>39</t>
  </si>
  <si>
    <t>38</t>
  </si>
  <si>
    <t>40</t>
  </si>
  <si>
    <t>41</t>
  </si>
  <si>
    <t>42</t>
  </si>
  <si>
    <t>JUÁREZ</t>
  </si>
  <si>
    <t>43</t>
  </si>
  <si>
    <t>44</t>
  </si>
  <si>
    <t>46</t>
  </si>
  <si>
    <t>MARÍN</t>
  </si>
  <si>
    <t>49</t>
  </si>
  <si>
    <t>48</t>
  </si>
  <si>
    <t>47</t>
  </si>
  <si>
    <t>45</t>
  </si>
  <si>
    <t>70</t>
  </si>
  <si>
    <t>50</t>
  </si>
  <si>
    <t>PARÁS</t>
  </si>
  <si>
    <t>51</t>
  </si>
  <si>
    <t>PESQUERÍA</t>
  </si>
  <si>
    <t>52</t>
  </si>
  <si>
    <t>LOS RAMONES</t>
  </si>
  <si>
    <t>53</t>
  </si>
  <si>
    <t>54</t>
  </si>
  <si>
    <t>55</t>
  </si>
  <si>
    <t>58</t>
  </si>
  <si>
    <t>SAN NICOLÁS DE LOS GARZA</t>
  </si>
  <si>
    <t>31</t>
  </si>
  <si>
    <t>SAN PEDRO GARZA GARCÍA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</si>
  <si>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</si>
  <si>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</si>
  <si>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</si>
  <si>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</si>
  <si>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</si>
  <si>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SECRETARÍA DE FINANZAS Y TESORERÍA GENERAL DEL ESTADO</t>
  </si>
  <si>
    <t>FACTURACIÓN  2020
(2016-2020)</t>
  </si>
  <si>
    <t>RECAUDACIÓN 2021</t>
  </si>
  <si>
    <t>CÁLCULO DE DISTRIBUCIÓN DE FONDOS DESCENTRALIZADOS FEBRERO 2022
CON GARANTIA A MUNICIPIOS NO METROPOLITANOS</t>
  </si>
  <si>
    <t>Participaciones Febrero 2022</t>
  </si>
  <si>
    <t>3er juste cuat</t>
  </si>
  <si>
    <t>FEIEF</t>
  </si>
  <si>
    <t>FEBRERO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</si>
</sst>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%"/>
    <numFmt numFmtId="174" formatCode="General_)"/>
    <numFmt numFmtId="175" formatCode="#,##0\ &quot;$&quot;;[Red]\-#,##0\ &quot;$&quot;"/>
    <numFmt numFmtId="176" formatCode="_-[$€-2]* #,##0.00_-;\-[$€-2]* #,##0.00_-;_-[$€-2]* &quot;-&quot;??_-"/>
    <numFmt numFmtId="177" formatCode="\U\ #,##0.00"/>
    <numFmt numFmtId="178" formatCode="_-* #,##0_-;\-* #,##0_-;_-* &quot;-&quot;??_-;_-@_-"/>
    <numFmt numFmtId="179" formatCode="#,##0.00000;\-#,##0.00000"/>
    <numFmt numFmtId="180" formatCode="###\ ###\ ###\ ##0"/>
    <numFmt numFmtId="181" formatCode="#,##0.000000;\-#,##0.000000"/>
    <numFmt numFmtId="182" formatCode="0.000000%"/>
    <numFmt numFmtId="183" formatCode="#,##0.000000;[Red]\-#,##0.000000"/>
    <numFmt numFmtId="184" formatCode="0.00000"/>
    <numFmt numFmtId="185" formatCode="0.0000000"/>
    <numFmt numFmtId="186" formatCode="_-* #,##0.000000_-;\-* #,##0.000000_-;_-* &quot;-&quot;??_-;_-@_-"/>
  </numFmts>
  <fonts count="5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vertAlign val="subscript"/>
      <sz val="8"/>
      <color rgb="FFFF0000"/>
      <name val="Arial"/>
      <family val="2"/>
    </font>
    <font>
      <b/>
      <sz val="10"/>
      <color indexed="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6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4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7" applyNumberFormat="0" applyAlignment="0" applyProtection="0"/>
    <xf numFmtId="0" fontId="26" fillId="17" borderId="18" applyNumberFormat="0" applyAlignment="0" applyProtection="0"/>
    <xf numFmtId="0" fontId="27" fillId="0" borderId="19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7" applyNumberFormat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28" fillId="0" borderId="24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5" applyNumberFormat="0" applyFill="0" applyAlignment="0" applyProtection="0"/>
    <xf numFmtId="177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>
      <alignment horizontal="right"/>
    </xf>
    <xf numFmtId="0" fontId="8" fillId="0" borderId="0"/>
  </cellStyleXfs>
  <cellXfs count="358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9" xfId="3" applyFont="1" applyFill="1" applyBorder="1" applyAlignment="1" applyProtection="1">
      <alignment horizontal="left"/>
      <protection hidden="1"/>
    </xf>
    <xf numFmtId="3" fontId="19" fillId="0" borderId="10" xfId="0" applyNumberFormat="1" applyFont="1" applyBorder="1" applyProtection="1">
      <protection hidden="1"/>
    </xf>
    <xf numFmtId="165" fontId="8" fillId="0" borderId="10" xfId="2" applyNumberFormat="1" applyFont="1" applyFill="1" applyBorder="1" applyProtection="1">
      <protection hidden="1"/>
    </xf>
    <xf numFmtId="169" fontId="8" fillId="0" borderId="10" xfId="1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72" fontId="8" fillId="0" borderId="10" xfId="1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37" fontId="8" fillId="0" borderId="9" xfId="3" applyFont="1" applyBorder="1" applyProtection="1">
      <protection hidden="1"/>
    </xf>
    <xf numFmtId="37" fontId="8" fillId="0" borderId="10" xfId="3" applyFont="1" applyBorder="1" applyProtection="1">
      <protection hidden="1"/>
    </xf>
    <xf numFmtId="37" fontId="10" fillId="0" borderId="13" xfId="3" applyFont="1" applyFill="1" applyBorder="1" applyAlignment="1" applyProtection="1">
      <alignment horizontal="left"/>
      <protection hidden="1"/>
    </xf>
    <xf numFmtId="3" fontId="20" fillId="0" borderId="14" xfId="0" applyNumberFormat="1" applyFont="1" applyBorder="1" applyProtection="1">
      <protection hidden="1"/>
    </xf>
    <xf numFmtId="165" fontId="10" fillId="0" borderId="14" xfId="2" applyNumberFormat="1" applyFont="1" applyFill="1" applyBorder="1" applyProtection="1">
      <protection hidden="1"/>
    </xf>
    <xf numFmtId="169" fontId="10" fillId="0" borderId="14" xfId="1" applyNumberFormat="1" applyFont="1" applyFill="1" applyBorder="1" applyProtection="1">
      <protection hidden="1"/>
    </xf>
    <xf numFmtId="165" fontId="10" fillId="0" borderId="15" xfId="2" applyNumberFormat="1" applyFont="1" applyFill="1" applyBorder="1" applyProtection="1">
      <protection hidden="1"/>
    </xf>
    <xf numFmtId="169" fontId="20" fillId="0" borderId="14" xfId="1" applyNumberFormat="1" applyFont="1" applyFill="1" applyBorder="1" applyProtection="1">
      <protection hidden="1"/>
    </xf>
    <xf numFmtId="172" fontId="10" fillId="0" borderId="14" xfId="1" applyNumberFormat="1" applyFont="1" applyFill="1" applyBorder="1" applyProtection="1">
      <protection hidden="1"/>
    </xf>
    <xf numFmtId="169" fontId="10" fillId="0" borderId="15" xfId="2" applyNumberFormat="1" applyFont="1" applyFill="1" applyBorder="1" applyProtection="1">
      <protection hidden="1"/>
    </xf>
    <xf numFmtId="37" fontId="10" fillId="0" borderId="13" xfId="3" applyFont="1" applyBorder="1" applyProtection="1">
      <protection hidden="1"/>
    </xf>
    <xf numFmtId="37" fontId="10" fillId="0" borderId="14" xfId="3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3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3" fontId="8" fillId="0" borderId="0" xfId="2" applyNumberFormat="1" applyFont="1" applyFill="1" applyProtection="1"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38" xfId="46" applyNumberFormat="1" applyBorder="1" applyAlignment="1">
      <alignment horizontal="center" vertical="center"/>
    </xf>
    <xf numFmtId="3" fontId="10" fillId="0" borderId="39" xfId="46" applyNumberFormat="1" applyFont="1" applyBorder="1" applyAlignment="1">
      <alignment horizontal="center" vertical="center"/>
    </xf>
    <xf numFmtId="3" fontId="8" fillId="0" borderId="39" xfId="46" applyNumberFormat="1" applyBorder="1" applyAlignment="1">
      <alignment horizontal="center" vertical="center"/>
    </xf>
    <xf numFmtId="3" fontId="10" fillId="0" borderId="39" xfId="46" applyNumberFormat="1" applyFont="1" applyBorder="1"/>
    <xf numFmtId="0" fontId="8" fillId="0" borderId="39" xfId="46" applyBorder="1"/>
    <xf numFmtId="3" fontId="10" fillId="0" borderId="40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5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0" xfId="3" applyFont="1" applyFill="1" applyBorder="1" applyAlignment="1" applyProtection="1"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0" fontId="43" fillId="24" borderId="42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3" xfId="0" applyFont="1" applyFill="1" applyBorder="1" applyAlignment="1" applyProtection="1">
      <alignment horizontal="center" vertical="center" wrapText="1"/>
    </xf>
    <xf numFmtId="0" fontId="45" fillId="26" borderId="42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0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2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0" fontId="46" fillId="27" borderId="0" xfId="0" applyNumberFormat="1" applyFont="1" applyFill="1" applyBorder="1" applyAlignment="1" applyProtection="1">
      <alignment horizontal="right" vertical="center" wrapText="1"/>
    </xf>
    <xf numFmtId="180" fontId="46" fillId="27" borderId="43" xfId="0" applyNumberFormat="1" applyFont="1" applyFill="1" applyBorder="1" applyAlignment="1" applyProtection="1">
      <alignment horizontal="right" vertical="center" wrapText="1"/>
    </xf>
    <xf numFmtId="0" fontId="46" fillId="26" borderId="42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0" fontId="46" fillId="26" borderId="0" xfId="0" applyNumberFormat="1" applyFont="1" applyFill="1" applyBorder="1" applyAlignment="1" applyProtection="1">
      <alignment horizontal="right" vertical="center" wrapText="1"/>
    </xf>
    <xf numFmtId="180" fontId="46" fillId="26" borderId="43" xfId="0" applyNumberFormat="1" applyFont="1" applyFill="1" applyBorder="1" applyAlignment="1" applyProtection="1">
      <alignment horizontal="right" vertical="center" wrapText="1"/>
    </xf>
    <xf numFmtId="0" fontId="46" fillId="27" borderId="44" xfId="0" applyFont="1" applyFill="1" applyBorder="1" applyAlignment="1" applyProtection="1">
      <alignment horizontal="left" vertical="center" wrapText="1"/>
    </xf>
    <xf numFmtId="0" fontId="46" fillId="27" borderId="45" xfId="0" applyFont="1" applyFill="1" applyBorder="1" applyAlignment="1" applyProtection="1">
      <alignment horizontal="left" vertical="center" wrapText="1"/>
    </xf>
    <xf numFmtId="180" fontId="46" fillId="27" borderId="45" xfId="0" applyNumberFormat="1" applyFont="1" applyFill="1" applyBorder="1" applyAlignment="1" applyProtection="1">
      <alignment horizontal="right" vertical="center" wrapText="1"/>
    </xf>
    <xf numFmtId="180" fontId="46" fillId="27" borderId="46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alignment horizontal="left"/>
      <protection hidden="1"/>
    </xf>
    <xf numFmtId="169" fontId="19" fillId="24" borderId="12" xfId="1" applyNumberFormat="1" applyFont="1" applyFill="1" applyBorder="1" applyProtection="1">
      <protection hidden="1"/>
    </xf>
    <xf numFmtId="37" fontId="10" fillId="24" borderId="26" xfId="3" applyFont="1" applyFill="1" applyBorder="1" applyAlignment="1" applyProtection="1">
      <alignment horizontal="left"/>
      <protection hidden="1"/>
    </xf>
    <xf numFmtId="169" fontId="19" fillId="24" borderId="16" xfId="1" applyNumberFormat="1" applyFont="1" applyFill="1" applyBorder="1" applyProtection="1">
      <protection hidden="1"/>
    </xf>
    <xf numFmtId="37" fontId="10" fillId="24" borderId="30" xfId="3" applyFont="1" applyFill="1" applyBorder="1" applyAlignment="1" applyProtection="1">
      <alignment horizontal="left"/>
      <protection hidden="1"/>
    </xf>
    <xf numFmtId="171" fontId="19" fillId="24" borderId="30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6" xfId="3" applyFont="1" applyFill="1" applyBorder="1" applyAlignment="1" applyProtection="1">
      <alignment horizontal="left"/>
      <protection hidden="1"/>
    </xf>
    <xf numFmtId="37" fontId="10" fillId="24" borderId="13" xfId="3" applyFont="1" applyFill="1" applyBorder="1" applyAlignment="1" applyProtection="1">
      <alignment horizontal="left"/>
      <protection hidden="1"/>
    </xf>
    <xf numFmtId="169" fontId="20" fillId="24" borderId="16" xfId="1" applyNumberFormat="1" applyFont="1" applyFill="1" applyBorder="1" applyProtection="1">
      <protection hidden="1"/>
    </xf>
    <xf numFmtId="173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0" xfId="1" applyNumberFormat="1" applyFont="1" applyFill="1" applyBorder="1" applyProtection="1">
      <protection hidden="1"/>
    </xf>
    <xf numFmtId="37" fontId="8" fillId="24" borderId="14" xfId="3" applyFont="1" applyFill="1" applyBorder="1" applyAlignment="1" applyProtection="1">
      <protection hidden="1"/>
    </xf>
    <xf numFmtId="169" fontId="19" fillId="24" borderId="14" xfId="1" applyNumberFormat="1" applyFont="1" applyFill="1" applyBorder="1" applyProtection="1">
      <protection hidden="1"/>
    </xf>
    <xf numFmtId="37" fontId="8" fillId="24" borderId="37" xfId="3" applyFont="1" applyFill="1" applyBorder="1" applyAlignment="1" applyProtection="1">
      <protection hidden="1"/>
    </xf>
    <xf numFmtId="169" fontId="19" fillId="24" borderId="36" xfId="1" applyNumberFormat="1" applyFont="1" applyFill="1" applyBorder="1" applyProtection="1">
      <protection hidden="1"/>
    </xf>
    <xf numFmtId="169" fontId="19" fillId="24" borderId="33" xfId="1" applyNumberFormat="1" applyFont="1" applyFill="1" applyBorder="1" applyProtection="1">
      <protection hidden="1"/>
    </xf>
    <xf numFmtId="179" fontId="8" fillId="24" borderId="0" xfId="3" applyNumberFormat="1" applyFont="1" applyFill="1" applyProtection="1">
      <protection hidden="1"/>
    </xf>
    <xf numFmtId="37" fontId="0" fillId="24" borderId="34" xfId="3" applyFont="1" applyFill="1" applyBorder="1" applyAlignment="1" applyProtection="1">
      <protection hidden="1"/>
    </xf>
    <xf numFmtId="37" fontId="10" fillId="24" borderId="32" xfId="3" applyFont="1" applyFill="1" applyBorder="1" applyAlignment="1" applyProtection="1">
      <protection hidden="1"/>
    </xf>
    <xf numFmtId="169" fontId="20" fillId="24" borderId="14" xfId="1" applyNumberFormat="1" applyFont="1" applyFill="1" applyBorder="1" applyProtection="1">
      <protection hidden="1"/>
    </xf>
    <xf numFmtId="169" fontId="20" fillId="24" borderId="31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38" fontId="8" fillId="0" borderId="40" xfId="46" applyNumberFormat="1" applyFont="1" applyBorder="1" applyAlignment="1">
      <alignment horizontal="center" vertical="center" wrapText="1"/>
    </xf>
    <xf numFmtId="38" fontId="10" fillId="0" borderId="47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49" xfId="83" applyFont="1" applyFill="1" applyBorder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0" fontId="47" fillId="28" borderId="50" xfId="83" applyFont="1" applyFill="1" applyBorder="1" applyAlignment="1">
      <alignment horizontal="center" vertical="center"/>
    </xf>
    <xf numFmtId="0" fontId="47" fillId="26" borderId="51" xfId="83" applyFont="1" applyFill="1" applyBorder="1" applyAlignment="1">
      <alignment horizontal="center" vertical="center" wrapText="1"/>
    </xf>
    <xf numFmtId="0" fontId="47" fillId="29" borderId="52" xfId="83" applyFont="1" applyFill="1" applyBorder="1" applyAlignment="1">
      <alignment horizontal="center" vertical="center" wrapText="1"/>
    </xf>
    <xf numFmtId="0" fontId="47" fillId="30" borderId="52" xfId="83" applyFont="1" applyFill="1" applyBorder="1" applyAlignment="1">
      <alignment horizontal="center" vertical="center" wrapText="1"/>
    </xf>
    <xf numFmtId="0" fontId="47" fillId="31" borderId="52" xfId="83" applyFont="1" applyFill="1" applyBorder="1" applyAlignment="1">
      <alignment horizontal="center" vertical="center" wrapText="1"/>
    </xf>
    <xf numFmtId="0" fontId="47" fillId="32" borderId="51" xfId="83" applyFont="1" applyFill="1" applyBorder="1" applyAlignment="1">
      <alignment horizontal="center" vertical="center" wrapText="1"/>
    </xf>
    <xf numFmtId="0" fontId="47" fillId="33" borderId="52" xfId="83" applyFont="1" applyFill="1" applyBorder="1" applyAlignment="1">
      <alignment horizontal="center" vertical="center" wrapText="1"/>
    </xf>
    <xf numFmtId="0" fontId="47" fillId="34" borderId="52" xfId="83" applyFont="1" applyFill="1" applyBorder="1" applyAlignment="1">
      <alignment horizontal="center" vertical="center" wrapText="1"/>
    </xf>
    <xf numFmtId="0" fontId="47" fillId="35" borderId="53" xfId="83" applyFont="1" applyFill="1" applyBorder="1" applyAlignment="1">
      <alignment horizontal="center" vertical="center" wrapText="1"/>
    </xf>
    <xf numFmtId="0" fontId="48" fillId="24" borderId="54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55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56" xfId="83" applyNumberFormat="1" applyFont="1" applyFill="1" applyBorder="1"/>
    <xf numFmtId="38" fontId="49" fillId="31" borderId="56" xfId="83" applyNumberFormat="1" applyFont="1" applyFill="1" applyBorder="1"/>
    <xf numFmtId="38" fontId="49" fillId="31" borderId="57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65" fontId="8" fillId="0" borderId="8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38" fontId="10" fillId="0" borderId="40" xfId="46" applyNumberFormat="1" applyFont="1" applyBorder="1" applyAlignment="1">
      <alignment horizontal="center" vertical="center"/>
    </xf>
    <xf numFmtId="168" fontId="52" fillId="24" borderId="2" xfId="1" applyFont="1" applyFill="1" applyBorder="1" applyAlignment="1">
      <alignment horizontal="center" wrapText="1"/>
    </xf>
    <xf numFmtId="168" fontId="8" fillId="24" borderId="6" xfId="1" applyNumberFormat="1" applyFont="1" applyFill="1" applyBorder="1" applyProtection="1">
      <protection hidden="1"/>
    </xf>
    <xf numFmtId="168" fontId="8" fillId="24" borderId="10" xfId="1" applyNumberFormat="1" applyFont="1" applyFill="1" applyBorder="1" applyProtection="1">
      <protection hidden="1"/>
    </xf>
    <xf numFmtId="168" fontId="10" fillId="24" borderId="14" xfId="1" applyNumberFormat="1" applyFont="1" applyFill="1" applyBorder="1" applyProtection="1">
      <protection hidden="1"/>
    </xf>
    <xf numFmtId="168" fontId="0" fillId="24" borderId="0" xfId="1" applyFont="1" applyFill="1"/>
    <xf numFmtId="0" fontId="10" fillId="0" borderId="40" xfId="4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37" fontId="10" fillId="24" borderId="58" xfId="3" applyFont="1" applyFill="1" applyBorder="1" applyAlignment="1" applyProtection="1">
      <alignment horizontal="center" vertical="center" wrapText="1"/>
      <protection hidden="1"/>
    </xf>
    <xf numFmtId="39" fontId="10" fillId="24" borderId="0" xfId="3" applyNumberFormat="1" applyFont="1" applyFill="1" applyBorder="1" applyAlignment="1" applyProtection="1">
      <alignment horizontal="center" vertical="center" wrapText="1"/>
      <protection hidden="1"/>
    </xf>
    <xf numFmtId="39" fontId="10" fillId="24" borderId="4" xfId="3" applyNumberFormat="1" applyFont="1" applyFill="1" applyBorder="1" applyAlignment="1" applyProtection="1">
      <alignment horizontal="center" vertical="center" wrapText="1"/>
      <protection hidden="1"/>
    </xf>
    <xf numFmtId="49" fontId="10" fillId="24" borderId="2" xfId="3" applyNumberFormat="1" applyFont="1" applyFill="1" applyBorder="1" applyAlignment="1" applyProtection="1">
      <alignment horizontal="center" vertical="center"/>
      <protection hidden="1"/>
    </xf>
    <xf numFmtId="37" fontId="8" fillId="24" borderId="59" xfId="3" applyFont="1" applyFill="1" applyBorder="1" applyProtection="1">
      <protection hidden="1"/>
    </xf>
    <xf numFmtId="37" fontId="8" fillId="24" borderId="60" xfId="3" applyFont="1" applyFill="1" applyBorder="1" applyProtection="1">
      <protection hidden="1"/>
    </xf>
    <xf numFmtId="37" fontId="8" fillId="24" borderId="62" xfId="3" applyFont="1" applyFill="1" applyBorder="1" applyProtection="1">
      <protection hidden="1"/>
    </xf>
    <xf numFmtId="37" fontId="8" fillId="24" borderId="61" xfId="3" applyFont="1" applyFill="1" applyBorder="1" applyAlignment="1" applyProtection="1">
      <protection hidden="1"/>
    </xf>
    <xf numFmtId="169" fontId="19" fillId="24" borderId="62" xfId="1" applyNumberFormat="1" applyFont="1" applyFill="1" applyBorder="1" applyProtection="1">
      <protection hidden="1"/>
    </xf>
    <xf numFmtId="169" fontId="20" fillId="24" borderId="61" xfId="1" applyNumberFormat="1" applyFont="1" applyFill="1" applyBorder="1" applyProtection="1">
      <protection hidden="1"/>
    </xf>
    <xf numFmtId="0" fontId="10" fillId="24" borderId="2" xfId="0" applyFont="1" applyFill="1" applyBorder="1" applyAlignment="1" applyProtection="1">
      <alignment horizontal="center" vertical="center" wrapText="1"/>
      <protection hidden="1"/>
    </xf>
    <xf numFmtId="9" fontId="10" fillId="24" borderId="2" xfId="2" applyFont="1" applyFill="1" applyBorder="1" applyAlignment="1" applyProtection="1">
      <alignment horizontal="center" vertical="center" wrapText="1"/>
      <protection hidden="1"/>
    </xf>
    <xf numFmtId="164" fontId="11" fillId="24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" xfId="0" applyFont="1" applyFill="1" applyBorder="1" applyAlignment="1" applyProtection="1">
      <alignment horizontal="center" vertical="center" wrapText="1"/>
      <protection hidden="1"/>
    </xf>
    <xf numFmtId="0" fontId="10" fillId="24" borderId="3" xfId="0" applyFont="1" applyFill="1" applyBorder="1" applyAlignment="1" applyProtection="1">
      <alignment horizontal="center" vertical="center" wrapText="1"/>
      <protection hidden="1"/>
    </xf>
    <xf numFmtId="3" fontId="19" fillId="24" borderId="6" xfId="0" applyNumberFormat="1" applyFont="1" applyFill="1" applyBorder="1" applyProtection="1">
      <protection hidden="1"/>
    </xf>
    <xf numFmtId="167" fontId="8" fillId="24" borderId="6" xfId="2" applyNumberFormat="1" applyFont="1" applyFill="1" applyBorder="1" applyProtection="1">
      <protection hidden="1"/>
    </xf>
    <xf numFmtId="165" fontId="8" fillId="24" borderId="6" xfId="2" applyNumberFormat="1" applyFont="1" applyFill="1" applyBorder="1" applyProtection="1">
      <protection hidden="1"/>
    </xf>
    <xf numFmtId="169" fontId="8" fillId="24" borderId="6" xfId="1" applyNumberFormat="1" applyFont="1" applyFill="1" applyBorder="1" applyProtection="1">
      <protection hidden="1"/>
    </xf>
    <xf numFmtId="170" fontId="8" fillId="24" borderId="6" xfId="2" applyNumberFormat="1" applyFont="1" applyFill="1" applyBorder="1" applyProtection="1">
      <protection hidden="1"/>
    </xf>
    <xf numFmtId="165" fontId="8" fillId="24" borderId="7" xfId="2" applyNumberFormat="1" applyFont="1" applyFill="1" applyBorder="1" applyProtection="1">
      <protection hidden="1"/>
    </xf>
    <xf numFmtId="164" fontId="8" fillId="24" borderId="8" xfId="2" applyNumberFormat="1" applyFont="1" applyFill="1" applyBorder="1" applyProtection="1">
      <protection hidden="1"/>
    </xf>
    <xf numFmtId="37" fontId="8" fillId="24" borderId="5" xfId="3" applyFont="1" applyFill="1" applyBorder="1" applyAlignment="1" applyProtection="1">
      <protection hidden="1"/>
    </xf>
    <xf numFmtId="181" fontId="8" fillId="24" borderId="6" xfId="3" applyNumberFormat="1" applyFont="1" applyFill="1" applyBorder="1" applyAlignment="1" applyProtection="1">
      <protection hidden="1"/>
    </xf>
    <xf numFmtId="179" fontId="8" fillId="24" borderId="6" xfId="3" applyNumberFormat="1" applyFont="1" applyFill="1" applyBorder="1" applyAlignment="1" applyProtection="1">
      <protection hidden="1"/>
    </xf>
    <xf numFmtId="182" fontId="19" fillId="24" borderId="6" xfId="2" applyNumberFormat="1" applyFont="1" applyFill="1" applyBorder="1" applyProtection="1">
      <protection hidden="1"/>
    </xf>
    <xf numFmtId="183" fontId="19" fillId="24" borderId="6" xfId="2" applyNumberFormat="1" applyFont="1" applyFill="1" applyBorder="1" applyProtection="1">
      <protection hidden="1"/>
    </xf>
    <xf numFmtId="165" fontId="8" fillId="24" borderId="8" xfId="2" applyNumberFormat="1" applyFont="1" applyFill="1" applyBorder="1" applyProtection="1">
      <protection hidden="1"/>
    </xf>
    <xf numFmtId="172" fontId="8" fillId="24" borderId="6" xfId="1" applyNumberFormat="1" applyFont="1" applyFill="1" applyBorder="1" applyProtection="1">
      <protection hidden="1"/>
    </xf>
    <xf numFmtId="169" fontId="8" fillId="24" borderId="7" xfId="1" applyNumberFormat="1" applyFont="1" applyFill="1" applyBorder="1" applyProtection="1">
      <protection hidden="1"/>
    </xf>
    <xf numFmtId="37" fontId="8" fillId="24" borderId="5" xfId="3" applyFont="1" applyFill="1" applyBorder="1" applyProtection="1">
      <protection hidden="1"/>
    </xf>
    <xf numFmtId="37" fontId="8" fillId="24" borderId="6" xfId="3" applyFont="1" applyFill="1" applyBorder="1" applyProtection="1">
      <protection hidden="1"/>
    </xf>
    <xf numFmtId="184" fontId="10" fillId="24" borderId="8" xfId="2" applyNumberFormat="1" applyFont="1" applyFill="1" applyBorder="1" applyProtection="1">
      <protection hidden="1"/>
    </xf>
    <xf numFmtId="3" fontId="19" fillId="24" borderId="10" xfId="0" applyNumberFormat="1" applyFont="1" applyFill="1" applyBorder="1" applyProtection="1">
      <protection hidden="1"/>
    </xf>
    <xf numFmtId="167" fontId="8" fillId="24" borderId="10" xfId="2" applyNumberFormat="1" applyFont="1" applyFill="1" applyBorder="1" applyProtection="1">
      <protection hidden="1"/>
    </xf>
    <xf numFmtId="165" fontId="8" fillId="24" borderId="10" xfId="2" applyNumberFormat="1" applyFont="1" applyFill="1" applyBorder="1" applyProtection="1">
      <protection hidden="1"/>
    </xf>
    <xf numFmtId="169" fontId="8" fillId="24" borderId="10" xfId="1" applyNumberFormat="1" applyFont="1" applyFill="1" applyBorder="1" applyProtection="1">
      <protection hidden="1"/>
    </xf>
    <xf numFmtId="170" fontId="8" fillId="24" borderId="10" xfId="2" applyNumberFormat="1" applyFont="1" applyFill="1" applyBorder="1" applyProtection="1">
      <protection hidden="1"/>
    </xf>
    <xf numFmtId="165" fontId="8" fillId="24" borderId="11" xfId="2" applyNumberFormat="1" applyFont="1" applyFill="1" applyBorder="1" applyProtection="1">
      <protection hidden="1"/>
    </xf>
    <xf numFmtId="164" fontId="8" fillId="24" borderId="12" xfId="2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protection hidden="1"/>
    </xf>
    <xf numFmtId="181" fontId="8" fillId="24" borderId="10" xfId="3" applyNumberFormat="1" applyFont="1" applyFill="1" applyBorder="1" applyAlignment="1" applyProtection="1">
      <protection hidden="1"/>
    </xf>
    <xf numFmtId="179" fontId="8" fillId="24" borderId="10" xfId="3" applyNumberFormat="1" applyFont="1" applyFill="1" applyBorder="1" applyAlignment="1" applyProtection="1">
      <protection hidden="1"/>
    </xf>
    <xf numFmtId="182" fontId="19" fillId="24" borderId="10" xfId="2" applyNumberFormat="1" applyFont="1" applyFill="1" applyBorder="1" applyProtection="1">
      <protection hidden="1"/>
    </xf>
    <xf numFmtId="183" fontId="19" fillId="24" borderId="10" xfId="2" applyNumberFormat="1" applyFont="1" applyFill="1" applyBorder="1" applyProtection="1">
      <protection hidden="1"/>
    </xf>
    <xf numFmtId="165" fontId="8" fillId="24" borderId="12" xfId="2" applyNumberFormat="1" applyFont="1" applyFill="1" applyBorder="1" applyProtection="1">
      <protection hidden="1"/>
    </xf>
    <xf numFmtId="172" fontId="8" fillId="24" borderId="10" xfId="1" applyNumberFormat="1" applyFont="1" applyFill="1" applyBorder="1" applyProtection="1">
      <protection hidden="1"/>
    </xf>
    <xf numFmtId="169" fontId="8" fillId="24" borderId="11" xfId="1" applyNumberFormat="1" applyFont="1" applyFill="1" applyBorder="1" applyProtection="1">
      <protection hidden="1"/>
    </xf>
    <xf numFmtId="37" fontId="8" fillId="24" borderId="9" xfId="3" applyFont="1" applyFill="1" applyBorder="1" applyProtection="1">
      <protection hidden="1"/>
    </xf>
    <xf numFmtId="37" fontId="8" fillId="24" borderId="10" xfId="3" applyFont="1" applyFill="1" applyBorder="1" applyProtection="1">
      <protection hidden="1"/>
    </xf>
    <xf numFmtId="184" fontId="10" fillId="24" borderId="12" xfId="2" applyNumberFormat="1" applyFont="1" applyFill="1" applyBorder="1" applyProtection="1">
      <protection hidden="1"/>
    </xf>
    <xf numFmtId="37" fontId="10" fillId="24" borderId="9" xfId="3" applyFont="1" applyFill="1" applyBorder="1" applyAlignment="1" applyProtection="1">
      <alignment horizontal="left"/>
      <protection hidden="1"/>
    </xf>
    <xf numFmtId="171" fontId="19" fillId="24" borderId="10" xfId="2" applyNumberFormat="1" applyFont="1" applyFill="1" applyBorder="1" applyProtection="1">
      <protection hidden="1"/>
    </xf>
    <xf numFmtId="38" fontId="19" fillId="24" borderId="10" xfId="2" applyNumberFormat="1" applyFont="1" applyFill="1" applyBorder="1" applyProtection="1">
      <protection hidden="1"/>
    </xf>
    <xf numFmtId="37" fontId="10" fillId="24" borderId="10" xfId="3" applyFont="1" applyFill="1" applyBorder="1" applyProtection="1">
      <protection hidden="1"/>
    </xf>
    <xf numFmtId="165" fontId="10" fillId="24" borderId="12" xfId="2" applyNumberFormat="1" applyFont="1" applyFill="1" applyBorder="1" applyProtection="1">
      <protection hidden="1"/>
    </xf>
    <xf numFmtId="181" fontId="8" fillId="24" borderId="27" xfId="3" applyNumberFormat="1" applyFont="1" applyFill="1" applyBorder="1" applyAlignment="1" applyProtection="1">
      <protection hidden="1"/>
    </xf>
    <xf numFmtId="171" fontId="19" fillId="24" borderId="27" xfId="2" applyNumberFormat="1" applyFont="1" applyFill="1" applyBorder="1" applyProtection="1">
      <protection hidden="1"/>
    </xf>
    <xf numFmtId="38" fontId="19" fillId="24" borderId="27" xfId="2" applyNumberFormat="1" applyFont="1" applyFill="1" applyBorder="1" applyProtection="1">
      <protection hidden="1"/>
    </xf>
    <xf numFmtId="165" fontId="10" fillId="24" borderId="8" xfId="2" applyNumberFormat="1" applyFont="1" applyFill="1" applyBorder="1" applyProtection="1">
      <protection hidden="1"/>
    </xf>
    <xf numFmtId="3" fontId="19" fillId="24" borderId="27" xfId="0" applyNumberFormat="1" applyFont="1" applyFill="1" applyBorder="1" applyProtection="1">
      <protection hidden="1"/>
    </xf>
    <xf numFmtId="167" fontId="8" fillId="24" borderId="27" xfId="2" applyNumberFormat="1" applyFont="1" applyFill="1" applyBorder="1" applyProtection="1">
      <protection hidden="1"/>
    </xf>
    <xf numFmtId="165" fontId="8" fillId="24" borderId="27" xfId="2" applyNumberFormat="1" applyFont="1" applyFill="1" applyBorder="1" applyProtection="1">
      <protection hidden="1"/>
    </xf>
    <xf numFmtId="169" fontId="8" fillId="24" borderId="27" xfId="1" applyNumberFormat="1" applyFont="1" applyFill="1" applyBorder="1" applyProtection="1">
      <protection hidden="1"/>
    </xf>
    <xf numFmtId="170" fontId="8" fillId="24" borderId="27" xfId="2" applyNumberFormat="1" applyFont="1" applyFill="1" applyBorder="1" applyProtection="1">
      <protection hidden="1"/>
    </xf>
    <xf numFmtId="165" fontId="8" fillId="24" borderId="28" xfId="2" applyNumberFormat="1" applyFont="1" applyFill="1" applyBorder="1" applyProtection="1">
      <protection hidden="1"/>
    </xf>
    <xf numFmtId="164" fontId="8" fillId="24" borderId="29" xfId="2" applyNumberFormat="1" applyFont="1" applyFill="1" applyBorder="1" applyProtection="1">
      <protection hidden="1"/>
    </xf>
    <xf numFmtId="37" fontId="8" fillId="24" borderId="26" xfId="3" applyFont="1" applyFill="1" applyBorder="1" applyAlignment="1" applyProtection="1">
      <protection hidden="1"/>
    </xf>
    <xf numFmtId="37" fontId="8" fillId="24" borderId="27" xfId="3" applyFont="1" applyFill="1" applyBorder="1" applyAlignment="1" applyProtection="1">
      <protection hidden="1"/>
    </xf>
    <xf numFmtId="165" fontId="8" fillId="24" borderId="29" xfId="2" applyNumberFormat="1" applyFont="1" applyFill="1" applyBorder="1" applyProtection="1">
      <protection hidden="1"/>
    </xf>
    <xf numFmtId="172" fontId="8" fillId="24" borderId="27" xfId="1" applyNumberFormat="1" applyFont="1" applyFill="1" applyBorder="1" applyProtection="1">
      <protection hidden="1"/>
    </xf>
    <xf numFmtId="169" fontId="8" fillId="24" borderId="28" xfId="1" applyNumberFormat="1" applyFont="1" applyFill="1" applyBorder="1" applyProtection="1">
      <protection hidden="1"/>
    </xf>
    <xf numFmtId="37" fontId="8" fillId="24" borderId="26" xfId="3" applyFont="1" applyFill="1" applyBorder="1" applyProtection="1">
      <protection hidden="1"/>
    </xf>
    <xf numFmtId="37" fontId="8" fillId="24" borderId="27" xfId="3" applyFont="1" applyFill="1" applyBorder="1" applyProtection="1">
      <protection hidden="1"/>
    </xf>
    <xf numFmtId="181" fontId="8" fillId="24" borderId="27" xfId="3" applyNumberFormat="1" applyFont="1" applyFill="1" applyBorder="1" applyProtection="1">
      <protection hidden="1"/>
    </xf>
    <xf numFmtId="3" fontId="20" fillId="24" borderId="14" xfId="0" applyNumberFormat="1" applyFont="1" applyFill="1" applyBorder="1" applyProtection="1">
      <protection hidden="1"/>
    </xf>
    <xf numFmtId="167" fontId="10" fillId="24" borderId="14" xfId="2" applyNumberFormat="1" applyFont="1" applyFill="1" applyBorder="1" applyProtection="1">
      <protection hidden="1"/>
    </xf>
    <xf numFmtId="165" fontId="10" fillId="24" borderId="14" xfId="2" applyNumberFormat="1" applyFont="1" applyFill="1" applyBorder="1" applyProtection="1">
      <protection hidden="1"/>
    </xf>
    <xf numFmtId="169" fontId="10" fillId="24" borderId="14" xfId="1" applyNumberFormat="1" applyFont="1" applyFill="1" applyBorder="1" applyProtection="1">
      <protection hidden="1"/>
    </xf>
    <xf numFmtId="170" fontId="10" fillId="24" borderId="14" xfId="2" applyNumberFormat="1" applyFont="1" applyFill="1" applyBorder="1" applyProtection="1">
      <protection hidden="1"/>
    </xf>
    <xf numFmtId="165" fontId="10" fillId="24" borderId="15" xfId="2" applyNumberFormat="1" applyFont="1" applyFill="1" applyBorder="1" applyProtection="1">
      <protection hidden="1"/>
    </xf>
    <xf numFmtId="164" fontId="10" fillId="24" borderId="16" xfId="2" applyNumberFormat="1" applyFont="1" applyFill="1" applyBorder="1" applyProtection="1">
      <protection hidden="1"/>
    </xf>
    <xf numFmtId="182" fontId="20" fillId="24" borderId="14" xfId="2" applyNumberFormat="1" applyFont="1" applyFill="1" applyBorder="1" applyProtection="1">
      <protection hidden="1"/>
    </xf>
    <xf numFmtId="181" fontId="10" fillId="24" borderId="14" xfId="3" applyNumberFormat="1" applyFont="1" applyFill="1" applyBorder="1" applyAlignment="1" applyProtection="1">
      <protection hidden="1"/>
    </xf>
    <xf numFmtId="165" fontId="10" fillId="24" borderId="16" xfId="2" applyNumberFormat="1" applyFont="1" applyFill="1" applyBorder="1" applyProtection="1">
      <protection hidden="1"/>
    </xf>
    <xf numFmtId="172" fontId="10" fillId="24" borderId="14" xfId="1" applyNumberFormat="1" applyFont="1" applyFill="1" applyBorder="1" applyProtection="1">
      <protection hidden="1"/>
    </xf>
    <xf numFmtId="169" fontId="10" fillId="24" borderId="15" xfId="2" applyNumberFormat="1" applyFont="1" applyFill="1" applyBorder="1" applyProtection="1">
      <protection hidden="1"/>
    </xf>
    <xf numFmtId="37" fontId="10" fillId="24" borderId="13" xfId="3" applyFont="1" applyFill="1" applyBorder="1" applyProtection="1">
      <protection hidden="1"/>
    </xf>
    <xf numFmtId="37" fontId="10" fillId="24" borderId="14" xfId="3" applyFont="1" applyFill="1" applyBorder="1" applyProtection="1">
      <protection hidden="1"/>
    </xf>
    <xf numFmtId="38" fontId="8" fillId="0" borderId="40" xfId="1" applyNumberFormat="1" applyFont="1" applyFill="1" applyBorder="1" applyAlignment="1">
      <alignment vertical="center" wrapText="1"/>
    </xf>
    <xf numFmtId="0" fontId="10" fillId="0" borderId="47" xfId="46" applyFont="1" applyBorder="1" applyAlignment="1">
      <alignment horizontal="center" vertical="center"/>
    </xf>
    <xf numFmtId="169" fontId="8" fillId="0" borderId="3" xfId="1" applyNumberFormat="1" applyFont="1" applyFill="1" applyBorder="1" applyAlignment="1">
      <alignment vertical="center" wrapText="1"/>
    </xf>
    <xf numFmtId="37" fontId="13" fillId="0" borderId="0" xfId="3" applyFont="1" applyAlignment="1" applyProtection="1">
      <alignment horizontal="center" vertical="center"/>
      <protection hidden="1"/>
    </xf>
    <xf numFmtId="37" fontId="13" fillId="0" borderId="0" xfId="3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165" fontId="13" fillId="0" borderId="0" xfId="84" applyNumberFormat="1" applyFont="1" applyFill="1" applyBorder="1" applyAlignment="1" applyProtection="1">
      <alignment horizontal="center" vertical="center" wrapText="1"/>
      <protection hidden="1"/>
    </xf>
    <xf numFmtId="0" fontId="0" fillId="0" borderId="63" xfId="0" applyBorder="1" applyAlignment="1"/>
    <xf numFmtId="0" fontId="9" fillId="0" borderId="63" xfId="0" applyFont="1" applyBorder="1" applyAlignment="1">
      <alignment horizontal="center"/>
    </xf>
    <xf numFmtId="9" fontId="10" fillId="24" borderId="58" xfId="2" applyFont="1" applyFill="1" applyBorder="1" applyAlignment="1" applyProtection="1">
      <alignment horizontal="center" vertical="center" wrapText="1"/>
      <protection hidden="1"/>
    </xf>
    <xf numFmtId="165" fontId="10" fillId="24" borderId="58" xfId="2" applyNumberFormat="1" applyFont="1" applyFill="1" applyBorder="1" applyAlignment="1" applyProtection="1">
      <alignment horizontal="center" vertical="center" wrapText="1"/>
      <protection hidden="1"/>
    </xf>
    <xf numFmtId="165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0" borderId="0" xfId="84" applyFont="1" applyFill="1" applyBorder="1" applyAlignment="1" applyProtection="1">
      <alignment horizontal="center" vertical="center" wrapText="1"/>
      <protection hidden="1"/>
    </xf>
    <xf numFmtId="165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4" fontId="16" fillId="0" borderId="0" xfId="84" applyNumberFormat="1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Fill="1" applyProtection="1">
      <protection hidden="1"/>
    </xf>
    <xf numFmtId="37" fontId="17" fillId="0" borderId="0" xfId="3" applyFont="1" applyFill="1" applyBorder="1" applyAlignment="1" applyProtection="1">
      <alignment horizontal="center" vertical="center" wrapText="1"/>
      <protection hidden="1"/>
    </xf>
    <xf numFmtId="37" fontId="17" fillId="0" borderId="0" xfId="3" applyFont="1" applyFill="1" applyProtection="1">
      <protection hidden="1"/>
    </xf>
    <xf numFmtId="0" fontId="18" fillId="0" borderId="0" xfId="0" applyFont="1" applyFill="1" applyAlignment="1" applyProtection="1">
      <alignment horizontal="center" vertical="center" wrapText="1"/>
      <protection hidden="1"/>
    </xf>
    <xf numFmtId="165" fontId="17" fillId="0" borderId="0" xfId="3" applyNumberFormat="1" applyFont="1" applyFill="1" applyProtection="1">
      <protection hidden="1"/>
    </xf>
    <xf numFmtId="164" fontId="18" fillId="0" borderId="0" xfId="0" applyNumberFormat="1" applyFont="1" applyFill="1" applyAlignment="1" applyProtection="1">
      <alignment horizontal="center" vertical="center" wrapText="1"/>
      <protection hidden="1"/>
    </xf>
    <xf numFmtId="37" fontId="42" fillId="0" borderId="0" xfId="3" applyFont="1" applyAlignment="1" applyProtection="1">
      <alignment horizontal="center" vertical="center"/>
      <protection hidden="1"/>
    </xf>
    <xf numFmtId="37" fontId="8" fillId="0" borderId="0" xfId="3" applyFont="1" applyFill="1" applyBorder="1" applyAlignment="1" applyProtection="1">
      <alignment horizontal="center" vertical="center" wrapText="1"/>
      <protection hidden="1"/>
    </xf>
    <xf numFmtId="165" fontId="8" fillId="0" borderId="0" xfId="3" applyNumberFormat="1" applyFont="1" applyFill="1" applyBorder="1" applyAlignment="1" applyProtection="1">
      <alignment horizontal="center" vertical="center" wrapText="1"/>
      <protection hidden="1"/>
    </xf>
    <xf numFmtId="165" fontId="54" fillId="0" borderId="0" xfId="0" applyNumberFormat="1" applyFont="1" applyFill="1" applyAlignment="1" applyProtection="1">
      <alignment horizontal="center" vertical="center" wrapText="1"/>
      <protection hidden="1"/>
    </xf>
    <xf numFmtId="37" fontId="13" fillId="0" borderId="0" xfId="3" applyFont="1" applyAlignment="1" applyProtection="1">
      <alignment horizontal="center" vertical="center" wrapText="1"/>
      <protection hidden="1"/>
    </xf>
    <xf numFmtId="0" fontId="8" fillId="24" borderId="0" xfId="85" applyFill="1"/>
    <xf numFmtId="185" fontId="8" fillId="0" borderId="6" xfId="2" applyNumberFormat="1" applyFont="1" applyFill="1" applyBorder="1" applyProtection="1">
      <protection hidden="1"/>
    </xf>
    <xf numFmtId="169" fontId="19" fillId="0" borderId="6" xfId="1" applyNumberFormat="1" applyFont="1" applyBorder="1" applyProtection="1">
      <protection hidden="1"/>
    </xf>
    <xf numFmtId="172" fontId="19" fillId="0" borderId="6" xfId="1" applyNumberFormat="1" applyFont="1" applyBorder="1" applyProtection="1">
      <protection hidden="1"/>
    </xf>
    <xf numFmtId="186" fontId="19" fillId="0" borderId="6" xfId="1" applyNumberFormat="1" applyFont="1" applyBorder="1" applyProtection="1">
      <protection hidden="1"/>
    </xf>
    <xf numFmtId="165" fontId="8" fillId="0" borderId="8" xfId="2" applyNumberFormat="1" applyFont="1" applyBorder="1" applyProtection="1">
      <protection hidden="1"/>
    </xf>
    <xf numFmtId="185" fontId="8" fillId="0" borderId="10" xfId="2" applyNumberFormat="1" applyFont="1" applyFill="1" applyBorder="1" applyProtection="1">
      <protection hidden="1"/>
    </xf>
    <xf numFmtId="169" fontId="19" fillId="0" borderId="10" xfId="1" applyNumberFormat="1" applyFont="1" applyBorder="1" applyProtection="1">
      <protection hidden="1"/>
    </xf>
    <xf numFmtId="172" fontId="19" fillId="0" borderId="10" xfId="1" applyNumberFormat="1" applyFont="1" applyBorder="1" applyProtection="1">
      <protection hidden="1"/>
    </xf>
    <xf numFmtId="186" fontId="19" fillId="0" borderId="10" xfId="1" applyNumberFormat="1" applyFont="1" applyBorder="1" applyProtection="1">
      <protection hidden="1"/>
    </xf>
    <xf numFmtId="165" fontId="8" fillId="0" borderId="12" xfId="2" applyNumberFormat="1" applyFont="1" applyBorder="1" applyProtection="1">
      <protection hidden="1"/>
    </xf>
    <xf numFmtId="185" fontId="10" fillId="0" borderId="14" xfId="2" applyNumberFormat="1" applyFont="1" applyFill="1" applyBorder="1" applyProtection="1">
      <protection hidden="1"/>
    </xf>
    <xf numFmtId="169" fontId="10" fillId="0" borderId="13" xfId="1" applyNumberFormat="1" applyFont="1" applyFill="1" applyBorder="1" applyAlignment="1" applyProtection="1">
      <protection hidden="1"/>
    </xf>
    <xf numFmtId="169" fontId="10" fillId="0" borderId="14" xfId="1" applyNumberFormat="1" applyFont="1" applyFill="1" applyBorder="1" applyAlignment="1" applyProtection="1">
      <protection hidden="1"/>
    </xf>
    <xf numFmtId="172" fontId="10" fillId="0" borderId="14" xfId="1" applyNumberFormat="1" applyFont="1" applyFill="1" applyBorder="1" applyAlignment="1" applyProtection="1">
      <protection hidden="1"/>
    </xf>
    <xf numFmtId="169" fontId="10" fillId="0" borderId="16" xfId="1" applyNumberFormat="1" applyFont="1" applyFill="1" applyBorder="1" applyAlignment="1" applyProtection="1">
      <protection hidden="1"/>
    </xf>
    <xf numFmtId="165" fontId="10" fillId="0" borderId="16" xfId="2" applyNumberFormat="1" applyFont="1" applyBorder="1" applyProtection="1">
      <protection hidden="1"/>
    </xf>
    <xf numFmtId="39" fontId="8" fillId="0" borderId="0" xfId="3" applyNumberFormat="1" applyFont="1" applyProtection="1">
      <protection hidden="1"/>
    </xf>
    <xf numFmtId="37" fontId="10" fillId="24" borderId="14" xfId="3" applyFont="1" applyFill="1" applyBorder="1" applyAlignment="1" applyProtection="1">
      <protection hidden="1"/>
    </xf>
    <xf numFmtId="178" fontId="10" fillId="24" borderId="0" xfId="40" applyNumberFormat="1" applyFont="1" applyFill="1" applyAlignment="1"/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37" fontId="9" fillId="0" borderId="63" xfId="3" applyFont="1" applyBorder="1" applyAlignment="1" applyProtection="1">
      <alignment horizontal="center"/>
      <protection hidden="1"/>
    </xf>
    <xf numFmtId="0" fontId="9" fillId="0" borderId="63" xfId="0" applyFont="1" applyBorder="1" applyAlignment="1">
      <alignment horizontal="center"/>
    </xf>
    <xf numFmtId="37" fontId="8" fillId="0" borderId="0" xfId="3" applyFont="1" applyAlignment="1" applyProtection="1">
      <alignment horizontal="left" vertical="top" wrapText="1"/>
      <protection hidden="1"/>
    </xf>
    <xf numFmtId="178" fontId="40" fillId="24" borderId="0" xfId="40" applyNumberFormat="1" applyFont="1" applyFill="1" applyAlignment="1">
      <alignment horizontal="center" wrapText="1"/>
    </xf>
    <xf numFmtId="178" fontId="10" fillId="24" borderId="0" xfId="40" applyNumberFormat="1" applyFont="1" applyFill="1" applyAlignment="1">
      <alignment horizontal="center" vertical="center" wrapText="1"/>
    </xf>
    <xf numFmtId="178" fontId="10" fillId="24" borderId="0" xfId="40" applyNumberFormat="1" applyFont="1" applyFill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178" fontId="10" fillId="24" borderId="0" xfId="40" applyNumberFormat="1" applyFont="1" applyFill="1" applyAlignment="1">
      <alignment horizontal="center"/>
    </xf>
  </cellXfs>
  <cellStyles count="86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2 3 2" xfId="8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ESOS 2" xfId="8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SheetLayoutView="100" workbookViewId="0">
      <selection activeCell="D14" sqref="D14"/>
    </sheetView>
  </sheetViews>
  <sheetFormatPr baseColWidth="10" defaultColWidth="11.42578125" defaultRowHeight="12.75" x14ac:dyDescent="0.2"/>
  <cols>
    <col min="1" max="1" width="61.140625" style="48" customWidth="1"/>
    <col min="2" max="8" width="17.42578125" style="48" customWidth="1"/>
    <col min="9" max="9" width="17.140625" style="48" customWidth="1"/>
    <col min="10" max="10" width="12.28515625" style="48" customWidth="1"/>
    <col min="11" max="11" width="17.7109375" style="48" bestFit="1" customWidth="1"/>
    <col min="12" max="16384" width="11.42578125" style="48"/>
  </cols>
  <sheetData>
    <row r="1" spans="1:11" ht="27.75" customHeight="1" x14ac:dyDescent="0.2">
      <c r="A1" s="345" t="s">
        <v>345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3" spans="1:11" ht="38.25" x14ac:dyDescent="0.2">
      <c r="A3" s="52" t="s">
        <v>87</v>
      </c>
      <c r="B3" s="52" t="s">
        <v>238</v>
      </c>
      <c r="C3" s="52" t="s">
        <v>346</v>
      </c>
      <c r="D3" s="52" t="s">
        <v>347</v>
      </c>
      <c r="E3" s="206" t="s">
        <v>244</v>
      </c>
      <c r="F3" s="52" t="s">
        <v>114</v>
      </c>
      <c r="G3" s="52" t="s">
        <v>100</v>
      </c>
      <c r="H3" s="52" t="s">
        <v>101</v>
      </c>
      <c r="I3" s="53" t="s">
        <v>98</v>
      </c>
      <c r="J3" s="52" t="s">
        <v>91</v>
      </c>
      <c r="K3" s="52" t="s">
        <v>92</v>
      </c>
    </row>
    <row r="4" spans="1:11" ht="25.5" customHeight="1" x14ac:dyDescent="0.2">
      <c r="A4" s="54" t="s">
        <v>93</v>
      </c>
      <c r="B4" s="300">
        <v>3326625243</v>
      </c>
      <c r="C4" s="300">
        <v>984912568</v>
      </c>
      <c r="D4" s="300">
        <v>78245778</v>
      </c>
      <c r="E4" s="298">
        <v>-15376471.34</v>
      </c>
      <c r="F4" s="159">
        <f t="shared" ref="F4:F12" si="0">SUM(B4:E4)</f>
        <v>4374407117.6599998</v>
      </c>
      <c r="G4" s="69">
        <v>20</v>
      </c>
      <c r="H4" s="69">
        <f t="shared" ref="H4:H12" si="1">+G4/100*F4</f>
        <v>874881423.53200006</v>
      </c>
      <c r="I4" s="70">
        <f t="shared" ref="I4:I12" si="2">+F4-H4</f>
        <v>3499525694.1279998</v>
      </c>
    </row>
    <row r="5" spans="1:11" ht="25.5" customHeight="1" x14ac:dyDescent="0.2">
      <c r="A5" s="75" t="s">
        <v>173</v>
      </c>
      <c r="B5" s="300">
        <v>94049344</v>
      </c>
      <c r="C5" s="300">
        <v>34317650</v>
      </c>
      <c r="D5" s="300">
        <v>4185363</v>
      </c>
      <c r="E5" s="298"/>
      <c r="F5" s="159">
        <f t="shared" si="0"/>
        <v>132552357</v>
      </c>
      <c r="G5" s="69">
        <v>100</v>
      </c>
      <c r="H5" s="69">
        <f t="shared" si="1"/>
        <v>132552357</v>
      </c>
      <c r="I5" s="70">
        <f t="shared" si="2"/>
        <v>0</v>
      </c>
    </row>
    <row r="6" spans="1:11" ht="25.5" customHeight="1" x14ac:dyDescent="0.2">
      <c r="A6" s="75" t="s">
        <v>174</v>
      </c>
      <c r="B6" s="300">
        <v>34547636</v>
      </c>
      <c r="C6" s="300">
        <v>0</v>
      </c>
      <c r="D6" s="300"/>
      <c r="E6" s="298"/>
      <c r="F6" s="159">
        <f t="shared" si="0"/>
        <v>34547636</v>
      </c>
      <c r="G6" s="69">
        <v>100</v>
      </c>
      <c r="H6" s="69">
        <f t="shared" si="1"/>
        <v>34547636</v>
      </c>
      <c r="I6" s="70">
        <f t="shared" si="2"/>
        <v>0</v>
      </c>
    </row>
    <row r="7" spans="1:11" ht="25.5" customHeight="1" x14ac:dyDescent="0.2">
      <c r="A7" s="54" t="s">
        <v>94</v>
      </c>
      <c r="B7" s="300">
        <v>198332292</v>
      </c>
      <c r="C7" s="300">
        <v>-13372498</v>
      </c>
      <c r="D7" s="300">
        <v>473026</v>
      </c>
      <c r="E7" s="298"/>
      <c r="F7" s="159">
        <f t="shared" si="0"/>
        <v>185432820</v>
      </c>
      <c r="G7" s="69">
        <v>20</v>
      </c>
      <c r="H7" s="69">
        <f t="shared" si="1"/>
        <v>37086564</v>
      </c>
      <c r="I7" s="70">
        <f t="shared" si="2"/>
        <v>148346256</v>
      </c>
    </row>
    <row r="8" spans="1:11" ht="25.5" customHeight="1" x14ac:dyDescent="0.2">
      <c r="A8" s="54" t="s">
        <v>95</v>
      </c>
      <c r="B8" s="300">
        <v>75298111</v>
      </c>
      <c r="C8" s="300"/>
      <c r="D8" s="300">
        <v>0</v>
      </c>
      <c r="E8" s="298"/>
      <c r="F8" s="159">
        <f t="shared" si="0"/>
        <v>75298111</v>
      </c>
      <c r="G8" s="69">
        <v>20</v>
      </c>
      <c r="H8" s="69">
        <f t="shared" si="1"/>
        <v>15059622.200000001</v>
      </c>
      <c r="I8" s="70">
        <f t="shared" si="2"/>
        <v>60238488.799999997</v>
      </c>
    </row>
    <row r="9" spans="1:11" ht="25.5" customHeight="1" x14ac:dyDescent="0.2">
      <c r="A9" s="54" t="s">
        <v>175</v>
      </c>
      <c r="B9" s="300">
        <v>95360879</v>
      </c>
      <c r="C9" s="300"/>
      <c r="D9" s="300"/>
      <c r="E9" s="298"/>
      <c r="F9" s="159">
        <f t="shared" si="0"/>
        <v>95360879</v>
      </c>
      <c r="G9" s="69">
        <v>20</v>
      </c>
      <c r="H9" s="69">
        <f t="shared" si="1"/>
        <v>19072175.800000001</v>
      </c>
      <c r="I9" s="70">
        <f t="shared" si="2"/>
        <v>76288703.200000003</v>
      </c>
    </row>
    <row r="10" spans="1:11" ht="25.5" customHeight="1" x14ac:dyDescent="0.2">
      <c r="A10" s="54" t="s">
        <v>105</v>
      </c>
      <c r="B10" s="300">
        <v>17306482</v>
      </c>
      <c r="C10" s="300"/>
      <c r="D10" s="300"/>
      <c r="E10" s="298"/>
      <c r="F10" s="159">
        <f t="shared" si="0"/>
        <v>17306482</v>
      </c>
      <c r="G10" s="69">
        <v>20</v>
      </c>
      <c r="H10" s="69">
        <f t="shared" si="1"/>
        <v>3461296.4000000004</v>
      </c>
      <c r="I10" s="70">
        <f t="shared" si="2"/>
        <v>13845185.6</v>
      </c>
    </row>
    <row r="11" spans="1:11" ht="25.5" customHeight="1" x14ac:dyDescent="0.2">
      <c r="A11" s="54" t="s">
        <v>96</v>
      </c>
      <c r="B11" s="300">
        <v>81036787</v>
      </c>
      <c r="C11" s="300"/>
      <c r="D11" s="300"/>
      <c r="E11" s="298"/>
      <c r="F11" s="159">
        <f t="shared" si="0"/>
        <v>81036787</v>
      </c>
      <c r="G11" s="69">
        <v>20</v>
      </c>
      <c r="H11" s="69">
        <f t="shared" si="1"/>
        <v>16207357.4</v>
      </c>
      <c r="I11" s="70">
        <f t="shared" si="2"/>
        <v>64829429.600000001</v>
      </c>
    </row>
    <row r="12" spans="1:11" ht="25.5" customHeight="1" x14ac:dyDescent="0.2">
      <c r="A12" s="54" t="s">
        <v>109</v>
      </c>
      <c r="B12" s="300">
        <v>83124099</v>
      </c>
      <c r="C12" s="300"/>
      <c r="D12" s="300"/>
      <c r="E12" s="298"/>
      <c r="F12" s="159">
        <f t="shared" si="0"/>
        <v>83124099</v>
      </c>
      <c r="G12" s="69">
        <v>20</v>
      </c>
      <c r="H12" s="69">
        <f t="shared" si="1"/>
        <v>16624819.800000001</v>
      </c>
      <c r="I12" s="70">
        <f t="shared" si="2"/>
        <v>66499279.200000003</v>
      </c>
    </row>
    <row r="13" spans="1:11" ht="25.5" customHeight="1" x14ac:dyDescent="0.2">
      <c r="A13" s="299" t="s">
        <v>97</v>
      </c>
      <c r="B13" s="160">
        <f>SUM(B4:B12)</f>
        <v>4005680873</v>
      </c>
      <c r="C13" s="160">
        <f>SUM(C4:C12)</f>
        <v>1005857720</v>
      </c>
      <c r="D13" s="160">
        <f>SUM(D4:D12)</f>
        <v>82904167</v>
      </c>
      <c r="E13" s="160">
        <f t="shared" ref="E13" si="3">SUM(E4:E12)</f>
        <v>-15376471.34</v>
      </c>
      <c r="F13" s="200">
        <f>SUM(F4:F12)</f>
        <v>5079066288.6599998</v>
      </c>
      <c r="G13" s="71"/>
      <c r="H13" s="71">
        <f>SUM(H4:H12)</f>
        <v>1149493252.1320002</v>
      </c>
      <c r="I13" s="72">
        <f>SUM(I4:I12)</f>
        <v>3929573036.5279994</v>
      </c>
      <c r="J13" s="55">
        <v>1.2800000000000001E-2</v>
      </c>
      <c r="K13" s="56">
        <f>+I13*J13</f>
        <v>50298534.867558397</v>
      </c>
    </row>
    <row r="14" spans="1:11" x14ac:dyDescent="0.2">
      <c r="A14" s="49"/>
      <c r="B14" s="59" t="s">
        <v>103</v>
      </c>
      <c r="C14" s="59"/>
      <c r="D14" s="59"/>
      <c r="E14" s="59"/>
      <c r="F14" s="59"/>
      <c r="G14" s="57" t="s">
        <v>103</v>
      </c>
      <c r="H14" s="50"/>
      <c r="I14" s="58" t="s">
        <v>103</v>
      </c>
      <c r="J14" s="60" t="s">
        <v>103</v>
      </c>
      <c r="K14" s="58" t="s">
        <v>103</v>
      </c>
    </row>
    <row r="15" spans="1:11" x14ac:dyDescent="0.2">
      <c r="A15" s="51" t="s">
        <v>88</v>
      </c>
    </row>
    <row r="16" spans="1:11" x14ac:dyDescent="0.2">
      <c r="B16" s="61"/>
      <c r="C16" s="63"/>
      <c r="D16" s="63"/>
      <c r="E16" s="63"/>
      <c r="F16" s="63"/>
      <c r="G16" s="62" t="s">
        <v>243</v>
      </c>
      <c r="H16" s="63"/>
      <c r="I16" s="64">
        <v>443163501</v>
      </c>
      <c r="J16" s="65">
        <v>12</v>
      </c>
      <c r="K16" s="66">
        <f>+I16/J16</f>
        <v>36930291.75</v>
      </c>
    </row>
    <row r="18" spans="9:11" x14ac:dyDescent="0.2">
      <c r="I18" s="73" t="s">
        <v>104</v>
      </c>
      <c r="K18" s="74">
        <f>+DISTRIBUCIÓN!B66</f>
        <v>1530256.7131735235</v>
      </c>
    </row>
    <row r="21" spans="9:11" x14ac:dyDescent="0.2">
      <c r="I21" s="346"/>
      <c r="J21" s="346"/>
      <c r="K21" s="67">
        <f>+K13+K18</f>
        <v>51828791.580731921</v>
      </c>
    </row>
    <row r="22" spans="9:11" x14ac:dyDescent="0.2">
      <c r="I22" s="346"/>
      <c r="J22" s="346"/>
      <c r="K22" s="68"/>
    </row>
    <row r="23" spans="9:11" x14ac:dyDescent="0.2">
      <c r="I23" s="346"/>
      <c r="J23" s="346"/>
      <c r="K23" s="68"/>
    </row>
  </sheetData>
  <mergeCells count="4">
    <mergeCell ref="A1:K1"/>
    <mergeCell ref="I21:J21"/>
    <mergeCell ref="I22:J22"/>
    <mergeCell ref="I23:J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6"/>
  <sheetViews>
    <sheetView topLeftCell="A4" zoomScaleNormal="100" zoomScaleSheetLayoutView="100" workbookViewId="0">
      <pane xSplit="1" ySplit="1" topLeftCell="T5" activePane="bottomRight" state="frozen"/>
      <selection activeCell="A4" sqref="A4"/>
      <selection pane="topRight" activeCell="B4" sqref="B4"/>
      <selection pane="bottomLeft" activeCell="A5" sqref="A5"/>
      <selection pane="bottomRight" activeCell="T59" sqref="T59:U60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42" customWidth="1"/>
    <col min="5" max="5" width="12.28515625" style="2" customWidth="1"/>
    <col min="6" max="6" width="15.5703125" style="2" customWidth="1"/>
    <col min="7" max="7" width="12" style="42" customWidth="1"/>
    <col min="8" max="8" width="17.7109375" style="4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5.5703125" style="2" customWidth="1"/>
    <col min="16" max="16" width="15" style="2" customWidth="1"/>
    <col min="17" max="17" width="16.140625" style="2" customWidth="1"/>
    <col min="18" max="18" width="16.28515625" style="2" customWidth="1"/>
    <col min="19" max="19" width="17.5703125" style="43" customWidth="1"/>
    <col min="20" max="21" width="15.7109375" style="2" bestFit="1" customWidth="1"/>
    <col min="22" max="22" width="16.42578125" style="2" bestFit="1" customWidth="1"/>
    <col min="23" max="23" width="14.42578125" style="2" bestFit="1" customWidth="1"/>
    <col min="24" max="24" width="16.28515625" style="2" bestFit="1" customWidth="1"/>
    <col min="25" max="25" width="3.7109375" style="4" customWidth="1"/>
    <col min="26" max="28" width="18.42578125" style="2" customWidth="1"/>
    <col min="29" max="29" width="20.140625" style="2" customWidth="1"/>
    <col min="30" max="30" width="16.140625" style="2" bestFit="1" customWidth="1"/>
    <col min="31" max="16384" width="9.7109375" style="2"/>
  </cols>
  <sheetData>
    <row r="1" spans="1:71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71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71" ht="18.75" thickBot="1" x14ac:dyDescent="0.3">
      <c r="B3" s="348" t="s">
        <v>0</v>
      </c>
      <c r="C3" s="348"/>
      <c r="D3" s="348"/>
      <c r="E3" s="348"/>
      <c r="F3" s="348"/>
      <c r="G3" s="348"/>
      <c r="H3" s="348"/>
      <c r="I3" s="348" t="s">
        <v>1</v>
      </c>
      <c r="J3" s="348"/>
      <c r="K3" s="348"/>
      <c r="L3" s="348"/>
      <c r="M3" s="348"/>
      <c r="N3" s="348"/>
      <c r="O3" s="348" t="s">
        <v>1</v>
      </c>
      <c r="P3" s="348"/>
      <c r="Q3" s="348"/>
      <c r="R3" s="348"/>
      <c r="S3" s="207"/>
      <c r="T3" s="347" t="s">
        <v>2</v>
      </c>
      <c r="U3" s="347"/>
      <c r="V3" s="347"/>
      <c r="W3" s="347"/>
      <c r="X3" s="347"/>
      <c r="Z3" s="347"/>
      <c r="AA3" s="347"/>
      <c r="AB3" s="347"/>
      <c r="AC3" s="347"/>
      <c r="AD3" s="347"/>
    </row>
    <row r="4" spans="1:71" ht="64.5" thickBot="1" x14ac:dyDescent="0.25">
      <c r="A4" s="102" t="s">
        <v>3</v>
      </c>
      <c r="B4" s="102" t="s">
        <v>110</v>
      </c>
      <c r="C4" s="218" t="s">
        <v>4</v>
      </c>
      <c r="D4" s="219">
        <v>0.85</v>
      </c>
      <c r="E4" s="102" t="s">
        <v>5</v>
      </c>
      <c r="F4" s="218" t="s">
        <v>6</v>
      </c>
      <c r="G4" s="219">
        <v>0.15</v>
      </c>
      <c r="H4" s="220" t="s">
        <v>7</v>
      </c>
      <c r="I4" s="208" t="s">
        <v>259</v>
      </c>
      <c r="J4" s="208" t="s">
        <v>260</v>
      </c>
      <c r="K4" s="208" t="s">
        <v>261</v>
      </c>
      <c r="L4" s="5" t="s">
        <v>262</v>
      </c>
      <c r="M4" s="307" t="s">
        <v>263</v>
      </c>
      <c r="N4" s="307" t="s">
        <v>264</v>
      </c>
      <c r="O4" s="5" t="s">
        <v>265</v>
      </c>
      <c r="P4" s="208" t="s">
        <v>266</v>
      </c>
      <c r="Q4" s="308" t="s">
        <v>267</v>
      </c>
      <c r="R4" s="307" t="s">
        <v>268</v>
      </c>
      <c r="S4" s="220" t="s">
        <v>8</v>
      </c>
      <c r="T4" s="5" t="s">
        <v>342</v>
      </c>
      <c r="U4" s="5" t="s">
        <v>343</v>
      </c>
      <c r="V4" s="218" t="s">
        <v>9</v>
      </c>
      <c r="W4" s="221" t="s">
        <v>10</v>
      </c>
      <c r="X4" s="222" t="s">
        <v>11</v>
      </c>
      <c r="Y4" s="100"/>
      <c r="Z4" s="223" t="s">
        <v>12</v>
      </c>
      <c r="AA4" s="223" t="s">
        <v>13</v>
      </c>
      <c r="AB4" s="223" t="s">
        <v>14</v>
      </c>
      <c r="AC4" s="223" t="s">
        <v>15</v>
      </c>
      <c r="AD4" s="223" t="s">
        <v>16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</row>
    <row r="5" spans="1:71" x14ac:dyDescent="0.2">
      <c r="A5" s="134"/>
      <c r="B5" s="134"/>
      <c r="C5" s="135"/>
      <c r="D5" s="136"/>
      <c r="E5" s="137"/>
      <c r="F5" s="135"/>
      <c r="G5" s="136"/>
      <c r="H5" s="138"/>
      <c r="I5" s="137"/>
      <c r="J5" s="137"/>
      <c r="K5" s="137"/>
      <c r="L5" s="137"/>
      <c r="M5" s="137"/>
      <c r="N5" s="137"/>
      <c r="O5" s="209">
        <v>0.85</v>
      </c>
      <c r="P5" s="209"/>
      <c r="Q5" s="209"/>
      <c r="R5" s="210">
        <v>0.15</v>
      </c>
      <c r="S5" s="138"/>
      <c r="T5" s="135" t="s">
        <v>17</v>
      </c>
      <c r="U5" s="134" t="s">
        <v>17</v>
      </c>
      <c r="V5" s="135"/>
      <c r="W5" s="139"/>
      <c r="X5" s="140"/>
      <c r="Y5" s="141"/>
      <c r="Z5" s="142" t="s">
        <v>17</v>
      </c>
      <c r="AA5" s="142" t="s">
        <v>17</v>
      </c>
      <c r="AB5" s="142" t="s">
        <v>17</v>
      </c>
      <c r="AC5" s="142" t="s">
        <v>17</v>
      </c>
      <c r="AD5" s="142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</row>
    <row r="6" spans="1:71" s="12" customFormat="1" ht="22.5" x14ac:dyDescent="0.2">
      <c r="A6" s="143"/>
      <c r="B6" s="143" t="s">
        <v>18</v>
      </c>
      <c r="C6" s="144" t="s">
        <v>19</v>
      </c>
      <c r="D6" s="145" t="s">
        <v>20</v>
      </c>
      <c r="E6" s="146" t="s">
        <v>21</v>
      </c>
      <c r="F6" s="144" t="s">
        <v>22</v>
      </c>
      <c r="G6" s="145" t="s">
        <v>23</v>
      </c>
      <c r="H6" s="147" t="s">
        <v>24</v>
      </c>
      <c r="I6" s="301" t="s">
        <v>254</v>
      </c>
      <c r="J6" s="301" t="s">
        <v>255</v>
      </c>
      <c r="K6" s="301" t="s">
        <v>239</v>
      </c>
      <c r="L6" s="301" t="s">
        <v>245</v>
      </c>
      <c r="M6" s="302" t="s">
        <v>246</v>
      </c>
      <c r="N6" s="302" t="s">
        <v>247</v>
      </c>
      <c r="O6" s="301" t="s">
        <v>248</v>
      </c>
      <c r="P6" s="301" t="s">
        <v>249</v>
      </c>
      <c r="Q6" s="301" t="s">
        <v>250</v>
      </c>
      <c r="R6" s="301" t="s">
        <v>251</v>
      </c>
      <c r="S6" s="304" t="s">
        <v>253</v>
      </c>
      <c r="T6" s="310" t="s">
        <v>270</v>
      </c>
      <c r="U6" s="144" t="s">
        <v>25</v>
      </c>
      <c r="V6" s="144" t="s">
        <v>26</v>
      </c>
      <c r="W6" s="144" t="s">
        <v>27</v>
      </c>
      <c r="X6" s="148" t="s">
        <v>28</v>
      </c>
      <c r="Y6" s="149"/>
      <c r="Z6" s="146">
        <f>+AC6*0.25</f>
        <v>287373313.03300005</v>
      </c>
      <c r="AA6" s="146">
        <f>+AC6*0.25</f>
        <v>287373313.03300005</v>
      </c>
      <c r="AB6" s="146">
        <f>+AC6*0.5</f>
        <v>574746626.0660001</v>
      </c>
      <c r="AC6" s="146">
        <f>+'Part FEBRERO 2022'!H13</f>
        <v>1149493252.1320002</v>
      </c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</row>
    <row r="7" spans="1:71" s="13" customFormat="1" ht="23.25" customHeight="1" thickBot="1" x14ac:dyDescent="0.25">
      <c r="A7" s="150"/>
      <c r="B7" s="150"/>
      <c r="C7" s="151"/>
      <c r="D7" s="152"/>
      <c r="E7" s="151"/>
      <c r="F7" s="151"/>
      <c r="G7" s="152"/>
      <c r="H7" s="153"/>
      <c r="I7" s="146"/>
      <c r="J7" s="146"/>
      <c r="K7" s="146"/>
      <c r="L7" s="146"/>
      <c r="M7" s="146"/>
      <c r="N7" s="146"/>
      <c r="O7" s="146"/>
      <c r="P7" s="146"/>
      <c r="Q7" s="150"/>
      <c r="R7" s="146"/>
      <c r="S7" s="153"/>
      <c r="T7" s="151"/>
      <c r="U7" s="151"/>
      <c r="V7" s="151"/>
      <c r="W7" s="151"/>
      <c r="X7" s="154"/>
      <c r="Y7" s="151"/>
      <c r="Z7" s="146" t="s">
        <v>29</v>
      </c>
      <c r="AA7" s="146" t="s">
        <v>30</v>
      </c>
      <c r="AB7" s="146" t="s">
        <v>31</v>
      </c>
      <c r="AC7" s="155" t="s">
        <v>32</v>
      </c>
      <c r="AD7" s="155" t="s">
        <v>33</v>
      </c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</row>
    <row r="8" spans="1:71" ht="13.5" thickTop="1" x14ac:dyDescent="0.2">
      <c r="A8" s="105" t="s">
        <v>39</v>
      </c>
      <c r="B8" s="224">
        <f>+'CENSO POB 2020'!C9</f>
        <v>656464</v>
      </c>
      <c r="C8" s="225">
        <f t="shared" ref="C8:C19" si="0">+B8/$B$62</f>
        <v>0.11348786970290306</v>
      </c>
      <c r="D8" s="226">
        <f t="shared" ref="D8:D19" si="1">+C8*D$4</f>
        <v>9.6464689247467594E-2</v>
      </c>
      <c r="E8" s="227">
        <f>+'TERRITORIO INEGI 2020'!B7</f>
        <v>224</v>
      </c>
      <c r="F8" s="228">
        <f t="shared" ref="F8:F19" si="2">+E8/$E$62</f>
        <v>3.4914677257452099E-3</v>
      </c>
      <c r="G8" s="229">
        <f t="shared" ref="G8:G19" si="3">+F8*G$4</f>
        <v>5.2372015886178146E-4</v>
      </c>
      <c r="H8" s="230">
        <f t="shared" ref="H8:H19" si="4">+G8+D8</f>
        <v>9.6988409406329371E-2</v>
      </c>
      <c r="I8" s="231">
        <v>77936</v>
      </c>
      <c r="J8" s="77">
        <v>87455</v>
      </c>
      <c r="K8" s="232">
        <f>+J8/$J$62</f>
        <v>8.1310904149733673E-2</v>
      </c>
      <c r="L8" s="233">
        <v>1.8323297204</v>
      </c>
      <c r="M8" s="232">
        <f>+L8*K8</f>
        <v>0.14898838626615271</v>
      </c>
      <c r="N8" s="232">
        <f>+M8/$M$62</f>
        <v>7.727393414602883E-2</v>
      </c>
      <c r="O8" s="232">
        <f>+N8*$O$5</f>
        <v>6.5682844024124498E-2</v>
      </c>
      <c r="P8" s="232">
        <f>+I8/J8</f>
        <v>0.89115545137499286</v>
      </c>
      <c r="Q8" s="234">
        <f>+P8/$P$62</f>
        <v>1.1841897874560577E-2</v>
      </c>
      <c r="R8" s="235">
        <f>+Q8*$R$5</f>
        <v>1.7762846811840865E-3</v>
      </c>
      <c r="S8" s="236">
        <f t="shared" ref="S8:S19" si="5">+O8+R8</f>
        <v>6.7459128705308583E-2</v>
      </c>
      <c r="T8" s="227">
        <v>683317463.73000002</v>
      </c>
      <c r="U8" s="227">
        <v>336542870.29999995</v>
      </c>
      <c r="V8" s="237">
        <f t="shared" ref="V8:V19" si="6">+U8/T8</f>
        <v>0.4925131994474804</v>
      </c>
      <c r="W8" s="238">
        <f t="shared" ref="W8:W19" si="7">+V8*U8</f>
        <v>165751805.8026914</v>
      </c>
      <c r="X8" s="236">
        <f t="shared" ref="X8:X19" si="8">+W8/W$62</f>
        <v>8.5582122090769444E-2</v>
      </c>
      <c r="Y8" s="100"/>
      <c r="Z8" s="239">
        <f t="shared" ref="Z8:Z19" si="9">+H8*Z$6</f>
        <v>27871880.536897857</v>
      </c>
      <c r="AA8" s="240">
        <f t="shared" ref="AA8:AA19" si="10">+S8*AA$6</f>
        <v>19385953.310364082</v>
      </c>
      <c r="AB8" s="240">
        <f t="shared" ref="AB8:AB19" si="11">+X8*AB$6</f>
        <v>49188035.923238233</v>
      </c>
      <c r="AC8" s="240">
        <f t="shared" ref="AC8:AC19" si="12">SUM(Z8:AB8)</f>
        <v>96445869.770500168</v>
      </c>
      <c r="AD8" s="241">
        <f>+AC8/AC$20</f>
        <v>9.9393109054138881E-2</v>
      </c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</row>
    <row r="9" spans="1:71" x14ac:dyDescent="0.2">
      <c r="A9" s="107" t="s">
        <v>42</v>
      </c>
      <c r="B9" s="242">
        <f>+'CENSO POB 2020'!C12</f>
        <v>122337</v>
      </c>
      <c r="C9" s="243">
        <f t="shared" si="0"/>
        <v>2.1149317427679282E-2</v>
      </c>
      <c r="D9" s="244">
        <f t="shared" si="1"/>
        <v>1.7976919813527389E-2</v>
      </c>
      <c r="E9" s="245">
        <f>+'TERRITORIO INEGI 2020'!B10</f>
        <v>1140.9000000000001</v>
      </c>
      <c r="F9" s="246">
        <f t="shared" si="2"/>
        <v>1.778310503706567E-2</v>
      </c>
      <c r="G9" s="247">
        <f t="shared" si="3"/>
        <v>2.6674657555598503E-3</v>
      </c>
      <c r="H9" s="248">
        <f t="shared" si="4"/>
        <v>2.064438556908724E-2</v>
      </c>
      <c r="I9" s="249">
        <v>26523</v>
      </c>
      <c r="J9" s="78">
        <v>24758</v>
      </c>
      <c r="K9" s="250">
        <f t="shared" ref="K9:K19" si="13">+J9/$J$62</f>
        <v>2.3018642329645032E-2</v>
      </c>
      <c r="L9" s="251">
        <v>1.8739893594999999</v>
      </c>
      <c r="M9" s="250">
        <f t="shared" ref="M9:M19" si="14">+L9*K9</f>
        <v>4.3136690795891081E-2</v>
      </c>
      <c r="N9" s="250">
        <f t="shared" ref="N9:N19" si="15">+M9/$M$62</f>
        <v>2.2373165367967789E-2</v>
      </c>
      <c r="O9" s="250">
        <f t="shared" ref="O9:O19" si="16">+N9*$O$5</f>
        <v>1.901719056277262E-2</v>
      </c>
      <c r="P9" s="250">
        <f t="shared" ref="P9:P19" si="17">+I9/J9</f>
        <v>1.0712900880523468</v>
      </c>
      <c r="Q9" s="252">
        <f t="shared" ref="Q9:Q19" si="18">+P9/$P$62</f>
        <v>1.4235572253046412E-2</v>
      </c>
      <c r="R9" s="253">
        <f t="shared" ref="R9:R19" si="19">+Q9*$R$5</f>
        <v>2.1353358379569616E-3</v>
      </c>
      <c r="S9" s="254">
        <f t="shared" si="5"/>
        <v>2.1152526400729583E-2</v>
      </c>
      <c r="T9" s="245">
        <v>110141115</v>
      </c>
      <c r="U9" s="245">
        <v>36286157.619999997</v>
      </c>
      <c r="V9" s="255">
        <f t="shared" si="6"/>
        <v>0.32945151880839407</v>
      </c>
      <c r="W9" s="256">
        <f t="shared" si="7"/>
        <v>11954529.739629781</v>
      </c>
      <c r="X9" s="254">
        <f t="shared" si="8"/>
        <v>6.172445716414135E-3</v>
      </c>
      <c r="Y9" s="100"/>
      <c r="Z9" s="257">
        <f t="shared" si="9"/>
        <v>5932645.4765192568</v>
      </c>
      <c r="AA9" s="258">
        <f t="shared" si="10"/>
        <v>6078671.5907956604</v>
      </c>
      <c r="AB9" s="258">
        <f t="shared" si="11"/>
        <v>3547592.3500845591</v>
      </c>
      <c r="AC9" s="258">
        <f t="shared" si="12"/>
        <v>15558909.417399477</v>
      </c>
      <c r="AD9" s="259">
        <f t="shared" ref="AD9:AD19" si="20">+AC9/AC$20</f>
        <v>1.6034366055974601E-2</v>
      </c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</row>
    <row r="10" spans="1:71" x14ac:dyDescent="0.2">
      <c r="A10" s="107" t="s">
        <v>51</v>
      </c>
      <c r="B10" s="242">
        <f>+'CENSO POB 2020'!C21</f>
        <v>397205</v>
      </c>
      <c r="C10" s="243">
        <f t="shared" si="0"/>
        <v>6.8667816186937305E-2</v>
      </c>
      <c r="D10" s="244">
        <f t="shared" si="1"/>
        <v>5.8367643758896706E-2</v>
      </c>
      <c r="E10" s="245">
        <f>+'TERRITORIO INEGI 2020'!B19</f>
        <v>1032</v>
      </c>
      <c r="F10" s="246">
        <f t="shared" si="2"/>
        <v>1.6085690593611857E-2</v>
      </c>
      <c r="G10" s="247">
        <f t="shared" si="3"/>
        <v>2.4128535890417784E-3</v>
      </c>
      <c r="H10" s="248">
        <f t="shared" si="4"/>
        <v>6.0780497347938486E-2</v>
      </c>
      <c r="I10" s="249">
        <v>49018</v>
      </c>
      <c r="J10" s="78">
        <v>87249</v>
      </c>
      <c r="K10" s="250">
        <f t="shared" si="13"/>
        <v>8.1119376549769751E-2</v>
      </c>
      <c r="L10" s="251">
        <v>1.8532766358999999</v>
      </c>
      <c r="M10" s="250">
        <f t="shared" si="14"/>
        <v>0.15033664527846263</v>
      </c>
      <c r="N10" s="250">
        <f t="shared" si="15"/>
        <v>7.7973218705987155E-2</v>
      </c>
      <c r="O10" s="250">
        <f t="shared" si="16"/>
        <v>6.6277235900089077E-2</v>
      </c>
      <c r="P10" s="250">
        <f t="shared" si="17"/>
        <v>0.56181732741922541</v>
      </c>
      <c r="Q10" s="252">
        <f t="shared" si="18"/>
        <v>7.4655700138420563E-3</v>
      </c>
      <c r="R10" s="253">
        <f t="shared" si="19"/>
        <v>1.1198355020763085E-3</v>
      </c>
      <c r="S10" s="254">
        <f t="shared" si="5"/>
        <v>6.7397071402165387E-2</v>
      </c>
      <c r="T10" s="245">
        <v>425436337.39000034</v>
      </c>
      <c r="U10" s="245">
        <v>103602879.21000001</v>
      </c>
      <c r="V10" s="255">
        <f t="shared" si="6"/>
        <v>0.24352146280120532</v>
      </c>
      <c r="W10" s="256">
        <f t="shared" si="7"/>
        <v>25229524.695635784</v>
      </c>
      <c r="X10" s="254">
        <f t="shared" si="8"/>
        <v>1.3026683192605823E-2</v>
      </c>
      <c r="Y10" s="100"/>
      <c r="Z10" s="257">
        <f t="shared" si="9"/>
        <v>17466692.890670557</v>
      </c>
      <c r="AA10" s="258">
        <f t="shared" si="10"/>
        <v>19368119.697561931</v>
      </c>
      <c r="AB10" s="258">
        <f t="shared" si="11"/>
        <v>7487042.2137808669</v>
      </c>
      <c r="AC10" s="258">
        <f t="shared" si="12"/>
        <v>44321854.802013353</v>
      </c>
      <c r="AD10" s="259">
        <f t="shared" si="20"/>
        <v>4.5676263362038387E-2</v>
      </c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</row>
    <row r="11" spans="1:71" x14ac:dyDescent="0.2">
      <c r="A11" s="107" t="s">
        <v>53</v>
      </c>
      <c r="B11" s="242">
        <f>+'CENSO POB 2020'!C23</f>
        <v>481213</v>
      </c>
      <c r="C11" s="243">
        <f t="shared" si="0"/>
        <v>8.3190911067999293E-2</v>
      </c>
      <c r="D11" s="244">
        <f t="shared" si="1"/>
        <v>7.0712274407799397E-2</v>
      </c>
      <c r="E11" s="245">
        <f>+'TERRITORIO INEGI 2020'!B21</f>
        <v>149.4</v>
      </c>
      <c r="F11" s="246">
        <f t="shared" si="2"/>
        <v>2.3286842777961356E-3</v>
      </c>
      <c r="G11" s="247">
        <f t="shared" si="3"/>
        <v>3.4930264166942035E-4</v>
      </c>
      <c r="H11" s="248">
        <f t="shared" si="4"/>
        <v>7.1061577049468819E-2</v>
      </c>
      <c r="I11" s="249">
        <v>95635</v>
      </c>
      <c r="J11" s="78">
        <v>113990</v>
      </c>
      <c r="K11" s="250">
        <f t="shared" si="13"/>
        <v>0.10598170446547529</v>
      </c>
      <c r="L11" s="251">
        <v>1.9916235985999999</v>
      </c>
      <c r="M11" s="250">
        <f t="shared" si="14"/>
        <v>0.21107566363329158</v>
      </c>
      <c r="N11" s="250">
        <f t="shared" si="15"/>
        <v>0.10947596212157761</v>
      </c>
      <c r="O11" s="250">
        <f t="shared" si="16"/>
        <v>9.3054567803340968E-2</v>
      </c>
      <c r="P11" s="250">
        <f t="shared" si="17"/>
        <v>0.83897710325467145</v>
      </c>
      <c r="Q11" s="252">
        <f t="shared" si="18"/>
        <v>1.1148538855378512E-2</v>
      </c>
      <c r="R11" s="253">
        <f t="shared" si="19"/>
        <v>1.6722808283067768E-3</v>
      </c>
      <c r="S11" s="254">
        <f t="shared" si="5"/>
        <v>9.472684863164775E-2</v>
      </c>
      <c r="T11" s="245">
        <v>449264751.14000052</v>
      </c>
      <c r="U11" s="245">
        <v>209079343.96000001</v>
      </c>
      <c r="V11" s="255">
        <f t="shared" si="6"/>
        <v>0.46538114425728982</v>
      </c>
      <c r="W11" s="256">
        <f t="shared" si="7"/>
        <v>97301584.332668275</v>
      </c>
      <c r="X11" s="254">
        <f t="shared" si="8"/>
        <v>5.0239428944118938E-2</v>
      </c>
      <c r="Y11" s="100"/>
      <c r="Z11" s="257">
        <f t="shared" si="9"/>
        <v>20421200.826055653</v>
      </c>
      <c r="AA11" s="258">
        <f t="shared" si="10"/>
        <v>27221968.324452121</v>
      </c>
      <c r="AB11" s="258">
        <f t="shared" si="11"/>
        <v>28874942.28111491</v>
      </c>
      <c r="AC11" s="258">
        <f t="shared" si="12"/>
        <v>76518111.431622684</v>
      </c>
      <c r="AD11" s="259">
        <f t="shared" si="20"/>
        <v>7.885638868971323E-2</v>
      </c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</row>
    <row r="12" spans="1:71" x14ac:dyDescent="0.2">
      <c r="A12" s="107" t="s">
        <v>58</v>
      </c>
      <c r="B12" s="242">
        <f>+'CENSO POB 2020'!C28</f>
        <v>643143</v>
      </c>
      <c r="C12" s="243">
        <f t="shared" si="0"/>
        <v>0.11118496823029775</v>
      </c>
      <c r="D12" s="244">
        <f t="shared" si="1"/>
        <v>9.4507222995753079E-2</v>
      </c>
      <c r="E12" s="245">
        <f>+'TERRITORIO INEGI 2020'!B26</f>
        <v>118.4</v>
      </c>
      <c r="F12" s="246">
        <f t="shared" si="2"/>
        <v>1.8454900836081824E-3</v>
      </c>
      <c r="G12" s="247">
        <f t="shared" si="3"/>
        <v>2.7682351254122733E-4</v>
      </c>
      <c r="H12" s="248">
        <f t="shared" si="4"/>
        <v>9.4784046508294306E-2</v>
      </c>
      <c r="I12" s="249">
        <v>113831</v>
      </c>
      <c r="J12" s="78">
        <v>95688</v>
      </c>
      <c r="K12" s="250">
        <f t="shared" si="13"/>
        <v>8.8965499928874453E-2</v>
      </c>
      <c r="L12" s="251">
        <v>1.8797706219999999</v>
      </c>
      <c r="M12" s="250">
        <f t="shared" si="14"/>
        <v>0.16723473313784129</v>
      </c>
      <c r="N12" s="250">
        <f t="shared" si="15"/>
        <v>8.6737537597976408E-2</v>
      </c>
      <c r="O12" s="250">
        <f t="shared" si="16"/>
        <v>7.372690695827995E-2</v>
      </c>
      <c r="P12" s="250">
        <f t="shared" si="17"/>
        <v>1.1896058021904523</v>
      </c>
      <c r="Q12" s="252">
        <f t="shared" si="18"/>
        <v>1.5807781233665195E-2</v>
      </c>
      <c r="R12" s="253">
        <f t="shared" si="19"/>
        <v>2.3711671850497793E-3</v>
      </c>
      <c r="S12" s="254">
        <f t="shared" si="5"/>
        <v>7.6098074143329725E-2</v>
      </c>
      <c r="T12" s="245">
        <v>516795710.3599999</v>
      </c>
      <c r="U12" s="245">
        <v>210861820.25999999</v>
      </c>
      <c r="V12" s="255">
        <f t="shared" si="6"/>
        <v>0.40801774479341874</v>
      </c>
      <c r="W12" s="256">
        <f t="shared" si="7"/>
        <v>86035364.365520403</v>
      </c>
      <c r="X12" s="254">
        <f t="shared" si="8"/>
        <v>4.4422376103815837E-2</v>
      </c>
      <c r="Y12" s="100"/>
      <c r="Z12" s="257">
        <f t="shared" si="9"/>
        <v>27238405.467762496</v>
      </c>
      <c r="AA12" s="258">
        <f t="shared" si="10"/>
        <v>21868555.681999542</v>
      </c>
      <c r="AB12" s="258">
        <f t="shared" si="11"/>
        <v>25531610.78750306</v>
      </c>
      <c r="AC12" s="258">
        <f t="shared" si="12"/>
        <v>74638571.937265098</v>
      </c>
      <c r="AD12" s="259">
        <f t="shared" si="20"/>
        <v>7.6919413323336419E-2</v>
      </c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</row>
    <row r="13" spans="1:71" x14ac:dyDescent="0.2">
      <c r="A13" s="107" t="s">
        <v>64</v>
      </c>
      <c r="B13" s="242">
        <f>+'CENSO POB 2020'!C33</f>
        <v>471523</v>
      </c>
      <c r="C13" s="243">
        <f t="shared" si="0"/>
        <v>8.1515727878332944E-2</v>
      </c>
      <c r="D13" s="244">
        <f t="shared" si="1"/>
        <v>6.9288368696583003E-2</v>
      </c>
      <c r="E13" s="245">
        <f>+'TERRITORIO INEGI 2020'!B32</f>
        <v>247.3</v>
      </c>
      <c r="F13" s="246">
        <f t="shared" si="2"/>
        <v>3.8546427168606712E-3</v>
      </c>
      <c r="G13" s="247">
        <f t="shared" si="3"/>
        <v>5.7819640752910064E-4</v>
      </c>
      <c r="H13" s="248">
        <f t="shared" si="4"/>
        <v>6.9866565104112099E-2</v>
      </c>
      <c r="I13" s="249">
        <v>78885</v>
      </c>
      <c r="J13" s="78">
        <v>113737</v>
      </c>
      <c r="K13" s="250">
        <f t="shared" si="13"/>
        <v>0.1057464788208594</v>
      </c>
      <c r="L13" s="251">
        <v>1.9568038190999999</v>
      </c>
      <c r="M13" s="250">
        <f t="shared" si="14"/>
        <v>0.20692511361303492</v>
      </c>
      <c r="N13" s="250">
        <f t="shared" si="15"/>
        <v>0.1073232484975629</v>
      </c>
      <c r="O13" s="250">
        <f t="shared" si="16"/>
        <v>9.1224761222928469E-2</v>
      </c>
      <c r="P13" s="250">
        <f t="shared" si="17"/>
        <v>0.69357377106834184</v>
      </c>
      <c r="Q13" s="252">
        <f t="shared" si="18"/>
        <v>9.216382790222178E-3</v>
      </c>
      <c r="R13" s="253">
        <f t="shared" si="19"/>
        <v>1.3824574185333266E-3</v>
      </c>
      <c r="S13" s="254">
        <f t="shared" si="5"/>
        <v>9.2607218641461791E-2</v>
      </c>
      <c r="T13" s="245">
        <v>512545762.94000041</v>
      </c>
      <c r="U13" s="245">
        <v>116809127.09999999</v>
      </c>
      <c r="V13" s="255">
        <f t="shared" si="6"/>
        <v>0.22789989801100724</v>
      </c>
      <c r="W13" s="256">
        <f t="shared" si="7"/>
        <v>26620788.152844779</v>
      </c>
      <c r="X13" s="254">
        <f t="shared" si="8"/>
        <v>1.3745029991174173E-2</v>
      </c>
      <c r="Y13" s="100"/>
      <c r="Z13" s="257">
        <f t="shared" si="9"/>
        <v>20077786.284204483</v>
      </c>
      <c r="AA13" s="258">
        <f t="shared" si="10"/>
        <v>26612843.231768277</v>
      </c>
      <c r="AB13" s="258">
        <f t="shared" si="11"/>
        <v>7899909.6126033394</v>
      </c>
      <c r="AC13" s="258">
        <f t="shared" si="12"/>
        <v>54590539.1285761</v>
      </c>
      <c r="AD13" s="259">
        <f t="shared" si="20"/>
        <v>5.6258743083992833E-2</v>
      </c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</row>
    <row r="14" spans="1:71" x14ac:dyDescent="0.2">
      <c r="A14" s="107" t="s">
        <v>72</v>
      </c>
      <c r="B14" s="242">
        <f>+'CENSO POB 2020'!C44</f>
        <v>1142994</v>
      </c>
      <c r="C14" s="243">
        <f t="shared" si="0"/>
        <v>0.19759797055619194</v>
      </c>
      <c r="D14" s="244">
        <f t="shared" si="1"/>
        <v>0.16795827497276314</v>
      </c>
      <c r="E14" s="245">
        <f>+'TERRITORIO INEGI 2020'!B40</f>
        <v>324.39999999999998</v>
      </c>
      <c r="F14" s="246">
        <f t="shared" si="2"/>
        <v>5.0563934385345803E-3</v>
      </c>
      <c r="G14" s="247">
        <f t="shared" si="3"/>
        <v>7.5845901578018701E-4</v>
      </c>
      <c r="H14" s="248">
        <f t="shared" si="4"/>
        <v>0.16871673398854334</v>
      </c>
      <c r="I14" s="249">
        <v>182930</v>
      </c>
      <c r="J14" s="78">
        <v>207064</v>
      </c>
      <c r="K14" s="250">
        <f t="shared" si="13"/>
        <v>0.19251684931519586</v>
      </c>
      <c r="L14" s="251">
        <v>1.9809358914999999</v>
      </c>
      <c r="M14" s="250">
        <f t="shared" si="14"/>
        <v>0.38136353652696864</v>
      </c>
      <c r="N14" s="250">
        <f t="shared" si="15"/>
        <v>0.19779703335156218</v>
      </c>
      <c r="O14" s="250">
        <f t="shared" si="16"/>
        <v>0.16812747834882785</v>
      </c>
      <c r="P14" s="250">
        <f t="shared" si="17"/>
        <v>0.8834466638334042</v>
      </c>
      <c r="Q14" s="252">
        <f t="shared" si="18"/>
        <v>1.1739461565986884E-2</v>
      </c>
      <c r="R14" s="253">
        <f t="shared" si="19"/>
        <v>1.7609192348980326E-3</v>
      </c>
      <c r="S14" s="254">
        <f t="shared" si="5"/>
        <v>0.1698883975837259</v>
      </c>
      <c r="T14" s="245">
        <v>2540450510.1400013</v>
      </c>
      <c r="U14" s="245">
        <v>1376062053.7900002</v>
      </c>
      <c r="V14" s="255">
        <f t="shared" si="6"/>
        <v>0.54166064180253093</v>
      </c>
      <c r="W14" s="256">
        <f t="shared" si="7"/>
        <v>745358655.21600032</v>
      </c>
      <c r="X14" s="254">
        <f t="shared" si="8"/>
        <v>0.38484875095744919</v>
      </c>
      <c r="Y14" s="100"/>
      <c r="Z14" s="257">
        <f t="shared" si="9"/>
        <v>48484686.810395062</v>
      </c>
      <c r="AA14" s="258">
        <f t="shared" si="10"/>
        <v>48821391.659502834</v>
      </c>
      <c r="AB14" s="258">
        <f t="shared" si="11"/>
        <v>221190521.15850824</v>
      </c>
      <c r="AC14" s="258">
        <f t="shared" si="12"/>
        <v>318496599.62840617</v>
      </c>
      <c r="AD14" s="259">
        <f t="shared" si="20"/>
        <v>0.32822937193233021</v>
      </c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</row>
    <row r="15" spans="1:71" x14ac:dyDescent="0.2">
      <c r="A15" s="107" t="s">
        <v>78</v>
      </c>
      <c r="B15" s="242">
        <f>+'CENSO POB 2020'!C49</f>
        <v>86766</v>
      </c>
      <c r="C15" s="243">
        <f t="shared" si="0"/>
        <v>1.4999891087161044E-2</v>
      </c>
      <c r="D15" s="244">
        <f t="shared" si="1"/>
        <v>1.2749907424086887E-2</v>
      </c>
      <c r="E15" s="245">
        <f>+'TERRITORIO INEGI 2020'!B46</f>
        <v>1667.4</v>
      </c>
      <c r="F15" s="246">
        <f t="shared" si="2"/>
        <v>2.5989612883515905E-2</v>
      </c>
      <c r="G15" s="247">
        <f t="shared" si="3"/>
        <v>3.8984419325273855E-3</v>
      </c>
      <c r="H15" s="248">
        <f t="shared" si="4"/>
        <v>1.6648349356614273E-2</v>
      </c>
      <c r="I15" s="249">
        <v>13606</v>
      </c>
      <c r="J15" s="78">
        <v>22970</v>
      </c>
      <c r="K15" s="250">
        <f t="shared" si="13"/>
        <v>2.1356257141608628E-2</v>
      </c>
      <c r="L15" s="251">
        <v>1.9100372027999999</v>
      </c>
      <c r="M15" s="250">
        <f t="shared" si="14"/>
        <v>4.0791245653035664E-2</v>
      </c>
      <c r="N15" s="250">
        <f t="shared" si="15"/>
        <v>2.1156682808123408E-2</v>
      </c>
      <c r="O15" s="250">
        <f t="shared" si="16"/>
        <v>1.7983180386904895E-2</v>
      </c>
      <c r="P15" s="250">
        <f t="shared" si="17"/>
        <v>0.59233783195472356</v>
      </c>
      <c r="Q15" s="252">
        <f t="shared" si="18"/>
        <v>7.8711341578214088E-3</v>
      </c>
      <c r="R15" s="253">
        <f t="shared" si="19"/>
        <v>1.1806701236732112E-3</v>
      </c>
      <c r="S15" s="254">
        <f t="shared" si="5"/>
        <v>1.9163850510578107E-2</v>
      </c>
      <c r="T15" s="245">
        <v>125378961.84</v>
      </c>
      <c r="U15" s="245">
        <v>23883804.280000001</v>
      </c>
      <c r="V15" s="255">
        <f t="shared" si="6"/>
        <v>0.19049291786670611</v>
      </c>
      <c r="W15" s="256">
        <f t="shared" si="7"/>
        <v>4549695.5670545241</v>
      </c>
      <c r="X15" s="254">
        <f t="shared" si="8"/>
        <v>2.3491303736322272E-3</v>
      </c>
      <c r="Y15" s="100"/>
      <c r="Z15" s="257">
        <f t="shared" si="9"/>
        <v>4784291.3111410588</v>
      </c>
      <c r="AA15" s="258">
        <f t="shared" si="10"/>
        <v>5507179.2116939807</v>
      </c>
      <c r="AB15" s="258">
        <f t="shared" si="11"/>
        <v>1350154.7564342848</v>
      </c>
      <c r="AC15" s="258">
        <f t="shared" si="12"/>
        <v>11641625.279269323</v>
      </c>
      <c r="AD15" s="259">
        <f t="shared" si="20"/>
        <v>1.1997375664745742E-2</v>
      </c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</row>
    <row r="16" spans="1:71" x14ac:dyDescent="0.2">
      <c r="A16" s="107" t="s">
        <v>79</v>
      </c>
      <c r="B16" s="242">
        <f>+'CENSO POB 2020'!C50</f>
        <v>412199</v>
      </c>
      <c r="C16" s="243">
        <f t="shared" si="0"/>
        <v>7.125994175410523E-2</v>
      </c>
      <c r="D16" s="244">
        <f t="shared" si="1"/>
        <v>6.0570950490989442E-2</v>
      </c>
      <c r="E16" s="245">
        <f>+'TERRITORIO INEGI 2020'!B47</f>
        <v>60.1</v>
      </c>
      <c r="F16" s="246">
        <f t="shared" si="2"/>
        <v>9.3677326034503168E-4</v>
      </c>
      <c r="G16" s="247">
        <f t="shared" si="3"/>
        <v>1.4051598905175474E-4</v>
      </c>
      <c r="H16" s="248">
        <f t="shared" si="4"/>
        <v>6.07114664800412E-2</v>
      </c>
      <c r="I16" s="249">
        <v>47668</v>
      </c>
      <c r="J16" s="78">
        <v>40796</v>
      </c>
      <c r="K16" s="250">
        <f t="shared" si="13"/>
        <v>3.7929902757904463E-2</v>
      </c>
      <c r="L16" s="251">
        <v>1.7340616191</v>
      </c>
      <c r="M16" s="250">
        <f t="shared" si="14"/>
        <v>6.5772788588677369E-2</v>
      </c>
      <c r="N16" s="250">
        <f t="shared" si="15"/>
        <v>3.4113545769418017E-2</v>
      </c>
      <c r="O16" s="250">
        <f t="shared" si="16"/>
        <v>2.8996513904005313E-2</v>
      </c>
      <c r="P16" s="250">
        <f t="shared" si="17"/>
        <v>1.1684478870477497</v>
      </c>
      <c r="Q16" s="252">
        <f t="shared" si="18"/>
        <v>1.5526629533395704E-2</v>
      </c>
      <c r="R16" s="253">
        <f t="shared" si="19"/>
        <v>2.3289944300093554E-3</v>
      </c>
      <c r="S16" s="254">
        <f t="shared" si="5"/>
        <v>3.1325508334014665E-2</v>
      </c>
      <c r="T16" s="245">
        <v>658439418</v>
      </c>
      <c r="U16" s="245">
        <v>330884619.5</v>
      </c>
      <c r="V16" s="255">
        <f t="shared" si="6"/>
        <v>0.50252857051762956</v>
      </c>
      <c r="W16" s="256">
        <f t="shared" si="7"/>
        <v>166278974.84360477</v>
      </c>
      <c r="X16" s="254">
        <f t="shared" si="8"/>
        <v>8.5854313666622481E-2</v>
      </c>
      <c r="Y16" s="100"/>
      <c r="Z16" s="257">
        <f t="shared" si="9"/>
        <v>17446855.26146137</v>
      </c>
      <c r="AA16" s="258">
        <f t="shared" si="10"/>
        <v>9002115.1123886481</v>
      </c>
      <c r="AB16" s="258">
        <f t="shared" si="11"/>
        <v>49344477.113103352</v>
      </c>
      <c r="AC16" s="258">
        <f t="shared" si="12"/>
        <v>75793447.486953378</v>
      </c>
      <c r="AD16" s="259">
        <f t="shared" si="20"/>
        <v>7.8109580115623828E-2</v>
      </c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</row>
    <row r="17" spans="1:71" x14ac:dyDescent="0.2">
      <c r="A17" s="107" t="s">
        <v>80</v>
      </c>
      <c r="B17" s="242">
        <f>+'CENSO POB 2020'!C51</f>
        <v>132169</v>
      </c>
      <c r="C17" s="243">
        <f t="shared" si="0"/>
        <v>2.2849049225491413E-2</v>
      </c>
      <c r="D17" s="244">
        <f t="shared" si="1"/>
        <v>1.9421691841667702E-2</v>
      </c>
      <c r="E17" s="245">
        <f>+'TERRITORIO INEGI 2020'!B48</f>
        <v>70.8</v>
      </c>
      <c r="F17" s="246">
        <f t="shared" si="2"/>
        <v>1.1035531918873252E-3</v>
      </c>
      <c r="G17" s="247">
        <f t="shared" si="3"/>
        <v>1.6553297878309879E-4</v>
      </c>
      <c r="H17" s="248">
        <f t="shared" si="4"/>
        <v>1.9587224820450801E-2</v>
      </c>
      <c r="I17" s="249">
        <v>4761</v>
      </c>
      <c r="J17" s="78">
        <v>6438</v>
      </c>
      <c r="K17" s="250">
        <f t="shared" si="13"/>
        <v>5.9857023716881298E-3</v>
      </c>
      <c r="L17" s="251">
        <v>1.903799258</v>
      </c>
      <c r="M17" s="250">
        <f t="shared" si="14"/>
        <v>1.1395575733828702E-2</v>
      </c>
      <c r="N17" s="250">
        <f t="shared" si="15"/>
        <v>5.9104000713108892E-3</v>
      </c>
      <c r="O17" s="250">
        <f t="shared" si="16"/>
        <v>5.0238400606142557E-3</v>
      </c>
      <c r="P17" s="250">
        <f t="shared" si="17"/>
        <v>0.73951537744641194</v>
      </c>
      <c r="Q17" s="252">
        <f t="shared" si="18"/>
        <v>9.8268664158151723E-3</v>
      </c>
      <c r="R17" s="253">
        <f t="shared" si="19"/>
        <v>1.4740299623722758E-3</v>
      </c>
      <c r="S17" s="254">
        <f t="shared" si="5"/>
        <v>6.4978700229865313E-3</v>
      </c>
      <c r="T17" s="245">
        <v>1139151243</v>
      </c>
      <c r="U17" s="245">
        <v>722790593.99000001</v>
      </c>
      <c r="V17" s="255">
        <f t="shared" si="6"/>
        <v>0.6344992365425528</v>
      </c>
      <c r="W17" s="256">
        <f t="shared" si="7"/>
        <v>458610080.06679326</v>
      </c>
      <c r="X17" s="254">
        <f t="shared" si="8"/>
        <v>0.2367927376372303</v>
      </c>
      <c r="Y17" s="100"/>
      <c r="Z17" s="257">
        <f t="shared" si="9"/>
        <v>5628845.6897751568</v>
      </c>
      <c r="AA17" s="258">
        <f t="shared" si="10"/>
        <v>1867314.4361634557</v>
      </c>
      <c r="AB17" s="258">
        <f t="shared" si="11"/>
        <v>136095827.03392968</v>
      </c>
      <c r="AC17" s="258">
        <f t="shared" si="12"/>
        <v>143591987.1598683</v>
      </c>
      <c r="AD17" s="259">
        <f t="shared" si="20"/>
        <v>0.1479799401782852</v>
      </c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</row>
    <row r="18" spans="1:71" x14ac:dyDescent="0.2">
      <c r="A18" s="107" t="s">
        <v>81</v>
      </c>
      <c r="B18" s="242">
        <f>+'CENSO POB 2020'!C52</f>
        <v>306322</v>
      </c>
      <c r="C18" s="243">
        <f t="shared" si="0"/>
        <v>5.2956188341070756E-2</v>
      </c>
      <c r="D18" s="244">
        <f t="shared" si="1"/>
        <v>4.5012760089910141E-2</v>
      </c>
      <c r="E18" s="245">
        <f>+'TERRITORIO INEGI 2020'!B49</f>
        <v>915.8</v>
      </c>
      <c r="F18" s="246">
        <f t="shared" si="2"/>
        <v>1.4274491710881531E-2</v>
      </c>
      <c r="G18" s="247">
        <f t="shared" si="3"/>
        <v>2.1411737566322296E-3</v>
      </c>
      <c r="H18" s="248">
        <f t="shared" si="4"/>
        <v>4.7153933846542373E-2</v>
      </c>
      <c r="I18" s="249">
        <v>43432</v>
      </c>
      <c r="J18" s="78">
        <v>47092</v>
      </c>
      <c r="K18" s="250">
        <f t="shared" si="13"/>
        <v>4.378358125000581E-2</v>
      </c>
      <c r="L18" s="251">
        <v>1.8493369051999999</v>
      </c>
      <c r="M18" s="250">
        <f t="shared" si="14"/>
        <v>8.0970592647458484E-2</v>
      </c>
      <c r="N18" s="250">
        <f t="shared" si="15"/>
        <v>4.1995999827981786E-2</v>
      </c>
      <c r="O18" s="250">
        <f t="shared" si="16"/>
        <v>3.5696599853784518E-2</v>
      </c>
      <c r="P18" s="250">
        <f t="shared" si="17"/>
        <v>0.92227979274611394</v>
      </c>
      <c r="Q18" s="252">
        <f t="shared" si="18"/>
        <v>1.2255485954351926E-2</v>
      </c>
      <c r="R18" s="253">
        <f t="shared" si="19"/>
        <v>1.8383228931527888E-3</v>
      </c>
      <c r="S18" s="254">
        <f t="shared" si="5"/>
        <v>3.7534922746937309E-2</v>
      </c>
      <c r="T18" s="245">
        <v>289861941.84000015</v>
      </c>
      <c r="U18" s="245">
        <v>126817695.59999999</v>
      </c>
      <c r="V18" s="255">
        <f t="shared" si="6"/>
        <v>0.43751068110211461</v>
      </c>
      <c r="W18" s="256">
        <f t="shared" si="7"/>
        <v>55484096.37775664</v>
      </c>
      <c r="X18" s="254">
        <f t="shared" si="8"/>
        <v>2.8647933500945813E-2</v>
      </c>
      <c r="Y18" s="100"/>
      <c r="Z18" s="257">
        <f t="shared" si="9"/>
        <v>13550782.192019798</v>
      </c>
      <c r="AA18" s="258">
        <f t="shared" si="10"/>
        <v>10786535.10422509</v>
      </c>
      <c r="AB18" s="258">
        <f t="shared" si="11"/>
        <v>16465303.12343174</v>
      </c>
      <c r="AC18" s="258">
        <f t="shared" si="12"/>
        <v>40802620.419676632</v>
      </c>
      <c r="AD18" s="259">
        <f t="shared" si="20"/>
        <v>4.2049486522521946E-2</v>
      </c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</row>
    <row r="19" spans="1:71" x14ac:dyDescent="0.2">
      <c r="A19" s="107" t="s">
        <v>82</v>
      </c>
      <c r="B19" s="242">
        <f>+'CENSO POB 2020'!C53</f>
        <v>46784</v>
      </c>
      <c r="C19" s="243">
        <f t="shared" si="0"/>
        <v>8.0879019964242016E-3</v>
      </c>
      <c r="D19" s="244">
        <f t="shared" si="1"/>
        <v>6.8747166969605712E-3</v>
      </c>
      <c r="E19" s="245">
        <f>+'TERRITORIO INEGI 2020'!B50</f>
        <v>739.2</v>
      </c>
      <c r="F19" s="246">
        <f t="shared" si="2"/>
        <v>1.1521843494959192E-2</v>
      </c>
      <c r="G19" s="247">
        <f t="shared" si="3"/>
        <v>1.7282765242438787E-3</v>
      </c>
      <c r="H19" s="248">
        <f t="shared" si="4"/>
        <v>8.6029932212044503E-3</v>
      </c>
      <c r="I19" s="249">
        <v>7735</v>
      </c>
      <c r="J19" s="78">
        <v>5334</v>
      </c>
      <c r="K19" s="250">
        <f t="shared" si="13"/>
        <v>4.9592631951824303E-3</v>
      </c>
      <c r="L19" s="251">
        <v>2.0438860060000001</v>
      </c>
      <c r="M19" s="250">
        <f t="shared" si="14"/>
        <v>1.0136168644704216E-2</v>
      </c>
      <c r="N19" s="250">
        <f t="shared" si="15"/>
        <v>5.2571992218554409E-3</v>
      </c>
      <c r="O19" s="250">
        <f t="shared" si="16"/>
        <v>4.4686193385771247E-3</v>
      </c>
      <c r="P19" s="250">
        <f t="shared" si="17"/>
        <v>1.4501312335958005</v>
      </c>
      <c r="Q19" s="252">
        <f t="shared" si="18"/>
        <v>1.9269708720803205E-2</v>
      </c>
      <c r="R19" s="253">
        <f t="shared" si="19"/>
        <v>2.8904563081204805E-3</v>
      </c>
      <c r="S19" s="254">
        <f t="shared" si="5"/>
        <v>7.3590756466976048E-3</v>
      </c>
      <c r="T19" s="245">
        <v>198838484.40000001</v>
      </c>
      <c r="U19" s="245">
        <v>94615002.860000014</v>
      </c>
      <c r="V19" s="255">
        <f t="shared" si="6"/>
        <v>0.4758384834077925</v>
      </c>
      <c r="W19" s="256">
        <f t="shared" si="7"/>
        <v>45021459.468526356</v>
      </c>
      <c r="X19" s="254">
        <f t="shared" si="8"/>
        <v>2.3245792239070053E-2</v>
      </c>
      <c r="Y19" s="100"/>
      <c r="Z19" s="257">
        <f t="shared" si="9"/>
        <v>2472270.6639779638</v>
      </c>
      <c r="AA19" s="258">
        <f t="shared" si="10"/>
        <v>2114801.9494519583</v>
      </c>
      <c r="AB19" s="258">
        <f t="shared" si="11"/>
        <v>13360440.659636723</v>
      </c>
      <c r="AC19" s="258">
        <f t="shared" si="12"/>
        <v>17947513.273066647</v>
      </c>
      <c r="AD19" s="259">
        <f t="shared" si="20"/>
        <v>1.8495962017298806E-2</v>
      </c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</row>
    <row r="20" spans="1:71" x14ac:dyDescent="0.2">
      <c r="A20" s="260" t="s">
        <v>86</v>
      </c>
      <c r="B20" s="242"/>
      <c r="C20" s="243"/>
      <c r="D20" s="244"/>
      <c r="E20" s="245"/>
      <c r="F20" s="246"/>
      <c r="G20" s="247"/>
      <c r="H20" s="248"/>
      <c r="I20" s="249"/>
      <c r="J20" s="78"/>
      <c r="K20" s="78"/>
      <c r="L20" s="78"/>
      <c r="M20" s="250"/>
      <c r="N20" s="250"/>
      <c r="O20" s="250"/>
      <c r="P20" s="250"/>
      <c r="Q20" s="261"/>
      <c r="R20" s="262"/>
      <c r="S20" s="254"/>
      <c r="T20" s="245"/>
      <c r="U20" s="245"/>
      <c r="V20" s="255"/>
      <c r="W20" s="256"/>
      <c r="X20" s="254"/>
      <c r="Y20" s="100"/>
      <c r="Z20" s="257"/>
      <c r="AA20" s="258"/>
      <c r="AB20" s="258"/>
      <c r="AC20" s="263">
        <f>SUM(AC8:AC19)</f>
        <v>970347649.73461723</v>
      </c>
      <c r="AD20" s="264" t="s">
        <v>103</v>
      </c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</row>
    <row r="21" spans="1:71" ht="13.5" thickBot="1" x14ac:dyDescent="0.25">
      <c r="A21" s="107"/>
      <c r="B21" s="242"/>
      <c r="C21" s="243"/>
      <c r="D21" s="244"/>
      <c r="E21" s="245"/>
      <c r="F21" s="246"/>
      <c r="G21" s="247"/>
      <c r="H21" s="248"/>
      <c r="I21" s="249"/>
      <c r="J21" s="78"/>
      <c r="K21" s="78"/>
      <c r="L21" s="78"/>
      <c r="M21" s="250"/>
      <c r="N21" s="250"/>
      <c r="O21" s="250"/>
      <c r="P21" s="265"/>
      <c r="Q21" s="266"/>
      <c r="R21" s="267"/>
      <c r="S21" s="254"/>
      <c r="T21" s="245"/>
      <c r="U21" s="245"/>
      <c r="V21" s="255"/>
      <c r="W21" s="256"/>
      <c r="X21" s="254"/>
      <c r="Y21" s="100"/>
      <c r="Z21" s="257"/>
      <c r="AA21" s="258"/>
      <c r="AB21" s="258"/>
      <c r="AC21" s="258"/>
      <c r="AD21" s="264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</row>
    <row r="22" spans="1:71" ht="13.5" thickTop="1" x14ac:dyDescent="0.2">
      <c r="A22" s="105" t="s">
        <v>34</v>
      </c>
      <c r="B22" s="224">
        <f>+'CENSO POB 2020'!C5</f>
        <v>2974</v>
      </c>
      <c r="C22" s="225">
        <f>+B22/$B$62</f>
        <v>5.141377508841821E-4</v>
      </c>
      <c r="D22" s="226">
        <f>+C22*D$4</f>
        <v>4.3701708825155477E-4</v>
      </c>
      <c r="E22" s="227">
        <f>+'TERRITORIO INEGI 2020'!B2</f>
        <v>46.9</v>
      </c>
      <c r="F22" s="228">
        <f>+E22/$E$62</f>
        <v>7.3102605507790325E-4</v>
      </c>
      <c r="G22" s="229">
        <f>+F22*G$4</f>
        <v>1.0965390826168548E-4</v>
      </c>
      <c r="H22" s="230">
        <f>+G22+D22</f>
        <v>5.4667099651324028E-4</v>
      </c>
      <c r="I22" s="231">
        <v>296</v>
      </c>
      <c r="J22" s="77">
        <v>291</v>
      </c>
      <c r="K22" s="232">
        <f t="shared" ref="K22:K60" si="21">+J22/$J$62</f>
        <v>2.7055597858981759E-4</v>
      </c>
      <c r="L22" s="232">
        <v>1.7570912812999999</v>
      </c>
      <c r="M22" s="232">
        <f t="shared" ref="M22:M60" si="22">+L22*K22</f>
        <v>4.7539155108375792E-4</v>
      </c>
      <c r="N22" s="232">
        <f t="shared" ref="N22:N60" si="23">+M22/$M$62</f>
        <v>2.4656536212427167E-4</v>
      </c>
      <c r="O22" s="232">
        <f t="shared" ref="O22:O60" si="24">+N22*$O$5</f>
        <v>2.095805578056309E-4</v>
      </c>
      <c r="P22" s="232">
        <f t="shared" ref="P22:P60" si="25">+I22/J22</f>
        <v>1.0171821305841924</v>
      </c>
      <c r="Q22" s="234">
        <f t="shared" ref="Q22:Q60" si="26">+P22/$P$62</f>
        <v>1.351657209931304E-2</v>
      </c>
      <c r="R22" s="235">
        <f t="shared" ref="R22:R60" si="27">+Q22*$R$5</f>
        <v>2.0274858148969558E-3</v>
      </c>
      <c r="S22" s="236">
        <f t="shared" ref="S22:S60" si="28">+R22+O22</f>
        <v>2.2370663727025869E-3</v>
      </c>
      <c r="T22" s="227">
        <v>626624</v>
      </c>
      <c r="U22" s="227">
        <v>200922.61</v>
      </c>
      <c r="V22" s="237">
        <f>+U22/T22</f>
        <v>0.32064301718414867</v>
      </c>
      <c r="W22" s="238">
        <f>+V22*U22</f>
        <v>64424.431890913998</v>
      </c>
      <c r="X22" s="236">
        <f t="shared" ref="X22:X60" si="29">+W22/W$62</f>
        <v>3.3264069546729099E-5</v>
      </c>
      <c r="Y22" s="100"/>
      <c r="Z22" s="239">
        <f t="shared" ref="Z22:Z60" si="30">+H22*Z$6</f>
        <v>157098.65540706148</v>
      </c>
      <c r="AA22" s="240">
        <f>+S22*AA$6</f>
        <v>642873.17499825847</v>
      </c>
      <c r="AB22" s="240">
        <f>+X22*AB$6</f>
        <v>19118.411741207332</v>
      </c>
      <c r="AC22" s="240">
        <f>SUM(Z22:AB22)</f>
        <v>819090.24214652728</v>
      </c>
      <c r="AD22" s="268">
        <f>+AC22/AC$61</f>
        <v>4.5722040127427338E-3</v>
      </c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</row>
    <row r="23" spans="1:71" x14ac:dyDescent="0.2">
      <c r="A23" s="107" t="s">
        <v>35</v>
      </c>
      <c r="B23" s="242">
        <f>+'CENSO POB 2020'!C6</f>
        <v>3382</v>
      </c>
      <c r="C23" s="243">
        <f t="shared" ref="C23" si="31">+B23/$B$62</f>
        <v>5.8467177992276519E-4</v>
      </c>
      <c r="D23" s="244">
        <f t="shared" ref="D23:D60" si="32">+C23*D$4</f>
        <v>4.9697101293435045E-4</v>
      </c>
      <c r="E23" s="245">
        <f>+'TERRITORIO INEGI 2020'!B3</f>
        <v>980.9</v>
      </c>
      <c r="F23" s="246">
        <f t="shared" ref="F23" si="33">+E23/$E$62</f>
        <v>1.5289199518676232E-2</v>
      </c>
      <c r="G23" s="247">
        <f t="shared" ref="G23:G60" si="34">+F23*G$4</f>
        <v>2.2933799278014345E-3</v>
      </c>
      <c r="H23" s="248">
        <f t="shared" ref="H23:H60" si="35">+G23+D23</f>
        <v>2.7903509407357849E-3</v>
      </c>
      <c r="I23" s="249">
        <v>250</v>
      </c>
      <c r="J23" s="78">
        <v>278</v>
      </c>
      <c r="K23" s="250">
        <f t="shared" si="21"/>
        <v>2.5846928538821062E-4</v>
      </c>
      <c r="L23" s="250">
        <v>1.7189329948000001</v>
      </c>
      <c r="M23" s="250">
        <f t="shared" si="22"/>
        <v>4.4429138279617278E-4</v>
      </c>
      <c r="N23" s="250">
        <f t="shared" si="23"/>
        <v>2.3043502863712232E-4</v>
      </c>
      <c r="O23" s="250">
        <f t="shared" si="24"/>
        <v>1.9586977434155398E-4</v>
      </c>
      <c r="P23" s="250">
        <f t="shared" si="25"/>
        <v>0.89928057553956831</v>
      </c>
      <c r="Q23" s="252">
        <f t="shared" si="26"/>
        <v>1.1949866568941082E-2</v>
      </c>
      <c r="R23" s="253">
        <f t="shared" si="27"/>
        <v>1.7924799853411622E-3</v>
      </c>
      <c r="S23" s="254">
        <f t="shared" si="28"/>
        <v>1.9883497596827164E-3</v>
      </c>
      <c r="T23" s="245">
        <v>2597546</v>
      </c>
      <c r="U23" s="245">
        <v>996274</v>
      </c>
      <c r="V23" s="255">
        <f t="shared" ref="V23:V60" si="36">+U23/T23</f>
        <v>0.38354431451839543</v>
      </c>
      <c r="W23" s="256">
        <f t="shared" ref="W23:W60" si="37">+V23*U23</f>
        <v>382115.22840249987</v>
      </c>
      <c r="X23" s="254">
        <f t="shared" si="29"/>
        <v>1.9729638522800329E-4</v>
      </c>
      <c r="Y23" s="100"/>
      <c r="Z23" s="257">
        <f t="shared" si="30"/>
        <v>801872.39436399087</v>
      </c>
      <c r="AA23" s="258">
        <f t="shared" ref="AA23:AA60" si="38">+S23*AA$6</f>
        <v>571398.65790839167</v>
      </c>
      <c r="AB23" s="258">
        <f t="shared" ref="AB23:AB60" si="39">+X23*AB$6</f>
        <v>113395.43174481271</v>
      </c>
      <c r="AC23" s="258">
        <f t="shared" ref="AC23:AC60" si="40">SUM(Z23:AB23)</f>
        <v>1486666.4840171954</v>
      </c>
      <c r="AD23" s="264">
        <f t="shared" ref="AD23:AD60" si="41">+AC23/AC$61</f>
        <v>8.2986490548590548E-3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</row>
    <row r="24" spans="1:71" x14ac:dyDescent="0.2">
      <c r="A24" s="107" t="s">
        <v>36</v>
      </c>
      <c r="B24" s="242">
        <f>+'CENSO POB 2020'!C36</f>
        <v>1407</v>
      </c>
      <c r="C24" s="243">
        <f t="shared" ref="C24:C60" si="42">+B24/$B$62</f>
        <v>2.4323867366981983E-4</v>
      </c>
      <c r="D24" s="244">
        <f t="shared" si="32"/>
        <v>2.0675287261934686E-4</v>
      </c>
      <c r="E24" s="245">
        <f>+'TERRITORIO INEGI 2020'!B4</f>
        <v>694.5</v>
      </c>
      <c r="F24" s="246">
        <f t="shared" ref="F24:F60" si="43">+E24/$E$62</f>
        <v>1.0825108640759144E-2</v>
      </c>
      <c r="G24" s="247">
        <f t="shared" si="34"/>
        <v>1.6237662961138715E-3</v>
      </c>
      <c r="H24" s="248">
        <f t="shared" si="35"/>
        <v>1.8305191687332184E-3</v>
      </c>
      <c r="I24" s="249">
        <v>366</v>
      </c>
      <c r="J24" s="78">
        <v>167</v>
      </c>
      <c r="K24" s="250">
        <f t="shared" si="21"/>
        <v>1.5526752035910496E-4</v>
      </c>
      <c r="L24" s="250">
        <v>1.7050555638</v>
      </c>
      <c r="M24" s="250">
        <f t="shared" si="22"/>
        <v>2.6473974946572169E-4</v>
      </c>
      <c r="N24" s="250">
        <f t="shared" si="23"/>
        <v>1.3730923918798022E-4</v>
      </c>
      <c r="O24" s="250">
        <f t="shared" si="24"/>
        <v>1.1671285330978319E-4</v>
      </c>
      <c r="P24" s="250">
        <f t="shared" si="25"/>
        <v>2.191616766467066</v>
      </c>
      <c r="Q24" s="252">
        <f t="shared" si="26"/>
        <v>2.9122755057643529E-2</v>
      </c>
      <c r="R24" s="253">
        <f t="shared" si="27"/>
        <v>4.3684132586465294E-3</v>
      </c>
      <c r="S24" s="254">
        <f t="shared" si="28"/>
        <v>4.4851261119563121E-3</v>
      </c>
      <c r="T24" s="245">
        <v>1129316</v>
      </c>
      <c r="U24" s="245">
        <v>288767</v>
      </c>
      <c r="V24" s="255">
        <f t="shared" si="36"/>
        <v>0.25570079587998401</v>
      </c>
      <c r="W24" s="256">
        <f t="shared" si="37"/>
        <v>73837.951723875347</v>
      </c>
      <c r="X24" s="254">
        <f t="shared" si="29"/>
        <v>3.8124523402703295E-5</v>
      </c>
      <c r="Y24" s="100"/>
      <c r="Z24" s="257">
        <f t="shared" si="30"/>
        <v>526042.35808927822</v>
      </c>
      <c r="AA24" s="258">
        <f t="shared" si="38"/>
        <v>1288905.5501637037</v>
      </c>
      <c r="AB24" s="258">
        <f t="shared" si="39"/>
        <v>21911.94119607798</v>
      </c>
      <c r="AC24" s="258">
        <f t="shared" si="40"/>
        <v>1836859.8494490599</v>
      </c>
      <c r="AD24" s="264">
        <f t="shared" si="41"/>
        <v>1.0253446497528408E-2</v>
      </c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</row>
    <row r="25" spans="1:71" ht="13.5" customHeight="1" x14ac:dyDescent="0.2">
      <c r="A25" s="107" t="s">
        <v>37</v>
      </c>
      <c r="B25" s="242">
        <f>+'CENSO POB 2020'!C7</f>
        <v>35289</v>
      </c>
      <c r="C25" s="243">
        <f t="shared" si="42"/>
        <v>6.1006748792709828E-3</v>
      </c>
      <c r="D25" s="244">
        <f t="shared" si="32"/>
        <v>5.1855736473803348E-3</v>
      </c>
      <c r="E25" s="245">
        <f>+'TERRITORIO INEGI 2020'!B5</f>
        <v>190.5</v>
      </c>
      <c r="F25" s="246">
        <f t="shared" si="43"/>
        <v>2.9693062578324218E-3</v>
      </c>
      <c r="G25" s="247">
        <f t="shared" si="34"/>
        <v>4.4539593867486322E-4</v>
      </c>
      <c r="H25" s="248">
        <f t="shared" si="35"/>
        <v>5.6309695860551979E-3</v>
      </c>
      <c r="I25" s="249">
        <v>6372</v>
      </c>
      <c r="J25" s="78">
        <v>6876</v>
      </c>
      <c r="K25" s="250">
        <f t="shared" si="21"/>
        <v>6.3929309580191959E-3</v>
      </c>
      <c r="L25" s="250">
        <v>1.5964581414000001</v>
      </c>
      <c r="M25" s="250">
        <f t="shared" si="22"/>
        <v>1.0206046675337848E-2</v>
      </c>
      <c r="N25" s="250">
        <f t="shared" si="23"/>
        <v>5.2934419819306551E-3</v>
      </c>
      <c r="O25" s="250">
        <f t="shared" si="24"/>
        <v>4.499425684641057E-3</v>
      </c>
      <c r="P25" s="250">
        <f t="shared" si="25"/>
        <v>0.92670157068062831</v>
      </c>
      <c r="Q25" s="252">
        <f t="shared" si="26"/>
        <v>1.2314243652174133E-2</v>
      </c>
      <c r="R25" s="253">
        <f t="shared" si="27"/>
        <v>1.8471365478261198E-3</v>
      </c>
      <c r="S25" s="254">
        <f t="shared" si="28"/>
        <v>6.3465622324671766E-3</v>
      </c>
      <c r="T25" s="245">
        <v>54890194.010000005</v>
      </c>
      <c r="U25" s="245">
        <v>25832482</v>
      </c>
      <c r="V25" s="255">
        <f t="shared" si="36"/>
        <v>0.47062107296056899</v>
      </c>
      <c r="W25" s="256">
        <f t="shared" si="37"/>
        <v>12157310.396074586</v>
      </c>
      <c r="X25" s="254">
        <f t="shared" si="29"/>
        <v>6.2771468315148907E-3</v>
      </c>
      <c r="Y25" s="100"/>
      <c r="Z25" s="257">
        <f t="shared" si="30"/>
        <v>1618190.3855327431</v>
      </c>
      <c r="AA25" s="258">
        <f t="shared" si="38"/>
        <v>1823832.6151142055</v>
      </c>
      <c r="AB25" s="258">
        <f t="shared" si="39"/>
        <v>3607768.9627340664</v>
      </c>
      <c r="AC25" s="258">
        <f t="shared" si="40"/>
        <v>7049791.9633810148</v>
      </c>
      <c r="AD25" s="264">
        <f t="shared" si="41"/>
        <v>3.9352302646777186E-2</v>
      </c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</row>
    <row r="26" spans="1:71" x14ac:dyDescent="0.2">
      <c r="A26" s="107" t="s">
        <v>38</v>
      </c>
      <c r="B26" s="242">
        <f>+'CENSO POB 2020'!C8</f>
        <v>18030</v>
      </c>
      <c r="C26" s="243">
        <f t="shared" si="42"/>
        <v>3.1169817244256232E-3</v>
      </c>
      <c r="D26" s="244">
        <f t="shared" si="32"/>
        <v>2.6494344657617798E-3</v>
      </c>
      <c r="E26" s="245">
        <f>+'TERRITORIO INEGI 2020'!B6</f>
        <v>4539.2</v>
      </c>
      <c r="F26" s="246">
        <f t="shared" si="43"/>
        <v>7.0752099556708276E-2</v>
      </c>
      <c r="G26" s="247">
        <f t="shared" si="34"/>
        <v>1.0612814933506241E-2</v>
      </c>
      <c r="H26" s="248">
        <f t="shared" si="35"/>
        <v>1.3262249399268022E-2</v>
      </c>
      <c r="I26" s="249">
        <v>7349</v>
      </c>
      <c r="J26" s="78">
        <v>5491</v>
      </c>
      <c r="K26" s="250">
        <f t="shared" si="21"/>
        <v>5.1052332592326066E-3</v>
      </c>
      <c r="L26" s="250">
        <v>1.7933312159000001</v>
      </c>
      <c r="M26" s="250">
        <f t="shared" si="22"/>
        <v>9.1553741682327307E-3</v>
      </c>
      <c r="N26" s="250">
        <f t="shared" si="23"/>
        <v>4.7485028752136602E-3</v>
      </c>
      <c r="O26" s="250">
        <f t="shared" si="24"/>
        <v>4.036227443931611E-3</v>
      </c>
      <c r="P26" s="250">
        <f t="shared" si="25"/>
        <v>1.3383718812602441</v>
      </c>
      <c r="Q26" s="252">
        <f t="shared" si="26"/>
        <v>1.7784622325559021E-2</v>
      </c>
      <c r="R26" s="253">
        <f t="shared" si="27"/>
        <v>2.6676933488338529E-3</v>
      </c>
      <c r="S26" s="254">
        <f t="shared" si="28"/>
        <v>6.7039207927654639E-3</v>
      </c>
      <c r="T26" s="245">
        <v>10678636</v>
      </c>
      <c r="U26" s="245">
        <v>1947895</v>
      </c>
      <c r="V26" s="255">
        <f t="shared" si="36"/>
        <v>0.1824104689025827</v>
      </c>
      <c r="W26" s="256">
        <f t="shared" si="37"/>
        <v>355316.44032299629</v>
      </c>
      <c r="X26" s="254">
        <f t="shared" si="29"/>
        <v>1.8345944908002023E-4</v>
      </c>
      <c r="Y26" s="100"/>
      <c r="Z26" s="257">
        <f t="shared" si="30"/>
        <v>3811216.5481375661</v>
      </c>
      <c r="AA26" s="258">
        <f t="shared" si="38"/>
        <v>1926527.9285278276</v>
      </c>
      <c r="AB26" s="258">
        <f t="shared" si="39"/>
        <v>105442.69937866878</v>
      </c>
      <c r="AC26" s="258">
        <f t="shared" si="40"/>
        <v>5843187.1760440618</v>
      </c>
      <c r="AD26" s="264">
        <f t="shared" si="41"/>
        <v>3.2616972439449797E-2</v>
      </c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</row>
    <row r="27" spans="1:71" x14ac:dyDescent="0.2">
      <c r="A27" s="107" t="s">
        <v>40</v>
      </c>
      <c r="B27" s="242">
        <f>+'CENSO POB 2020'!C10</f>
        <v>14992</v>
      </c>
      <c r="C27" s="243">
        <f t="shared" si="42"/>
        <v>2.5917798121236242E-3</v>
      </c>
      <c r="D27" s="244">
        <f t="shared" si="32"/>
        <v>2.2030128403050806E-3</v>
      </c>
      <c r="E27" s="245">
        <f>+'TERRITORIO INEGI 2020'!B8</f>
        <v>2688.6</v>
      </c>
      <c r="F27" s="246">
        <f t="shared" si="43"/>
        <v>4.1906964854636478E-2</v>
      </c>
      <c r="G27" s="247">
        <f t="shared" si="34"/>
        <v>6.2860447281954711E-3</v>
      </c>
      <c r="H27" s="248">
        <f t="shared" si="35"/>
        <v>8.4890575685005517E-3</v>
      </c>
      <c r="I27" s="249">
        <v>10274</v>
      </c>
      <c r="J27" s="78">
        <v>7471</v>
      </c>
      <c r="K27" s="250">
        <f t="shared" si="21"/>
        <v>6.9461296084004373E-3</v>
      </c>
      <c r="L27" s="250">
        <v>2.3084826450000002</v>
      </c>
      <c r="M27" s="250">
        <f t="shared" si="22"/>
        <v>1.6035019650913057E-2</v>
      </c>
      <c r="N27" s="250">
        <f t="shared" si="23"/>
        <v>8.3166821494490596E-3</v>
      </c>
      <c r="O27" s="250">
        <f t="shared" si="24"/>
        <v>7.0691798270317002E-3</v>
      </c>
      <c r="P27" s="250">
        <f t="shared" si="25"/>
        <v>1.375184044973899</v>
      </c>
      <c r="Q27" s="252">
        <f t="shared" si="26"/>
        <v>1.8273791619834338E-2</v>
      </c>
      <c r="R27" s="253">
        <f t="shared" si="27"/>
        <v>2.7410687429751507E-3</v>
      </c>
      <c r="S27" s="254">
        <f t="shared" si="28"/>
        <v>9.8102485700068513E-3</v>
      </c>
      <c r="T27" s="245">
        <v>1836204</v>
      </c>
      <c r="U27" s="245">
        <v>792296.3</v>
      </c>
      <c r="V27" s="255">
        <f t="shared" si="36"/>
        <v>0.43148598957414319</v>
      </c>
      <c r="W27" s="256">
        <f t="shared" si="37"/>
        <v>341864.75304143224</v>
      </c>
      <c r="X27" s="254">
        <f t="shared" si="29"/>
        <v>1.7651398059669E-4</v>
      </c>
      <c r="Y27" s="100"/>
      <c r="Z27" s="257">
        <f t="shared" si="30"/>
        <v>2439528.5979878674</v>
      </c>
      <c r="AA27" s="258">
        <f t="shared" si="38"/>
        <v>2819203.63324012</v>
      </c>
      <c r="AB27" s="258">
        <f t="shared" si="39"/>
        <v>101450.81480142698</v>
      </c>
      <c r="AC27" s="258">
        <f t="shared" si="40"/>
        <v>5360183.0460294141</v>
      </c>
      <c r="AD27" s="264">
        <f t="shared" si="41"/>
        <v>2.9920818453245644E-2</v>
      </c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</row>
    <row r="28" spans="1:71" x14ac:dyDescent="0.2">
      <c r="A28" s="107" t="s">
        <v>41</v>
      </c>
      <c r="B28" s="242">
        <f>+'CENSO POB 2020'!C11</f>
        <v>3661</v>
      </c>
      <c r="C28" s="243">
        <f t="shared" si="42"/>
        <v>6.329046086035611E-4</v>
      </c>
      <c r="D28" s="244">
        <f t="shared" si="32"/>
        <v>5.3796891731302697E-4</v>
      </c>
      <c r="E28" s="245">
        <f>+'TERRITORIO INEGI 2020'!B9</f>
        <v>466.7</v>
      </c>
      <c r="F28" s="246">
        <f t="shared" si="43"/>
        <v>7.2744106589521847E-3</v>
      </c>
      <c r="G28" s="247">
        <f t="shared" si="34"/>
        <v>1.0911615988428278E-3</v>
      </c>
      <c r="H28" s="248">
        <f t="shared" si="35"/>
        <v>1.6291305161558547E-3</v>
      </c>
      <c r="I28" s="249">
        <v>1472</v>
      </c>
      <c r="J28" s="78">
        <v>1100</v>
      </c>
      <c r="K28" s="250">
        <f t="shared" si="21"/>
        <v>1.0227201939821285E-3</v>
      </c>
      <c r="L28" s="250">
        <v>1.4822637890000001</v>
      </c>
      <c r="M28" s="250">
        <f t="shared" si="22"/>
        <v>1.515941109818765E-3</v>
      </c>
      <c r="N28" s="250">
        <f t="shared" si="23"/>
        <v>7.8625412641311144E-4</v>
      </c>
      <c r="O28" s="250">
        <f t="shared" si="24"/>
        <v>6.683160074511447E-4</v>
      </c>
      <c r="P28" s="250">
        <f t="shared" si="25"/>
        <v>1.3381818181818181</v>
      </c>
      <c r="Q28" s="252">
        <f t="shared" si="26"/>
        <v>1.7782096719548338E-2</v>
      </c>
      <c r="R28" s="253">
        <f t="shared" si="27"/>
        <v>2.6673145079322506E-3</v>
      </c>
      <c r="S28" s="254">
        <f t="shared" si="28"/>
        <v>3.3356305153833953E-3</v>
      </c>
      <c r="T28" s="245">
        <v>2185720</v>
      </c>
      <c r="U28" s="245">
        <v>960189</v>
      </c>
      <c r="V28" s="255">
        <f t="shared" si="36"/>
        <v>0.43930100836337682</v>
      </c>
      <c r="W28" s="256">
        <f t="shared" si="37"/>
        <v>421811.99591942242</v>
      </c>
      <c r="X28" s="254">
        <f t="shared" si="29"/>
        <v>2.1779289558449555E-4</v>
      </c>
      <c r="Y28" s="100"/>
      <c r="Z28" s="257">
        <f t="shared" si="30"/>
        <v>468168.63379086938</v>
      </c>
      <c r="AA28" s="258">
        <f t="shared" si="38"/>
        <v>958571.19225969969</v>
      </c>
      <c r="AB28" s="258">
        <f t="shared" si="39"/>
        <v>125175.73191833348</v>
      </c>
      <c r="AC28" s="258">
        <f t="shared" si="40"/>
        <v>1551915.5579689026</v>
      </c>
      <c r="AD28" s="264">
        <f t="shared" si="41"/>
        <v>8.6628727537862039E-3</v>
      </c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</row>
    <row r="29" spans="1:71" x14ac:dyDescent="0.2">
      <c r="A29" s="107" t="s">
        <v>43</v>
      </c>
      <c r="B29" s="242">
        <f>+'CENSO POB 2020'!C19</f>
        <v>104478</v>
      </c>
      <c r="C29" s="243">
        <f t="shared" si="42"/>
        <v>1.8061897759541888E-2</v>
      </c>
      <c r="D29" s="244">
        <f t="shared" si="32"/>
        <v>1.5352613095610604E-2</v>
      </c>
      <c r="E29" s="245">
        <f>+'TERRITORIO INEGI 2020'!B11</f>
        <v>104.3</v>
      </c>
      <c r="F29" s="246">
        <f t="shared" si="43"/>
        <v>1.6257146598001133E-3</v>
      </c>
      <c r="G29" s="247">
        <f t="shared" si="34"/>
        <v>2.43857198970017E-4</v>
      </c>
      <c r="H29" s="248">
        <f t="shared" si="35"/>
        <v>1.5596470294580621E-2</v>
      </c>
      <c r="I29" s="249">
        <v>8234</v>
      </c>
      <c r="J29" s="78">
        <v>27842</v>
      </c>
      <c r="K29" s="250">
        <f t="shared" si="21"/>
        <v>2.5885977855318563E-2</v>
      </c>
      <c r="L29" s="250">
        <v>1.8343045897000001</v>
      </c>
      <c r="M29" s="250">
        <f t="shared" si="22"/>
        <v>4.7482767988883408E-2</v>
      </c>
      <c r="N29" s="250">
        <f t="shared" si="23"/>
        <v>2.4627290613709461E-2</v>
      </c>
      <c r="O29" s="250">
        <f t="shared" si="24"/>
        <v>2.0933197021653041E-2</v>
      </c>
      <c r="P29" s="250">
        <f t="shared" si="25"/>
        <v>0.29574024854536313</v>
      </c>
      <c r="Q29" s="252">
        <f t="shared" si="26"/>
        <v>3.9298708382110078E-3</v>
      </c>
      <c r="R29" s="253">
        <f t="shared" si="27"/>
        <v>5.8948062573165115E-4</v>
      </c>
      <c r="S29" s="254">
        <f t="shared" si="28"/>
        <v>2.1522677647384691E-2</v>
      </c>
      <c r="T29" s="245">
        <v>32779189</v>
      </c>
      <c r="U29" s="245">
        <v>5880270.709999999</v>
      </c>
      <c r="V29" s="255">
        <f t="shared" si="36"/>
        <v>0.17939036594224461</v>
      </c>
      <c r="W29" s="256">
        <f t="shared" si="37"/>
        <v>1054863.9145063623</v>
      </c>
      <c r="X29" s="254">
        <f t="shared" si="29"/>
        <v>5.4465465328260455E-4</v>
      </c>
      <c r="Y29" s="100"/>
      <c r="Z29" s="257">
        <f t="shared" si="30"/>
        <v>4482009.340174403</v>
      </c>
      <c r="AA29" s="258">
        <f t="shared" si="38"/>
        <v>6185043.180870234</v>
      </c>
      <c r="AB29" s="258">
        <f t="shared" si="39"/>
        <v>313038.42434532405</v>
      </c>
      <c r="AC29" s="258">
        <f t="shared" si="40"/>
        <v>10980090.945389962</v>
      </c>
      <c r="AD29" s="264">
        <f t="shared" si="41"/>
        <v>6.1291434444669252E-2</v>
      </c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</row>
    <row r="30" spans="1:71" x14ac:dyDescent="0.2">
      <c r="A30" s="107" t="s">
        <v>44</v>
      </c>
      <c r="B30" s="242">
        <f>+'CENSO POB 2020'!C13</f>
        <v>7340</v>
      </c>
      <c r="C30" s="243">
        <f t="shared" si="42"/>
        <v>1.2689210126058832E-3</v>
      </c>
      <c r="D30" s="244">
        <f t="shared" si="32"/>
        <v>1.0785828607150008E-3</v>
      </c>
      <c r="E30" s="245">
        <f>+'TERRITORIO INEGI 2020'!B12</f>
        <v>1007.4</v>
      </c>
      <c r="F30" s="246">
        <f t="shared" si="43"/>
        <v>1.5702252620159483E-2</v>
      </c>
      <c r="G30" s="247">
        <f t="shared" si="34"/>
        <v>2.3553378930239225E-3</v>
      </c>
      <c r="H30" s="248">
        <f t="shared" si="35"/>
        <v>3.4339207537389233E-3</v>
      </c>
      <c r="I30" s="249">
        <v>3737</v>
      </c>
      <c r="J30" s="78">
        <v>763</v>
      </c>
      <c r="K30" s="250">
        <f t="shared" si="21"/>
        <v>7.0939591637123999E-4</v>
      </c>
      <c r="L30" s="250">
        <v>1.7930753231000001</v>
      </c>
      <c r="M30" s="250">
        <f t="shared" si="22"/>
        <v>1.2720003119531817E-3</v>
      </c>
      <c r="N30" s="250">
        <f t="shared" si="23"/>
        <v>6.5973241809605702E-4</v>
      </c>
      <c r="O30" s="250">
        <f t="shared" si="24"/>
        <v>5.607725553816484E-4</v>
      </c>
      <c r="P30" s="250">
        <f t="shared" si="25"/>
        <v>4.8977719528178243</v>
      </c>
      <c r="Q30" s="252">
        <f t="shared" si="26"/>
        <v>6.5082826109257794E-2</v>
      </c>
      <c r="R30" s="253">
        <f t="shared" si="27"/>
        <v>9.762423916388669E-3</v>
      </c>
      <c r="S30" s="254">
        <f t="shared" si="28"/>
        <v>1.0323196471770317E-2</v>
      </c>
      <c r="T30" s="245">
        <v>2853628</v>
      </c>
      <c r="U30" s="245">
        <v>1064298</v>
      </c>
      <c r="V30" s="255">
        <f t="shared" si="36"/>
        <v>0.37296311922927583</v>
      </c>
      <c r="W30" s="256">
        <f t="shared" si="37"/>
        <v>396943.9018694798</v>
      </c>
      <c r="X30" s="254">
        <f t="shared" si="29"/>
        <v>2.0495282876989697E-4</v>
      </c>
      <c r="Y30" s="100"/>
      <c r="Z30" s="257">
        <f t="shared" si="30"/>
        <v>986817.18369473109</v>
      </c>
      <c r="AA30" s="258">
        <f t="shared" si="38"/>
        <v>2966611.1711832131</v>
      </c>
      <c r="AB30" s="258">
        <f t="shared" si="39"/>
        <v>117795.94683818093</v>
      </c>
      <c r="AC30" s="258">
        <f t="shared" si="40"/>
        <v>4071224.3017161251</v>
      </c>
      <c r="AD30" s="264">
        <f t="shared" si="41"/>
        <v>2.2725784207001033E-2</v>
      </c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</row>
    <row r="31" spans="1:71" x14ac:dyDescent="0.2">
      <c r="A31" s="107" t="s">
        <v>45</v>
      </c>
      <c r="B31" s="242">
        <f>+'CENSO POB 2020'!C14</f>
        <v>9930</v>
      </c>
      <c r="C31" s="243">
        <f t="shared" si="42"/>
        <v>1.7166737949831634E-3</v>
      </c>
      <c r="D31" s="244">
        <f t="shared" si="32"/>
        <v>1.4591727257356889E-3</v>
      </c>
      <c r="E31" s="245">
        <f>+'TERRITORIO INEGI 2020'!B13</f>
        <v>4265.7</v>
      </c>
      <c r="F31" s="246">
        <f t="shared" si="43"/>
        <v>6.6489079811211341E-2</v>
      </c>
      <c r="G31" s="247">
        <f t="shared" si="34"/>
        <v>9.9733619716817004E-3</v>
      </c>
      <c r="H31" s="248">
        <f t="shared" si="35"/>
        <v>1.1432534697417389E-2</v>
      </c>
      <c r="I31" s="249">
        <v>4127</v>
      </c>
      <c r="J31" s="78">
        <v>1614</v>
      </c>
      <c r="K31" s="250">
        <f t="shared" si="21"/>
        <v>1.5006094482610502E-3</v>
      </c>
      <c r="L31" s="250">
        <v>1.7681716602999999</v>
      </c>
      <c r="M31" s="250">
        <f t="shared" si="22"/>
        <v>2.6533350995936078E-3</v>
      </c>
      <c r="N31" s="250">
        <f t="shared" si="23"/>
        <v>1.376171974821389E-3</v>
      </c>
      <c r="O31" s="250">
        <f t="shared" si="24"/>
        <v>1.1697461785981807E-3</v>
      </c>
      <c r="P31" s="250">
        <f t="shared" si="25"/>
        <v>2.5570012391573731</v>
      </c>
      <c r="Q31" s="252">
        <f t="shared" si="26"/>
        <v>3.3978075870496942E-2</v>
      </c>
      <c r="R31" s="253">
        <f t="shared" si="27"/>
        <v>5.0967113805745409E-3</v>
      </c>
      <c r="S31" s="254">
        <f t="shared" si="28"/>
        <v>6.2664575591727216E-3</v>
      </c>
      <c r="T31" s="245">
        <v>4729640</v>
      </c>
      <c r="U31" s="245">
        <v>1864847</v>
      </c>
      <c r="V31" s="255">
        <f t="shared" si="36"/>
        <v>0.39428941737637535</v>
      </c>
      <c r="W31" s="256">
        <f t="shared" si="37"/>
        <v>735289.43712608144</v>
      </c>
      <c r="X31" s="254">
        <f t="shared" si="29"/>
        <v>3.796497424292656E-4</v>
      </c>
      <c r="Y31" s="100"/>
      <c r="Z31" s="257">
        <f t="shared" si="30"/>
        <v>3285405.3723615617</v>
      </c>
      <c r="AA31" s="258">
        <f t="shared" si="38"/>
        <v>1800812.669760152</v>
      </c>
      <c r="AB31" s="258">
        <f t="shared" si="39"/>
        <v>218202.40854804637</v>
      </c>
      <c r="AC31" s="258">
        <f t="shared" si="40"/>
        <v>5304420.4506697599</v>
      </c>
      <c r="AD31" s="264">
        <f t="shared" si="41"/>
        <v>2.960954876750722E-2</v>
      </c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</row>
    <row r="32" spans="1:71" x14ac:dyDescent="0.2">
      <c r="A32" s="107" t="s">
        <v>46</v>
      </c>
      <c r="B32" s="242">
        <f>+'CENSO POB 2020'!C15</f>
        <v>68747</v>
      </c>
      <c r="C32" s="243">
        <f t="shared" si="42"/>
        <v>1.1884811015479108E-2</v>
      </c>
      <c r="D32" s="244">
        <f t="shared" si="32"/>
        <v>1.0102089363157242E-2</v>
      </c>
      <c r="E32" s="245">
        <f>+'TERRITORIO INEGI 2020'!B14</f>
        <v>138.69999999999999</v>
      </c>
      <c r="F32" s="246">
        <f t="shared" si="43"/>
        <v>2.1619043462538417E-3</v>
      </c>
      <c r="G32" s="247">
        <f t="shared" si="34"/>
        <v>3.2428565193807623E-4</v>
      </c>
      <c r="H32" s="248">
        <f t="shared" si="35"/>
        <v>1.0426375015095319E-2</v>
      </c>
      <c r="I32" s="249">
        <v>10747</v>
      </c>
      <c r="J32" s="78">
        <v>15877</v>
      </c>
      <c r="K32" s="250">
        <f t="shared" si="21"/>
        <v>1.4761571381685684E-2</v>
      </c>
      <c r="L32" s="250">
        <v>1.8900298334000001</v>
      </c>
      <c r="M32" s="250">
        <f t="shared" si="22"/>
        <v>2.7899810299249601E-2</v>
      </c>
      <c r="N32" s="250">
        <f t="shared" si="23"/>
        <v>1.4470444024405787E-2</v>
      </c>
      <c r="O32" s="250">
        <f t="shared" si="24"/>
        <v>1.2299877420744919E-2</v>
      </c>
      <c r="P32" s="250">
        <f t="shared" si="25"/>
        <v>0.67689110033381616</v>
      </c>
      <c r="Q32" s="252">
        <f t="shared" si="26"/>
        <v>8.9946992637304091E-3</v>
      </c>
      <c r="R32" s="253">
        <f t="shared" si="27"/>
        <v>1.3492048895595613E-3</v>
      </c>
      <c r="S32" s="254">
        <f t="shared" si="28"/>
        <v>1.364908231030448E-2</v>
      </c>
      <c r="T32" s="245">
        <v>49791403.200000003</v>
      </c>
      <c r="U32" s="245">
        <v>14209085</v>
      </c>
      <c r="V32" s="255">
        <f t="shared" si="36"/>
        <v>0.28537225478313089</v>
      </c>
      <c r="W32" s="256">
        <f t="shared" si="37"/>
        <v>4054878.6248551635</v>
      </c>
      <c r="X32" s="254">
        <f t="shared" si="29"/>
        <v>2.0936430577938904E-3</v>
      </c>
      <c r="Y32" s="100"/>
      <c r="Z32" s="257">
        <f t="shared" si="30"/>
        <v>2996261.9310124377</v>
      </c>
      <c r="AA32" s="258">
        <f t="shared" si="38"/>
        <v>3922382.003372313</v>
      </c>
      <c r="AB32" s="258">
        <f t="shared" si="39"/>
        <v>1203314.2836535422</v>
      </c>
      <c r="AC32" s="258">
        <f t="shared" si="40"/>
        <v>8121958.2180382926</v>
      </c>
      <c r="AD32" s="264">
        <f t="shared" si="41"/>
        <v>4.5337190025028243E-2</v>
      </c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</row>
    <row r="33" spans="1:71" x14ac:dyDescent="0.2">
      <c r="A33" s="107" t="s">
        <v>47</v>
      </c>
      <c r="B33" s="242">
        <f>+'CENSO POB 2020'!C16</f>
        <v>36088</v>
      </c>
      <c r="C33" s="243">
        <f t="shared" si="42"/>
        <v>6.2388040194715413E-3</v>
      </c>
      <c r="D33" s="244">
        <f t="shared" si="32"/>
        <v>5.3029834165508102E-3</v>
      </c>
      <c r="E33" s="245">
        <f>+'TERRITORIO INEGI 2020'!B15</f>
        <v>5053.7</v>
      </c>
      <c r="F33" s="246">
        <f t="shared" si="43"/>
        <v>7.8771564489279314E-2</v>
      </c>
      <c r="G33" s="247">
        <f t="shared" si="34"/>
        <v>1.1815734673391897E-2</v>
      </c>
      <c r="H33" s="248">
        <f t="shared" si="35"/>
        <v>1.7118718089942708E-2</v>
      </c>
      <c r="I33" s="249">
        <v>25568</v>
      </c>
      <c r="J33" s="78">
        <v>20948</v>
      </c>
      <c r="K33" s="250">
        <f t="shared" si="21"/>
        <v>1.9476311475943298E-2</v>
      </c>
      <c r="L33" s="250">
        <v>2.5216163224999999</v>
      </c>
      <c r="M33" s="250">
        <f t="shared" si="22"/>
        <v>4.9111784919832688E-2</v>
      </c>
      <c r="N33" s="250">
        <f t="shared" si="23"/>
        <v>2.54721923553799E-2</v>
      </c>
      <c r="O33" s="250">
        <f t="shared" si="24"/>
        <v>2.1651363502072914E-2</v>
      </c>
      <c r="P33" s="250">
        <f t="shared" si="25"/>
        <v>1.220546114187512</v>
      </c>
      <c r="Q33" s="252">
        <f t="shared" si="26"/>
        <v>1.6218923884827686E-2</v>
      </c>
      <c r="R33" s="253">
        <f t="shared" si="27"/>
        <v>2.4328385827241529E-3</v>
      </c>
      <c r="S33" s="254">
        <f t="shared" si="28"/>
        <v>2.4084202084797068E-2</v>
      </c>
      <c r="T33" s="245">
        <v>6711875</v>
      </c>
      <c r="U33" s="245">
        <v>827296</v>
      </c>
      <c r="V33" s="255">
        <f t="shared" si="36"/>
        <v>0.12325855293788994</v>
      </c>
      <c r="W33" s="256">
        <f t="shared" si="37"/>
        <v>101971.30781130459</v>
      </c>
      <c r="X33" s="254">
        <f t="shared" si="29"/>
        <v>5.2650532961619159E-5</v>
      </c>
      <c r="Y33" s="100"/>
      <c r="Z33" s="257">
        <f t="shared" si="30"/>
        <v>4919462.732384786</v>
      </c>
      <c r="AA33" s="258">
        <f t="shared" si="38"/>
        <v>6921156.9448644202</v>
      </c>
      <c r="AB33" s="258">
        <f t="shared" si="39"/>
        <v>30260.71618026734</v>
      </c>
      <c r="AC33" s="258">
        <f t="shared" si="40"/>
        <v>11870880.393429473</v>
      </c>
      <c r="AD33" s="264">
        <f t="shared" si="41"/>
        <v>6.6263867125788342E-2</v>
      </c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</row>
    <row r="34" spans="1:71" x14ac:dyDescent="0.2">
      <c r="A34" s="107" t="s">
        <v>48</v>
      </c>
      <c r="B34" s="242">
        <f>+'CENSO POB 2020'!C17</f>
        <v>1360</v>
      </c>
      <c r="C34" s="243">
        <f t="shared" si="42"/>
        <v>2.351134301286105E-4</v>
      </c>
      <c r="D34" s="244">
        <f t="shared" si="32"/>
        <v>1.9984641560931893E-4</v>
      </c>
      <c r="E34" s="245">
        <f>+'TERRITORIO INEGI 2020'!B16</f>
        <v>720.7</v>
      </c>
      <c r="F34" s="246">
        <f t="shared" si="43"/>
        <v>1.1233485669395414E-2</v>
      </c>
      <c r="G34" s="247">
        <f t="shared" si="34"/>
        <v>1.685022850409312E-3</v>
      </c>
      <c r="H34" s="248">
        <f t="shared" si="35"/>
        <v>1.8848692660186309E-3</v>
      </c>
      <c r="I34" s="249">
        <v>347</v>
      </c>
      <c r="J34" s="78">
        <v>179</v>
      </c>
      <c r="K34" s="250">
        <f t="shared" si="21"/>
        <v>1.6642446792981908E-4</v>
      </c>
      <c r="L34" s="250">
        <v>1.9685182910000001</v>
      </c>
      <c r="M34" s="250">
        <f t="shared" si="22"/>
        <v>3.2760960918979179E-4</v>
      </c>
      <c r="N34" s="250">
        <f t="shared" si="23"/>
        <v>1.6991715932082317E-4</v>
      </c>
      <c r="O34" s="250">
        <f t="shared" si="24"/>
        <v>1.4442958542269969E-4</v>
      </c>
      <c r="P34" s="250">
        <f t="shared" si="25"/>
        <v>1.9385474860335195</v>
      </c>
      <c r="Q34" s="252">
        <f t="shared" si="26"/>
        <v>2.5759906780770288E-2</v>
      </c>
      <c r="R34" s="253">
        <f t="shared" si="27"/>
        <v>3.8639860171155432E-3</v>
      </c>
      <c r="S34" s="254">
        <f t="shared" si="28"/>
        <v>4.0084156025382428E-3</v>
      </c>
      <c r="T34" s="245">
        <v>1548836</v>
      </c>
      <c r="U34" s="245">
        <v>363195</v>
      </c>
      <c r="V34" s="255">
        <f t="shared" si="36"/>
        <v>0.23449545335981342</v>
      </c>
      <c r="W34" s="256">
        <f t="shared" si="37"/>
        <v>85167.576183017431</v>
      </c>
      <c r="X34" s="254">
        <f t="shared" si="29"/>
        <v>4.3974313690110958E-5</v>
      </c>
      <c r="Y34" s="100"/>
      <c r="Z34" s="257">
        <f t="shared" si="30"/>
        <v>541661.12560985307</v>
      </c>
      <c r="AA34" s="258">
        <f t="shared" si="38"/>
        <v>1151911.6717145839</v>
      </c>
      <c r="AB34" s="258">
        <f t="shared" si="39"/>
        <v>25274.088426959192</v>
      </c>
      <c r="AC34" s="258">
        <f t="shared" si="40"/>
        <v>1718846.8857513962</v>
      </c>
      <c r="AD34" s="264">
        <f t="shared" si="41"/>
        <v>9.5946920423903691E-3</v>
      </c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</row>
    <row r="35" spans="1:71" x14ac:dyDescent="0.2">
      <c r="A35" s="107" t="s">
        <v>49</v>
      </c>
      <c r="B35" s="242">
        <f>+'CENSO POB 2020'!C18</f>
        <v>3256</v>
      </c>
      <c r="C35" s="243">
        <f t="shared" si="42"/>
        <v>5.6288921213143808E-4</v>
      </c>
      <c r="D35" s="244">
        <f t="shared" si="32"/>
        <v>4.7845583031172234E-4</v>
      </c>
      <c r="E35" s="245">
        <f>+'TERRITORIO INEGI 2020'!B17</f>
        <v>614.70000000000005</v>
      </c>
      <c r="F35" s="246">
        <f t="shared" si="43"/>
        <v>9.5812732634624129E-3</v>
      </c>
      <c r="G35" s="247">
        <f t="shared" si="34"/>
        <v>1.4371909895193619E-3</v>
      </c>
      <c r="H35" s="248">
        <f t="shared" si="35"/>
        <v>1.9156468198310843E-3</v>
      </c>
      <c r="I35" s="249">
        <v>355</v>
      </c>
      <c r="J35" s="78">
        <v>468</v>
      </c>
      <c r="K35" s="250">
        <f t="shared" si="21"/>
        <v>4.3512095525785101E-4</v>
      </c>
      <c r="L35" s="250">
        <v>1.9393994637</v>
      </c>
      <c r="M35" s="250">
        <f t="shared" si="22"/>
        <v>8.43873347271708E-4</v>
      </c>
      <c r="N35" s="250">
        <f t="shared" si="23"/>
        <v>4.3768118508360007E-4</v>
      </c>
      <c r="O35" s="250">
        <f t="shared" si="24"/>
        <v>3.7202900732106006E-4</v>
      </c>
      <c r="P35" s="250">
        <f t="shared" si="25"/>
        <v>0.75854700854700852</v>
      </c>
      <c r="Q35" s="252">
        <f t="shared" si="26"/>
        <v>1.0079763518707652E-2</v>
      </c>
      <c r="R35" s="253">
        <f t="shared" si="27"/>
        <v>1.5119645278061477E-3</v>
      </c>
      <c r="S35" s="254">
        <f t="shared" si="28"/>
        <v>1.8839935351272078E-3</v>
      </c>
      <c r="T35" s="245">
        <v>2192867</v>
      </c>
      <c r="U35" s="245">
        <v>1038863</v>
      </c>
      <c r="V35" s="255">
        <f t="shared" si="36"/>
        <v>0.47374646980414226</v>
      </c>
      <c r="W35" s="256">
        <f t="shared" si="37"/>
        <v>492157.67886014062</v>
      </c>
      <c r="X35" s="254">
        <f t="shared" si="29"/>
        <v>2.5411426654535024E-4</v>
      </c>
      <c r="Y35" s="100"/>
      <c r="Z35" s="257">
        <f t="shared" si="30"/>
        <v>550505.77321598923</v>
      </c>
      <c r="AA35" s="258">
        <f t="shared" si="38"/>
        <v>541409.46392225951</v>
      </c>
      <c r="AB35" s="258">
        <f t="shared" si="39"/>
        <v>146051.31733217629</v>
      </c>
      <c r="AC35" s="258">
        <f t="shared" si="40"/>
        <v>1237966.554470425</v>
      </c>
      <c r="AD35" s="264">
        <f t="shared" si="41"/>
        <v>6.9103932103471606E-3</v>
      </c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</row>
    <row r="36" spans="1:71" x14ac:dyDescent="0.2">
      <c r="A36" s="107" t="s">
        <v>50</v>
      </c>
      <c r="B36" s="242">
        <f>+'CENSO POB 2020'!C20</f>
        <v>40903</v>
      </c>
      <c r="C36" s="243">
        <f t="shared" si="42"/>
        <v>7.0712092886401146E-3</v>
      </c>
      <c r="D36" s="244">
        <f t="shared" si="32"/>
        <v>6.0105278953440974E-3</v>
      </c>
      <c r="E36" s="245">
        <f>+'TERRITORIO INEGI 2020'!B18</f>
        <v>7068.3</v>
      </c>
      <c r="F36" s="246">
        <f t="shared" si="43"/>
        <v>0.11017295234770029</v>
      </c>
      <c r="G36" s="247">
        <f t="shared" si="34"/>
        <v>1.6525942852155043E-2</v>
      </c>
      <c r="H36" s="248">
        <f t="shared" si="35"/>
        <v>2.2536470747499142E-2</v>
      </c>
      <c r="I36" s="249">
        <v>23646</v>
      </c>
      <c r="J36" s="78">
        <v>15246</v>
      </c>
      <c r="K36" s="250">
        <f t="shared" si="21"/>
        <v>1.4174901888592301E-2</v>
      </c>
      <c r="L36" s="250">
        <v>2.0430424666000002</v>
      </c>
      <c r="M36" s="250">
        <f t="shared" si="22"/>
        <v>2.8959926518282615E-2</v>
      </c>
      <c r="N36" s="250">
        <f t="shared" si="23"/>
        <v>1.5020281182520604E-2</v>
      </c>
      <c r="O36" s="250">
        <f t="shared" si="24"/>
        <v>1.2767239005142513E-2</v>
      </c>
      <c r="P36" s="250">
        <f t="shared" si="25"/>
        <v>1.5509641873278237</v>
      </c>
      <c r="Q36" s="252">
        <f t="shared" si="26"/>
        <v>2.060960238205228E-2</v>
      </c>
      <c r="R36" s="253">
        <f t="shared" si="27"/>
        <v>3.0914403573078417E-3</v>
      </c>
      <c r="S36" s="254">
        <f t="shared" si="28"/>
        <v>1.5858679362450355E-2</v>
      </c>
      <c r="T36" s="245">
        <v>10046865</v>
      </c>
      <c r="U36" s="245">
        <v>1281029</v>
      </c>
      <c r="V36" s="255">
        <f t="shared" si="36"/>
        <v>0.12750534619505688</v>
      </c>
      <c r="W36" s="256">
        <f t="shared" si="37"/>
        <v>163338.04613090752</v>
      </c>
      <c r="X36" s="254">
        <f t="shared" si="29"/>
        <v>8.4335832954262013E-5</v>
      </c>
      <c r="Y36" s="100"/>
      <c r="Z36" s="257">
        <f t="shared" si="30"/>
        <v>6476380.2627801197</v>
      </c>
      <c r="AA36" s="258">
        <f t="shared" si="38"/>
        <v>4557361.2287154235</v>
      </c>
      <c r="AB36" s="258">
        <f t="shared" si="39"/>
        <v>48471.73544692788</v>
      </c>
      <c r="AC36" s="258">
        <f t="shared" si="40"/>
        <v>11082213.22694247</v>
      </c>
      <c r="AD36" s="264">
        <f t="shared" si="41"/>
        <v>6.1861486291802964E-2</v>
      </c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</row>
    <row r="37" spans="1:71" x14ac:dyDescent="0.2">
      <c r="A37" s="107" t="s">
        <v>52</v>
      </c>
      <c r="B37" s="242">
        <f>+'CENSO POB 2020'!C22</f>
        <v>5506</v>
      </c>
      <c r="C37" s="243">
        <f t="shared" si="42"/>
        <v>9.5186363697656574E-4</v>
      </c>
      <c r="D37" s="244">
        <f t="shared" si="32"/>
        <v>8.0908409143008091E-4</v>
      </c>
      <c r="E37" s="245">
        <f>+'TERRITORIO INEGI 2020'!B20</f>
        <v>1888.6</v>
      </c>
      <c r="F37" s="246">
        <f t="shared" si="43"/>
        <v>2.9437437262689298E-2</v>
      </c>
      <c r="G37" s="247">
        <f t="shared" si="34"/>
        <v>4.4156155894033945E-3</v>
      </c>
      <c r="H37" s="248">
        <f t="shared" si="35"/>
        <v>5.2246996808334757E-3</v>
      </c>
      <c r="I37" s="249">
        <v>2284</v>
      </c>
      <c r="J37" s="78">
        <v>950</v>
      </c>
      <c r="K37" s="250">
        <f t="shared" si="21"/>
        <v>8.8325834934820178E-4</v>
      </c>
      <c r="L37" s="250">
        <v>2.0503201405999998</v>
      </c>
      <c r="M37" s="250">
        <f t="shared" si="22"/>
        <v>1.8109623830217289E-3</v>
      </c>
      <c r="N37" s="250">
        <f t="shared" si="23"/>
        <v>9.3926910300624032E-4</v>
      </c>
      <c r="O37" s="250">
        <f t="shared" si="24"/>
        <v>7.9837873755530424E-4</v>
      </c>
      <c r="P37" s="250">
        <f t="shared" si="25"/>
        <v>2.4042105263157896</v>
      </c>
      <c r="Q37" s="252">
        <f t="shared" si="26"/>
        <v>3.1947754432346431E-2</v>
      </c>
      <c r="R37" s="253">
        <f t="shared" si="27"/>
        <v>4.7921631648519649E-3</v>
      </c>
      <c r="S37" s="254">
        <f t="shared" si="28"/>
        <v>5.5905419024072688E-3</v>
      </c>
      <c r="T37" s="245">
        <v>5541859</v>
      </c>
      <c r="U37" s="245">
        <v>3566422</v>
      </c>
      <c r="V37" s="255">
        <f t="shared" si="36"/>
        <v>0.6435425368996216</v>
      </c>
      <c r="W37" s="256">
        <f t="shared" si="37"/>
        <v>2295144.2615346224</v>
      </c>
      <c r="X37" s="254">
        <f t="shared" si="29"/>
        <v>1.1850448051251065E-3</v>
      </c>
      <c r="Y37" s="100"/>
      <c r="Z37" s="257">
        <f t="shared" si="30"/>
        <v>1501439.256883574</v>
      </c>
      <c r="AA37" s="258">
        <f t="shared" si="38"/>
        <v>1606572.5481445878</v>
      </c>
      <c r="AB37" s="258">
        <f t="shared" si="39"/>
        <v>681100.50348269555</v>
      </c>
      <c r="AC37" s="258">
        <f t="shared" si="40"/>
        <v>3789112.3085108576</v>
      </c>
      <c r="AD37" s="264">
        <f t="shared" si="41"/>
        <v>2.1151020498431265E-2</v>
      </c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</row>
    <row r="38" spans="1:71" x14ac:dyDescent="0.2">
      <c r="A38" s="107" t="s">
        <v>54</v>
      </c>
      <c r="B38" s="242">
        <f>+'CENSO POB 2020'!C24</f>
        <v>14109</v>
      </c>
      <c r="C38" s="243">
        <f t="shared" si="42"/>
        <v>2.4391289600621804E-3</v>
      </c>
      <c r="D38" s="244">
        <f t="shared" si="32"/>
        <v>2.0732596160528533E-3</v>
      </c>
      <c r="E38" s="245">
        <f>+'TERRITORIO INEGI 2020'!B22</f>
        <v>2478.8000000000002</v>
      </c>
      <c r="F38" s="246">
        <f t="shared" si="43"/>
        <v>3.8636831243648334E-2</v>
      </c>
      <c r="G38" s="247">
        <f t="shared" si="34"/>
        <v>5.7955246865472503E-3</v>
      </c>
      <c r="H38" s="248">
        <f t="shared" si="35"/>
        <v>7.8687843026001032E-3</v>
      </c>
      <c r="I38" s="249">
        <v>5621</v>
      </c>
      <c r="J38" s="78">
        <v>1660</v>
      </c>
      <c r="K38" s="250">
        <f t="shared" si="21"/>
        <v>1.543377747282121E-3</v>
      </c>
      <c r="L38" s="250">
        <v>2.1173054283999999</v>
      </c>
      <c r="M38" s="250">
        <f t="shared" si="22"/>
        <v>3.2678020823921979E-3</v>
      </c>
      <c r="N38" s="250">
        <f t="shared" si="23"/>
        <v>1.6948698435187853E-3</v>
      </c>
      <c r="O38" s="250">
        <f t="shared" si="24"/>
        <v>1.4406393669909674E-3</v>
      </c>
      <c r="P38" s="250">
        <f t="shared" si="25"/>
        <v>3.3861445783132531</v>
      </c>
      <c r="Q38" s="252">
        <f t="shared" si="26"/>
        <v>4.499594119411314E-2</v>
      </c>
      <c r="R38" s="253">
        <f t="shared" si="27"/>
        <v>6.7493911791169708E-3</v>
      </c>
      <c r="S38" s="254">
        <f t="shared" si="28"/>
        <v>8.1900305461079376E-3</v>
      </c>
      <c r="T38" s="245">
        <v>12500507</v>
      </c>
      <c r="U38" s="245">
        <v>4608992</v>
      </c>
      <c r="V38" s="255">
        <f t="shared" si="36"/>
        <v>0.36870440534931903</v>
      </c>
      <c r="W38" s="256">
        <f t="shared" si="37"/>
        <v>1699355.6546197687</v>
      </c>
      <c r="X38" s="254">
        <f t="shared" si="29"/>
        <v>8.7742309898229166E-4</v>
      </c>
      <c r="Y38" s="100"/>
      <c r="Z38" s="257">
        <f t="shared" si="30"/>
        <v>2261278.6145802564</v>
      </c>
      <c r="AA38" s="258">
        <f t="shared" si="38"/>
        <v>2353596.2118765088</v>
      </c>
      <c r="AB38" s="258">
        <f t="shared" si="39"/>
        <v>504295.96577244619</v>
      </c>
      <c r="AC38" s="258">
        <f t="shared" si="40"/>
        <v>5119170.792229211</v>
      </c>
      <c r="AD38" s="264">
        <f t="shared" si="41"/>
        <v>2.8575475611585556E-2</v>
      </c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</row>
    <row r="39" spans="1:71" x14ac:dyDescent="0.2">
      <c r="A39" s="107" t="s">
        <v>55</v>
      </c>
      <c r="B39" s="242">
        <f>+'CENSO POB 2020'!C25</f>
        <v>1808</v>
      </c>
      <c r="C39" s="243">
        <f t="shared" si="42"/>
        <v>3.1256256005332924E-4</v>
      </c>
      <c r="D39" s="244">
        <f t="shared" si="32"/>
        <v>2.6567817604532983E-4</v>
      </c>
      <c r="E39" s="245">
        <f>+'TERRITORIO INEGI 2020'!B23</f>
        <v>387.9</v>
      </c>
      <c r="F39" s="246">
        <f t="shared" si="43"/>
        <v>6.0461621911453876E-3</v>
      </c>
      <c r="G39" s="247">
        <f t="shared" si="34"/>
        <v>9.0692432867180812E-4</v>
      </c>
      <c r="H39" s="248">
        <f t="shared" si="35"/>
        <v>1.1726025047171379E-3</v>
      </c>
      <c r="I39" s="249">
        <v>196</v>
      </c>
      <c r="J39" s="78">
        <v>185</v>
      </c>
      <c r="K39" s="250">
        <f t="shared" si="21"/>
        <v>1.7200294171517615E-4</v>
      </c>
      <c r="L39" s="250">
        <v>1.7757863003000001</v>
      </c>
      <c r="M39" s="250">
        <f t="shared" si="22"/>
        <v>3.054404675091092E-4</v>
      </c>
      <c r="N39" s="250">
        <f t="shared" si="23"/>
        <v>1.5841896917835949E-4</v>
      </c>
      <c r="O39" s="250">
        <f t="shared" si="24"/>
        <v>1.3465612380160556E-4</v>
      </c>
      <c r="P39" s="250">
        <f t="shared" si="25"/>
        <v>1.0594594594594595</v>
      </c>
      <c r="Q39" s="252">
        <f t="shared" si="26"/>
        <v>1.4078363883426199E-2</v>
      </c>
      <c r="R39" s="253">
        <f t="shared" si="27"/>
        <v>2.1117545825139299E-3</v>
      </c>
      <c r="S39" s="254">
        <f t="shared" si="28"/>
        <v>2.2464107063155355E-3</v>
      </c>
      <c r="T39" s="245">
        <v>796636</v>
      </c>
      <c r="U39" s="245">
        <v>244476</v>
      </c>
      <c r="V39" s="255">
        <f t="shared" si="36"/>
        <v>0.30688545333125794</v>
      </c>
      <c r="W39" s="256">
        <f t="shared" si="37"/>
        <v>75026.128088612619</v>
      </c>
      <c r="X39" s="254">
        <f t="shared" si="29"/>
        <v>3.8738010864995909E-5</v>
      </c>
      <c r="Y39" s="100"/>
      <c r="Z39" s="257">
        <f t="shared" si="30"/>
        <v>336974.66665135801</v>
      </c>
      <c r="AA39" s="258">
        <f t="shared" si="38"/>
        <v>645558.48710669717</v>
      </c>
      <c r="AB39" s="258">
        <f t="shared" si="39"/>
        <v>22264.541045164453</v>
      </c>
      <c r="AC39" s="258">
        <f t="shared" si="40"/>
        <v>1004797.6948032196</v>
      </c>
      <c r="AD39" s="264">
        <f t="shared" si="41"/>
        <v>5.6088325996100476E-3</v>
      </c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</row>
    <row r="40" spans="1:71" x14ac:dyDescent="0.2">
      <c r="A40" s="107" t="s">
        <v>56</v>
      </c>
      <c r="B40" s="242">
        <f>+'CENSO POB 2020'!C26</f>
        <v>6282</v>
      </c>
      <c r="C40" s="243">
        <f t="shared" si="42"/>
        <v>1.0860165941675964E-3</v>
      </c>
      <c r="D40" s="244">
        <f t="shared" si="32"/>
        <v>9.2311410504245688E-4</v>
      </c>
      <c r="E40" s="245">
        <f>+'TERRITORIO INEGI 2020'!B24</f>
        <v>1306.7</v>
      </c>
      <c r="F40" s="246">
        <f t="shared" si="43"/>
        <v>2.0367414630496721E-2</v>
      </c>
      <c r="G40" s="247">
        <f t="shared" si="34"/>
        <v>3.055112194574508E-3</v>
      </c>
      <c r="H40" s="248">
        <f t="shared" si="35"/>
        <v>3.9782262996169646E-3</v>
      </c>
      <c r="I40" s="249">
        <v>3611</v>
      </c>
      <c r="J40" s="78">
        <v>3897</v>
      </c>
      <c r="K40" s="250">
        <f t="shared" si="21"/>
        <v>3.6232187235894133E-3</v>
      </c>
      <c r="L40" s="250">
        <v>2.6101222018999999</v>
      </c>
      <c r="M40" s="250">
        <f t="shared" si="22"/>
        <v>9.4570436327805069E-3</v>
      </c>
      <c r="N40" s="250">
        <f t="shared" si="23"/>
        <v>4.9049659856717437E-3</v>
      </c>
      <c r="O40" s="250">
        <f t="shared" si="24"/>
        <v>4.1692210878209821E-3</v>
      </c>
      <c r="P40" s="250">
        <f t="shared" si="25"/>
        <v>0.92661021298434698</v>
      </c>
      <c r="Q40" s="252">
        <f t="shared" si="26"/>
        <v>1.2313029668118099E-2</v>
      </c>
      <c r="R40" s="253">
        <f t="shared" si="27"/>
        <v>1.8469544502177147E-3</v>
      </c>
      <c r="S40" s="254">
        <f t="shared" si="28"/>
        <v>6.0161755380386973E-3</v>
      </c>
      <c r="T40" s="245">
        <v>1746864</v>
      </c>
      <c r="U40" s="245">
        <v>165744</v>
      </c>
      <c r="V40" s="255">
        <f t="shared" si="36"/>
        <v>9.4880883686423209E-2</v>
      </c>
      <c r="W40" s="256">
        <f t="shared" si="37"/>
        <v>15725.937185722529</v>
      </c>
      <c r="X40" s="254">
        <f t="shared" si="29"/>
        <v>8.1197249689235263E-6</v>
      </c>
      <c r="Y40" s="100"/>
      <c r="Z40" s="257">
        <f t="shared" si="30"/>
        <v>1143236.0717159393</v>
      </c>
      <c r="AA40" s="258">
        <f t="shared" si="38"/>
        <v>1728888.296154272</v>
      </c>
      <c r="AB40" s="258">
        <f t="shared" si="39"/>
        <v>4666.7845304726543</v>
      </c>
      <c r="AC40" s="258">
        <f t="shared" si="40"/>
        <v>2876791.1524006841</v>
      </c>
      <c r="AD40" s="264">
        <f t="shared" si="41"/>
        <v>1.6058396711404369E-2</v>
      </c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</row>
    <row r="41" spans="1:71" x14ac:dyDescent="0.2">
      <c r="A41" s="107" t="s">
        <v>57</v>
      </c>
      <c r="B41" s="242">
        <f>+'CENSO POB 2020'!C27</f>
        <v>102149</v>
      </c>
      <c r="C41" s="243">
        <f t="shared" si="42"/>
        <v>1.7659266010446643E-2</v>
      </c>
      <c r="D41" s="244">
        <f t="shared" si="32"/>
        <v>1.5010376108879647E-2</v>
      </c>
      <c r="E41" s="245">
        <f>+'TERRITORIO INEGI 2020'!B25</f>
        <v>184.5</v>
      </c>
      <c r="F41" s="246">
        <f t="shared" si="43"/>
        <v>2.8757848008928179E-3</v>
      </c>
      <c r="G41" s="247">
        <f t="shared" si="34"/>
        <v>4.313677201339227E-4</v>
      </c>
      <c r="H41" s="248">
        <f t="shared" si="35"/>
        <v>1.544174382901357E-2</v>
      </c>
      <c r="I41" s="249">
        <v>12989</v>
      </c>
      <c r="J41" s="78">
        <v>23008</v>
      </c>
      <c r="K41" s="250">
        <f t="shared" si="21"/>
        <v>2.1391587475582556E-2</v>
      </c>
      <c r="L41" s="250">
        <v>1.8972127424</v>
      </c>
      <c r="M41" s="250">
        <f t="shared" si="22"/>
        <v>4.0584392338839474E-2</v>
      </c>
      <c r="N41" s="250">
        <f t="shared" si="23"/>
        <v>2.1049396798927162E-2</v>
      </c>
      <c r="O41" s="250">
        <f t="shared" si="24"/>
        <v>1.7891987279088088E-2</v>
      </c>
      <c r="P41" s="250">
        <f t="shared" si="25"/>
        <v>0.56454276773296241</v>
      </c>
      <c r="Q41" s="252">
        <f t="shared" si="26"/>
        <v>7.5017863505189922E-3</v>
      </c>
      <c r="R41" s="253">
        <f t="shared" si="27"/>
        <v>1.1252679525778487E-3</v>
      </c>
      <c r="S41" s="254">
        <f t="shared" si="28"/>
        <v>1.9017255231665937E-2</v>
      </c>
      <c r="T41" s="245">
        <v>63133792</v>
      </c>
      <c r="U41" s="245">
        <v>12472493</v>
      </c>
      <c r="V41" s="255">
        <f t="shared" si="36"/>
        <v>0.1975565320074549</v>
      </c>
      <c r="W41" s="256">
        <f t="shared" si="37"/>
        <v>2464022.4625672572</v>
      </c>
      <c r="X41" s="254">
        <f t="shared" si="29"/>
        <v>1.2722411692868885E-3</v>
      </c>
      <c r="Y41" s="100"/>
      <c r="Z41" s="257">
        <f t="shared" si="30"/>
        <v>4437545.0831505135</v>
      </c>
      <c r="AA41" s="258">
        <f t="shared" si="38"/>
        <v>5465051.6407179935</v>
      </c>
      <c r="AB41" s="258">
        <f t="shared" si="39"/>
        <v>731216.31958990206</v>
      </c>
      <c r="AC41" s="258">
        <f t="shared" si="40"/>
        <v>10633813.04345841</v>
      </c>
      <c r="AD41" s="264">
        <f t="shared" si="41"/>
        <v>5.9358493321373162E-2</v>
      </c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</row>
    <row r="42" spans="1:71" x14ac:dyDescent="0.2">
      <c r="A42" s="107" t="s">
        <v>59</v>
      </c>
      <c r="B42" s="242">
        <f>+'CENSO POB 2020'!C37</f>
        <v>1959</v>
      </c>
      <c r="C42" s="243">
        <f t="shared" si="42"/>
        <v>3.3866706589849116E-4</v>
      </c>
      <c r="D42" s="244">
        <f t="shared" si="32"/>
        <v>2.8786700601371749E-4</v>
      </c>
      <c r="E42" s="245">
        <f>+'TERRITORIO INEGI 2020'!B27</f>
        <v>496.6</v>
      </c>
      <c r="F42" s="246">
        <f t="shared" si="43"/>
        <v>7.7404592527012105E-3</v>
      </c>
      <c r="G42" s="247">
        <f t="shared" si="34"/>
        <v>1.1610688879051816E-3</v>
      </c>
      <c r="H42" s="248">
        <f t="shared" si="35"/>
        <v>1.4489358939188991E-3</v>
      </c>
      <c r="I42" s="249">
        <v>188</v>
      </c>
      <c r="J42" s="78">
        <v>192</v>
      </c>
      <c r="K42" s="250">
        <f t="shared" si="21"/>
        <v>1.7851116113142606E-4</v>
      </c>
      <c r="L42" s="250">
        <v>1.9505591721</v>
      </c>
      <c r="M42" s="250">
        <f t="shared" si="22"/>
        <v>3.4819658266712413E-4</v>
      </c>
      <c r="N42" s="250">
        <f t="shared" si="23"/>
        <v>1.8059474616246836E-4</v>
      </c>
      <c r="O42" s="250">
        <f t="shared" si="24"/>
        <v>1.5350553423809811E-4</v>
      </c>
      <c r="P42" s="250">
        <f t="shared" si="25"/>
        <v>0.97916666666666663</v>
      </c>
      <c r="Q42" s="252">
        <f t="shared" si="26"/>
        <v>1.3011413049148681E-2</v>
      </c>
      <c r="R42" s="253">
        <f t="shared" si="27"/>
        <v>1.9517119573723022E-3</v>
      </c>
      <c r="S42" s="254">
        <f t="shared" si="28"/>
        <v>2.1052174916104003E-3</v>
      </c>
      <c r="T42" s="245">
        <v>997290</v>
      </c>
      <c r="U42" s="245">
        <v>297293.69</v>
      </c>
      <c r="V42" s="255">
        <f t="shared" si="36"/>
        <v>0.29810154518745802</v>
      </c>
      <c r="W42" s="256">
        <f t="shared" si="37"/>
        <v>88623.708363481142</v>
      </c>
      <c r="X42" s="254">
        <f t="shared" si="29"/>
        <v>4.5758807830599409E-5</v>
      </c>
      <c r="Y42" s="100"/>
      <c r="Z42" s="257">
        <f t="shared" si="30"/>
        <v>416385.50820790557</v>
      </c>
      <c r="AA42" s="258">
        <f t="shared" si="38"/>
        <v>604983.32521910279</v>
      </c>
      <c r="AB42" s="258">
        <f t="shared" si="39"/>
        <v>26299.720413439478</v>
      </c>
      <c r="AC42" s="258">
        <f t="shared" si="40"/>
        <v>1047668.5538404478</v>
      </c>
      <c r="AD42" s="264">
        <f t="shared" si="41"/>
        <v>5.8481399477308882E-3</v>
      </c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</row>
    <row r="43" spans="1:71" x14ac:dyDescent="0.2">
      <c r="A43" s="107" t="s">
        <v>60</v>
      </c>
      <c r="B43" s="242">
        <f>+'CENSO POB 2020'!C29</f>
        <v>16086</v>
      </c>
      <c r="C43" s="243">
        <f t="shared" si="42"/>
        <v>2.7809078213594327E-3</v>
      </c>
      <c r="D43" s="244">
        <f t="shared" si="32"/>
        <v>2.3637716481555177E-3</v>
      </c>
      <c r="E43" s="245">
        <f>+'TERRITORIO INEGI 2020'!B28</f>
        <v>170.6</v>
      </c>
      <c r="F43" s="246">
        <f t="shared" si="43"/>
        <v>2.6591267589827355E-3</v>
      </c>
      <c r="G43" s="247">
        <f t="shared" si="34"/>
        <v>3.988690138474103E-4</v>
      </c>
      <c r="H43" s="248">
        <f t="shared" si="35"/>
        <v>2.762640662002928E-3</v>
      </c>
      <c r="I43" s="249">
        <v>3006</v>
      </c>
      <c r="J43" s="78">
        <v>3272</v>
      </c>
      <c r="K43" s="250">
        <f t="shared" si="21"/>
        <v>3.0421277042813858E-3</v>
      </c>
      <c r="L43" s="250">
        <v>1.6415123341</v>
      </c>
      <c r="M43" s="250">
        <f t="shared" si="22"/>
        <v>4.9936901484852123E-3</v>
      </c>
      <c r="N43" s="250">
        <f t="shared" si="23"/>
        <v>2.5900145195906737E-3</v>
      </c>
      <c r="O43" s="250">
        <f t="shared" si="24"/>
        <v>2.2015123416520726E-3</v>
      </c>
      <c r="P43" s="250">
        <f t="shared" si="25"/>
        <v>0.91870415647921755</v>
      </c>
      <c r="Q43" s="252">
        <f t="shared" si="26"/>
        <v>1.2207971999919139E-2</v>
      </c>
      <c r="R43" s="253">
        <f t="shared" si="27"/>
        <v>1.8311957999878707E-3</v>
      </c>
      <c r="S43" s="254">
        <f t="shared" si="28"/>
        <v>4.0327081416399431E-3</v>
      </c>
      <c r="T43" s="245">
        <v>2347113</v>
      </c>
      <c r="U43" s="245">
        <v>539788</v>
      </c>
      <c r="V43" s="255">
        <f t="shared" si="36"/>
        <v>0.22997955360479022</v>
      </c>
      <c r="W43" s="256">
        <f t="shared" si="37"/>
        <v>124140.20328122251</v>
      </c>
      <c r="X43" s="254">
        <f t="shared" si="29"/>
        <v>6.4096930842692589E-5</v>
      </c>
      <c r="Y43" s="100"/>
      <c r="Z43" s="257">
        <f t="shared" si="30"/>
        <v>793909.19975946192</v>
      </c>
      <c r="AA43" s="258">
        <f t="shared" si="38"/>
        <v>1158892.6991582233</v>
      </c>
      <c r="AB43" s="258">
        <f t="shared" si="39"/>
        <v>36839.494743023308</v>
      </c>
      <c r="AC43" s="258">
        <f t="shared" si="40"/>
        <v>1989641.3936607086</v>
      </c>
      <c r="AD43" s="264">
        <f t="shared" si="41"/>
        <v>1.1106280963834463E-2</v>
      </c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</row>
    <row r="44" spans="1:71" x14ac:dyDescent="0.2">
      <c r="A44" s="107" t="s">
        <v>61</v>
      </c>
      <c r="B44" s="242">
        <f>+'CENSO POB 2020'!C30</f>
        <v>1386</v>
      </c>
      <c r="C44" s="243">
        <f t="shared" si="42"/>
        <v>2.3960824570459864E-4</v>
      </c>
      <c r="D44" s="244">
        <f t="shared" si="32"/>
        <v>2.0366700884890884E-4</v>
      </c>
      <c r="E44" s="245">
        <f>+'TERRITORIO INEGI 2020'!B29</f>
        <v>443.2</v>
      </c>
      <c r="F44" s="246">
        <f t="shared" si="43"/>
        <v>6.9081182859387358E-3</v>
      </c>
      <c r="G44" s="247">
        <f t="shared" si="34"/>
        <v>1.0362177428908104E-3</v>
      </c>
      <c r="H44" s="248">
        <f t="shared" si="35"/>
        <v>1.2398847517397192E-3</v>
      </c>
      <c r="I44" s="249">
        <v>237</v>
      </c>
      <c r="J44" s="78">
        <v>131</v>
      </c>
      <c r="K44" s="250">
        <f t="shared" si="21"/>
        <v>1.2179667764696256E-4</v>
      </c>
      <c r="L44" s="250">
        <v>2.2584083591000002</v>
      </c>
      <c r="M44" s="250">
        <f t="shared" si="22"/>
        <v>2.7506663490850839E-4</v>
      </c>
      <c r="N44" s="250">
        <f t="shared" si="23"/>
        <v>1.4266535509498748E-4</v>
      </c>
      <c r="O44" s="250">
        <f t="shared" si="24"/>
        <v>1.2126555183073935E-4</v>
      </c>
      <c r="P44" s="250">
        <f t="shared" si="25"/>
        <v>1.8091603053435115</v>
      </c>
      <c r="Q44" s="252">
        <f t="shared" si="26"/>
        <v>2.4040577366755789E-2</v>
      </c>
      <c r="R44" s="253">
        <f t="shared" si="27"/>
        <v>3.6060866050133681E-3</v>
      </c>
      <c r="S44" s="254">
        <f t="shared" si="28"/>
        <v>3.7273521568441073E-3</v>
      </c>
      <c r="T44" s="245">
        <v>702996</v>
      </c>
      <c r="U44" s="245">
        <v>419888</v>
      </c>
      <c r="V44" s="255">
        <f t="shared" si="36"/>
        <v>0.597283626080376</v>
      </c>
      <c r="W44" s="256">
        <f t="shared" si="37"/>
        <v>250792.22718763692</v>
      </c>
      <c r="X44" s="254">
        <f t="shared" si="29"/>
        <v>1.2949078233354499E-4</v>
      </c>
      <c r="Y44" s="100"/>
      <c r="Z44" s="257">
        <f t="shared" si="30"/>
        <v>356309.78888654191</v>
      </c>
      <c r="AA44" s="258">
        <f t="shared" si="38"/>
        <v>1071141.5381529895</v>
      </c>
      <c r="AB44" s="258">
        <f t="shared" si="39"/>
        <v>74424.390252851794</v>
      </c>
      <c r="AC44" s="258">
        <f t="shared" si="40"/>
        <v>1501875.7172923833</v>
      </c>
      <c r="AD44" s="264">
        <f t="shared" si="41"/>
        <v>8.3835477800951377E-3</v>
      </c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</row>
    <row r="45" spans="1:71" x14ac:dyDescent="0.2">
      <c r="A45" s="107" t="s">
        <v>62</v>
      </c>
      <c r="B45" s="242">
        <f>+'CENSO POB 2020'!C31</f>
        <v>7026</v>
      </c>
      <c r="C45" s="243">
        <f t="shared" si="42"/>
        <v>1.2146374706497186E-3</v>
      </c>
      <c r="D45" s="244">
        <f t="shared" si="32"/>
        <v>1.0324418500522608E-3</v>
      </c>
      <c r="E45" s="245">
        <f>+'TERRITORIO INEGI 2020'!B30</f>
        <v>127.8</v>
      </c>
      <c r="F45" s="246">
        <f t="shared" si="43"/>
        <v>1.9920070328135614E-3</v>
      </c>
      <c r="G45" s="247">
        <f t="shared" si="34"/>
        <v>2.9880105492203422E-4</v>
      </c>
      <c r="H45" s="248">
        <f t="shared" si="35"/>
        <v>1.331242904974295E-3</v>
      </c>
      <c r="I45" s="249">
        <v>2843</v>
      </c>
      <c r="J45" s="78">
        <v>1571</v>
      </c>
      <c r="K45" s="250">
        <f t="shared" si="21"/>
        <v>1.4606303861326581E-3</v>
      </c>
      <c r="L45" s="250">
        <v>1.4705313694</v>
      </c>
      <c r="M45" s="250">
        <f t="shared" si="22"/>
        <v>2.1479028019069082E-3</v>
      </c>
      <c r="N45" s="250">
        <f t="shared" si="23"/>
        <v>1.1140257561426583E-3</v>
      </c>
      <c r="O45" s="250">
        <f t="shared" si="24"/>
        <v>9.4692189272125953E-4</v>
      </c>
      <c r="P45" s="250">
        <f t="shared" si="25"/>
        <v>1.8096753660089115</v>
      </c>
      <c r="Q45" s="252">
        <f t="shared" si="26"/>
        <v>2.4047421622479592E-2</v>
      </c>
      <c r="R45" s="253">
        <f t="shared" si="27"/>
        <v>3.6071132433719384E-3</v>
      </c>
      <c r="S45" s="254">
        <f t="shared" si="28"/>
        <v>4.554035136093198E-3</v>
      </c>
      <c r="T45" s="245">
        <v>1978005</v>
      </c>
      <c r="U45" s="245">
        <v>656691</v>
      </c>
      <c r="V45" s="255">
        <f t="shared" si="36"/>
        <v>0.33199663297109966</v>
      </c>
      <c r="W45" s="256">
        <f t="shared" si="37"/>
        <v>218019.2009024244</v>
      </c>
      <c r="X45" s="254">
        <f t="shared" si="29"/>
        <v>1.1256918607556014E-4</v>
      </c>
      <c r="Y45" s="100"/>
      <c r="Z45" s="257">
        <f t="shared" si="30"/>
        <v>382563.68405413843</v>
      </c>
      <c r="AA45" s="258">
        <f t="shared" si="38"/>
        <v>1308708.1647277917</v>
      </c>
      <c r="AB45" s="258">
        <f t="shared" si="39"/>
        <v>64698.759895923948</v>
      </c>
      <c r="AC45" s="258">
        <f t="shared" si="40"/>
        <v>1755970.6086778541</v>
      </c>
      <c r="AD45" s="264">
        <f t="shared" si="41"/>
        <v>9.8019185800762316E-3</v>
      </c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</row>
    <row r="46" spans="1:71" x14ac:dyDescent="0.2">
      <c r="A46" s="107" t="s">
        <v>63</v>
      </c>
      <c r="B46" s="242">
        <f>+'CENSO POB 2020'!C32</f>
        <v>3298</v>
      </c>
      <c r="C46" s="243">
        <f t="shared" si="42"/>
        <v>5.7015006806188052E-4</v>
      </c>
      <c r="D46" s="244">
        <f t="shared" si="32"/>
        <v>4.8462755785259843E-4</v>
      </c>
      <c r="E46" s="245">
        <f>+'TERRITORIO INEGI 2020'!B31</f>
        <v>560.5</v>
      </c>
      <c r="F46" s="246">
        <f t="shared" si="43"/>
        <v>8.7364627691079912E-3</v>
      </c>
      <c r="G46" s="247">
        <f t="shared" si="34"/>
        <v>1.3104694153661986E-3</v>
      </c>
      <c r="H46" s="248">
        <f t="shared" si="35"/>
        <v>1.7950969732187969E-3</v>
      </c>
      <c r="I46" s="249">
        <v>2022</v>
      </c>
      <c r="J46" s="78">
        <v>1144</v>
      </c>
      <c r="K46" s="250">
        <f t="shared" si="21"/>
        <v>1.0636290017414136E-3</v>
      </c>
      <c r="L46" s="250">
        <v>2.2004042460000002</v>
      </c>
      <c r="M46" s="250">
        <f t="shared" si="22"/>
        <v>2.3404137716005482E-3</v>
      </c>
      <c r="N46" s="250">
        <f t="shared" si="23"/>
        <v>1.2138730017388344E-3</v>
      </c>
      <c r="O46" s="250">
        <f t="shared" si="24"/>
        <v>1.0317920514780093E-3</v>
      </c>
      <c r="P46" s="250">
        <f t="shared" si="25"/>
        <v>1.7674825174825175</v>
      </c>
      <c r="Q46" s="252">
        <f t="shared" si="26"/>
        <v>2.3486752434499599E-2</v>
      </c>
      <c r="R46" s="253">
        <f t="shared" si="27"/>
        <v>3.5230128651749398E-3</v>
      </c>
      <c r="S46" s="254">
        <f t="shared" si="28"/>
        <v>4.5548049166529488E-3</v>
      </c>
      <c r="T46" s="245">
        <v>579083</v>
      </c>
      <c r="U46" s="245">
        <v>129046</v>
      </c>
      <c r="V46" s="255">
        <f t="shared" si="36"/>
        <v>0.22284542975704691</v>
      </c>
      <c r="W46" s="256">
        <f t="shared" si="37"/>
        <v>28757.311328427877</v>
      </c>
      <c r="X46" s="254">
        <f t="shared" si="29"/>
        <v>1.4848174456943499E-5</v>
      </c>
      <c r="Y46" s="100"/>
      <c r="Z46" s="257">
        <f t="shared" si="30"/>
        <v>515862.96440939623</v>
      </c>
      <c r="AA46" s="258">
        <f t="shared" si="38"/>
        <v>1308929.3791175557</v>
      </c>
      <c r="AB46" s="258">
        <f t="shared" si="39"/>
        <v>8533.9381723676397</v>
      </c>
      <c r="AC46" s="258">
        <f t="shared" si="40"/>
        <v>1833326.2816993196</v>
      </c>
      <c r="AD46" s="264">
        <f t="shared" si="41"/>
        <v>1.0233721939948133E-2</v>
      </c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</row>
    <row r="47" spans="1:71" x14ac:dyDescent="0.2">
      <c r="A47" s="107" t="s">
        <v>65</v>
      </c>
      <c r="B47" s="242">
        <f>+'CENSO POB 2020'!C34</f>
        <v>5351</v>
      </c>
      <c r="C47" s="243">
        <f t="shared" si="42"/>
        <v>9.2506762104279034E-4</v>
      </c>
      <c r="D47" s="244">
        <f t="shared" si="32"/>
        <v>7.8630747788637173E-4</v>
      </c>
      <c r="E47" s="245">
        <f>+'TERRITORIO INEGI 2020'!B33</f>
        <v>3428</v>
      </c>
      <c r="F47" s="246">
        <f t="shared" si="43"/>
        <v>5.3431925731493655E-2</v>
      </c>
      <c r="G47" s="247">
        <f t="shared" si="34"/>
        <v>8.0147888597240473E-3</v>
      </c>
      <c r="H47" s="248">
        <f t="shared" si="35"/>
        <v>8.8010963376104184E-3</v>
      </c>
      <c r="I47" s="249">
        <v>2081</v>
      </c>
      <c r="J47" s="78">
        <v>764</v>
      </c>
      <c r="K47" s="250">
        <f t="shared" si="21"/>
        <v>7.1032566200213284E-4</v>
      </c>
      <c r="L47" s="250">
        <v>1.7755281664</v>
      </c>
      <c r="M47" s="250">
        <f t="shared" si="22"/>
        <v>1.2612032202015131E-3</v>
      </c>
      <c r="N47" s="250">
        <f t="shared" si="23"/>
        <v>6.5413242619134153E-4</v>
      </c>
      <c r="O47" s="250">
        <f t="shared" si="24"/>
        <v>5.5601256226264024E-4</v>
      </c>
      <c r="P47" s="250">
        <f t="shared" si="25"/>
        <v>2.7238219895287958</v>
      </c>
      <c r="Q47" s="252">
        <f t="shared" si="26"/>
        <v>3.6194831977647418E-2</v>
      </c>
      <c r="R47" s="253">
        <f t="shared" si="27"/>
        <v>5.4292247966471127E-3</v>
      </c>
      <c r="S47" s="254">
        <f t="shared" si="28"/>
        <v>5.9852373589097526E-3</v>
      </c>
      <c r="T47" s="245">
        <v>3788861</v>
      </c>
      <c r="U47" s="245">
        <v>1176027</v>
      </c>
      <c r="V47" s="255">
        <f t="shared" si="36"/>
        <v>0.31039064246484632</v>
      </c>
      <c r="W47" s="256">
        <f t="shared" si="37"/>
        <v>365027.77608600585</v>
      </c>
      <c r="X47" s="254">
        <f t="shared" si="29"/>
        <v>1.8847367332276355E-4</v>
      </c>
      <c r="Y47" s="100"/>
      <c r="Z47" s="257">
        <f t="shared" si="30"/>
        <v>2529200.2128617093</v>
      </c>
      <c r="AA47" s="258">
        <f t="shared" si="38"/>
        <v>1719997.4891187788</v>
      </c>
      <c r="AB47" s="258">
        <f t="shared" si="39"/>
        <v>108324.60784452384</v>
      </c>
      <c r="AC47" s="258">
        <f t="shared" si="40"/>
        <v>4357522.3098250125</v>
      </c>
      <c r="AD47" s="264">
        <f t="shared" si="41"/>
        <v>2.432391446684307E-2</v>
      </c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</row>
    <row r="48" spans="1:71" x14ac:dyDescent="0.2">
      <c r="A48" s="107" t="s">
        <v>66</v>
      </c>
      <c r="B48" s="242">
        <f>+'CENSO POB 2020'!C35</f>
        <v>84666</v>
      </c>
      <c r="C48" s="243">
        <f t="shared" si="42"/>
        <v>1.4636848290638924E-2</v>
      </c>
      <c r="D48" s="244">
        <f t="shared" si="32"/>
        <v>1.2441321047043085E-2</v>
      </c>
      <c r="E48" s="245">
        <f>+'TERRITORIO INEGI 2020'!B34</f>
        <v>2509.1999999999998</v>
      </c>
      <c r="F48" s="246">
        <f t="shared" si="43"/>
        <v>3.9110673292142316E-2</v>
      </c>
      <c r="G48" s="247">
        <f t="shared" si="34"/>
        <v>5.8666009938213469E-3</v>
      </c>
      <c r="H48" s="248">
        <f t="shared" si="35"/>
        <v>1.8307922040864431E-2</v>
      </c>
      <c r="I48" s="249">
        <v>25760</v>
      </c>
      <c r="J48" s="78">
        <v>21267</v>
      </c>
      <c r="K48" s="250">
        <f t="shared" si="21"/>
        <v>1.9772900332198112E-2</v>
      </c>
      <c r="L48" s="250">
        <v>2.0486592371999999</v>
      </c>
      <c r="M48" s="250">
        <f t="shared" si="22"/>
        <v>4.0507934911792609E-2</v>
      </c>
      <c r="N48" s="250">
        <f t="shared" si="23"/>
        <v>2.1009741585989693E-2</v>
      </c>
      <c r="O48" s="250">
        <f t="shared" si="24"/>
        <v>1.7858280348091237E-2</v>
      </c>
      <c r="P48" s="250">
        <f t="shared" si="25"/>
        <v>1.2112662810927728</v>
      </c>
      <c r="Q48" s="252">
        <f t="shared" si="26"/>
        <v>1.6095611127629923E-2</v>
      </c>
      <c r="R48" s="253">
        <f t="shared" si="27"/>
        <v>2.4143416691444885E-3</v>
      </c>
      <c r="S48" s="254">
        <f t="shared" si="28"/>
        <v>2.0272622017235724E-2</v>
      </c>
      <c r="T48" s="245">
        <v>39384069</v>
      </c>
      <c r="U48" s="245">
        <v>11936823</v>
      </c>
      <c r="V48" s="255">
        <f t="shared" si="36"/>
        <v>0.30308760123287415</v>
      </c>
      <c r="W48" s="256">
        <f t="shared" si="37"/>
        <v>3617903.0494114007</v>
      </c>
      <c r="X48" s="254">
        <f t="shared" si="29"/>
        <v>1.8680207976489265E-3</v>
      </c>
      <c r="Y48" s="100"/>
      <c r="Z48" s="257">
        <f t="shared" si="30"/>
        <v>5261208.2116330955</v>
      </c>
      <c r="AA48" s="258">
        <f t="shared" si="38"/>
        <v>5825810.5529587707</v>
      </c>
      <c r="AB48" s="258">
        <f t="shared" si="39"/>
        <v>1073638.6508698389</v>
      </c>
      <c r="AC48" s="258">
        <f t="shared" si="40"/>
        <v>12160657.415461704</v>
      </c>
      <c r="AD48" s="264">
        <f t="shared" si="41"/>
        <v>6.7881417420935661E-2</v>
      </c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</row>
    <row r="49" spans="1:71" x14ac:dyDescent="0.2">
      <c r="A49" s="107" t="s">
        <v>67</v>
      </c>
      <c r="B49" s="242">
        <f>+'CENSO POB 2020'!C39</f>
        <v>5119</v>
      </c>
      <c r="C49" s="243">
        <f t="shared" si="42"/>
        <v>8.8496003590320376E-4</v>
      </c>
      <c r="D49" s="244">
        <f t="shared" si="32"/>
        <v>7.5221603051772322E-4</v>
      </c>
      <c r="E49" s="245">
        <f>+'TERRITORIO INEGI 2020'!B35</f>
        <v>264.89999999999998</v>
      </c>
      <c r="F49" s="246">
        <f t="shared" si="43"/>
        <v>4.1289723238835084E-3</v>
      </c>
      <c r="G49" s="247">
        <f t="shared" si="34"/>
        <v>6.1934584858252628E-4</v>
      </c>
      <c r="H49" s="248">
        <f t="shared" si="35"/>
        <v>1.3715618791002495E-3</v>
      </c>
      <c r="I49" s="249">
        <v>1318</v>
      </c>
      <c r="J49" s="78">
        <v>475</v>
      </c>
      <c r="K49" s="250">
        <f t="shared" si="21"/>
        <v>4.4162917467410089E-4</v>
      </c>
      <c r="L49" s="250">
        <v>2.0058388967999998</v>
      </c>
      <c r="M49" s="250">
        <f t="shared" si="22"/>
        <v>8.8583697652299298E-4</v>
      </c>
      <c r="N49" s="250">
        <f t="shared" si="23"/>
        <v>4.594459333606867E-4</v>
      </c>
      <c r="O49" s="250">
        <f t="shared" si="24"/>
        <v>3.9052904335658371E-4</v>
      </c>
      <c r="P49" s="250">
        <f t="shared" si="25"/>
        <v>2.7747368421052632</v>
      </c>
      <c r="Q49" s="252">
        <f t="shared" si="26"/>
        <v>3.6871401350116108E-2</v>
      </c>
      <c r="R49" s="253">
        <f t="shared" si="27"/>
        <v>5.5307102025174163E-3</v>
      </c>
      <c r="S49" s="254">
        <f t="shared" si="28"/>
        <v>5.921239245874E-3</v>
      </c>
      <c r="T49" s="245">
        <v>2191945</v>
      </c>
      <c r="U49" s="245">
        <v>947940</v>
      </c>
      <c r="V49" s="255">
        <f t="shared" si="36"/>
        <v>0.43246523065131653</v>
      </c>
      <c r="W49" s="256">
        <f t="shared" si="37"/>
        <v>409951.09074360901</v>
      </c>
      <c r="X49" s="254">
        <f t="shared" si="29"/>
        <v>2.1166879075228731E-4</v>
      </c>
      <c r="Y49" s="100"/>
      <c r="Z49" s="257">
        <f t="shared" si="30"/>
        <v>394150.28122680576</v>
      </c>
      <c r="AA49" s="258">
        <f t="shared" si="38"/>
        <v>1701606.139347834</v>
      </c>
      <c r="AB49" s="258">
        <f t="shared" si="39"/>
        <v>121655.92332834729</v>
      </c>
      <c r="AC49" s="258">
        <f t="shared" si="40"/>
        <v>2217412.3439029874</v>
      </c>
      <c r="AD49" s="264">
        <f t="shared" si="41"/>
        <v>1.2377710165523909E-2</v>
      </c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</row>
    <row r="50" spans="1:71" x14ac:dyDescent="0.2">
      <c r="A50" s="107" t="s">
        <v>68</v>
      </c>
      <c r="B50" s="242">
        <f>+'CENSO POB 2020'!C40</f>
        <v>1483</v>
      </c>
      <c r="C50" s="243">
        <f t="shared" si="42"/>
        <v>2.5637736535347747E-4</v>
      </c>
      <c r="D50" s="244">
        <f t="shared" si="32"/>
        <v>2.1792076055045584E-4</v>
      </c>
      <c r="E50" s="245">
        <f>+'TERRITORIO INEGI 2020'!B36</f>
        <v>207.9</v>
      </c>
      <c r="F50" s="246">
        <f t="shared" si="43"/>
        <v>3.2405184829572727E-3</v>
      </c>
      <c r="G50" s="247">
        <f t="shared" si="34"/>
        <v>4.8607777244359088E-4</v>
      </c>
      <c r="H50" s="248">
        <f t="shared" si="35"/>
        <v>7.0399853299404674E-4</v>
      </c>
      <c r="I50" s="249">
        <v>35</v>
      </c>
      <c r="J50" s="78">
        <v>141</v>
      </c>
      <c r="K50" s="250">
        <f t="shared" si="21"/>
        <v>1.3109413395589101E-4</v>
      </c>
      <c r="L50" s="250">
        <v>1.5774653305999999</v>
      </c>
      <c r="M50" s="250">
        <f t="shared" si="22"/>
        <v>2.0679645136045029E-4</v>
      </c>
      <c r="N50" s="250">
        <f t="shared" si="23"/>
        <v>1.0725651686375929E-4</v>
      </c>
      <c r="O50" s="250">
        <f t="shared" si="24"/>
        <v>9.1168039334195398E-5</v>
      </c>
      <c r="P50" s="250">
        <f t="shared" si="25"/>
        <v>0.24822695035460993</v>
      </c>
      <c r="Q50" s="252">
        <f t="shared" si="26"/>
        <v>3.2985021763346587E-3</v>
      </c>
      <c r="R50" s="253">
        <f t="shared" si="27"/>
        <v>4.9477532645019883E-4</v>
      </c>
      <c r="S50" s="254">
        <f t="shared" si="28"/>
        <v>5.8594336578439421E-4</v>
      </c>
      <c r="T50" s="245">
        <v>739738</v>
      </c>
      <c r="U50" s="245">
        <v>296637</v>
      </c>
      <c r="V50" s="255">
        <f t="shared" si="36"/>
        <v>0.40100278747340273</v>
      </c>
      <c r="W50" s="256">
        <f t="shared" si="37"/>
        <v>118952.26386774777</v>
      </c>
      <c r="X50" s="254">
        <f t="shared" si="29"/>
        <v>6.1418257979170145E-5</v>
      </c>
      <c r="Y50" s="100"/>
      <c r="Z50" s="257">
        <f t="shared" si="30"/>
        <v>202310.39079687101</v>
      </c>
      <c r="AA50" s="258">
        <f t="shared" si="38"/>
        <v>168384.48627516837</v>
      </c>
      <c r="AB50" s="258">
        <f t="shared" si="39"/>
        <v>35299.936552379229</v>
      </c>
      <c r="AC50" s="258">
        <f t="shared" si="40"/>
        <v>405994.81362441863</v>
      </c>
      <c r="AD50" s="264">
        <f t="shared" si="41"/>
        <v>2.2662840069265933E-3</v>
      </c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</row>
    <row r="51" spans="1:71" x14ac:dyDescent="0.2">
      <c r="A51" s="107" t="s">
        <v>69</v>
      </c>
      <c r="B51" s="242">
        <f>+'CENSO POB 2020'!C41</f>
        <v>7652</v>
      </c>
      <c r="C51" s="243">
        <f t="shared" si="42"/>
        <v>1.322858799517741E-3</v>
      </c>
      <c r="D51" s="244">
        <f t="shared" si="32"/>
        <v>1.1244299795900798E-3</v>
      </c>
      <c r="E51" s="245">
        <f>+'TERRITORIO INEGI 2020'!B37</f>
        <v>997.9</v>
      </c>
      <c r="F51" s="246">
        <f t="shared" si="43"/>
        <v>1.5554176980005109E-2</v>
      </c>
      <c r="G51" s="247">
        <f t="shared" si="34"/>
        <v>2.3331265470007663E-3</v>
      </c>
      <c r="H51" s="248">
        <f t="shared" si="35"/>
        <v>3.4575565265908461E-3</v>
      </c>
      <c r="I51" s="249">
        <v>5295</v>
      </c>
      <c r="J51" s="78">
        <v>4705</v>
      </c>
      <c r="K51" s="250">
        <f t="shared" si="21"/>
        <v>4.3744531933508314E-3</v>
      </c>
      <c r="L51" s="250">
        <v>2.7540316573000001</v>
      </c>
      <c r="M51" s="250">
        <f t="shared" si="22"/>
        <v>1.2047382577865268E-2</v>
      </c>
      <c r="N51" s="250">
        <f t="shared" si="23"/>
        <v>6.248464536631265E-3</v>
      </c>
      <c r="O51" s="250">
        <f t="shared" si="24"/>
        <v>5.3111948561365748E-3</v>
      </c>
      <c r="P51" s="250">
        <f t="shared" si="25"/>
        <v>1.1253985122210415</v>
      </c>
      <c r="Q51" s="252">
        <f t="shared" si="26"/>
        <v>1.4954578608413996E-2</v>
      </c>
      <c r="R51" s="253">
        <f t="shared" si="27"/>
        <v>2.2431867912620991E-3</v>
      </c>
      <c r="S51" s="254">
        <f t="shared" si="28"/>
        <v>7.5543816473986735E-3</v>
      </c>
      <c r="T51" s="245">
        <v>841795</v>
      </c>
      <c r="U51" s="245">
        <v>101056</v>
      </c>
      <c r="V51" s="255">
        <f t="shared" si="36"/>
        <v>0.12004823026984004</v>
      </c>
      <c r="W51" s="256">
        <f t="shared" si="37"/>
        <v>12131.593958148955</v>
      </c>
      <c r="X51" s="254">
        <f t="shared" si="29"/>
        <v>6.2638687419059554E-6</v>
      </c>
      <c r="Y51" s="100"/>
      <c r="Z51" s="257">
        <f t="shared" si="30"/>
        <v>993609.47404528363</v>
      </c>
      <c r="AA51" s="258">
        <f t="shared" si="38"/>
        <v>2170927.6819286495</v>
      </c>
      <c r="AB51" s="258">
        <f t="shared" si="39"/>
        <v>3600.1374255307287</v>
      </c>
      <c r="AC51" s="258">
        <f t="shared" si="40"/>
        <v>3168137.2933994639</v>
      </c>
      <c r="AD51" s="264">
        <f t="shared" si="41"/>
        <v>1.7684705909620201E-2</v>
      </c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</row>
    <row r="52" spans="1:71" x14ac:dyDescent="0.2">
      <c r="A52" s="107" t="s">
        <v>70</v>
      </c>
      <c r="B52" s="242">
        <f>+'CENSO POB 2020'!C42</f>
        <v>6048</v>
      </c>
      <c r="C52" s="243">
        <f t="shared" si="42"/>
        <v>1.0455632539837032E-3</v>
      </c>
      <c r="D52" s="244">
        <f t="shared" si="32"/>
        <v>8.8872876588614767E-4</v>
      </c>
      <c r="E52" s="245">
        <f>+'TERRITORIO INEGI 2020'!B38</f>
        <v>3860</v>
      </c>
      <c r="F52" s="246">
        <f t="shared" si="43"/>
        <v>6.0165470631145128E-2</v>
      </c>
      <c r="G52" s="247">
        <f t="shared" si="34"/>
        <v>9.0248205946717695E-3</v>
      </c>
      <c r="H52" s="248">
        <f t="shared" si="35"/>
        <v>9.9135493605579175E-3</v>
      </c>
      <c r="I52" s="249">
        <v>1618</v>
      </c>
      <c r="J52" s="78">
        <v>916</v>
      </c>
      <c r="K52" s="250">
        <f t="shared" si="21"/>
        <v>8.5164699789784515E-4</v>
      </c>
      <c r="L52" s="250">
        <v>2.0422796606000002</v>
      </c>
      <c r="M52" s="250">
        <f t="shared" si="22"/>
        <v>1.7393013418178203E-3</v>
      </c>
      <c r="N52" s="250">
        <f t="shared" si="23"/>
        <v>9.0210157124349986E-4</v>
      </c>
      <c r="O52" s="250">
        <f t="shared" si="24"/>
        <v>7.6678633555697488E-4</v>
      </c>
      <c r="P52" s="250">
        <f t="shared" si="25"/>
        <v>1.7663755458515285</v>
      </c>
      <c r="Q52" s="252">
        <f t="shared" si="26"/>
        <v>2.3472042716925653E-2</v>
      </c>
      <c r="R52" s="253">
        <f t="shared" si="27"/>
        <v>3.5208064075388477E-3</v>
      </c>
      <c r="S52" s="254">
        <f t="shared" si="28"/>
        <v>4.2875927430958225E-3</v>
      </c>
      <c r="T52" s="245">
        <v>4742394</v>
      </c>
      <c r="U52" s="245">
        <v>892562</v>
      </c>
      <c r="V52" s="255">
        <f t="shared" si="36"/>
        <v>0.1882091618705658</v>
      </c>
      <c r="W52" s="256">
        <f t="shared" si="37"/>
        <v>167988.34593751596</v>
      </c>
      <c r="X52" s="254">
        <f t="shared" si="29"/>
        <v>8.6736908006690688E-5</v>
      </c>
      <c r="Y52" s="100"/>
      <c r="Z52" s="257">
        <f t="shared" si="30"/>
        <v>2848889.523659708</v>
      </c>
      <c r="AA52" s="258">
        <f t="shared" si="38"/>
        <v>1232139.7315196951</v>
      </c>
      <c r="AB52" s="258">
        <f t="shared" si="39"/>
        <v>49851.745232242502</v>
      </c>
      <c r="AC52" s="258">
        <f t="shared" si="40"/>
        <v>4130881.000411646</v>
      </c>
      <c r="AD52" s="264">
        <f t="shared" si="41"/>
        <v>2.3058790978572181E-2</v>
      </c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</row>
    <row r="53" spans="1:71" x14ac:dyDescent="0.2">
      <c r="A53" s="107" t="s">
        <v>71</v>
      </c>
      <c r="B53" s="242">
        <f>+'CENSO POB 2020'!C43</f>
        <v>67428</v>
      </c>
      <c r="C53" s="243">
        <f t="shared" si="42"/>
        <v>1.1656785563758786E-2</v>
      </c>
      <c r="D53" s="244">
        <f t="shared" si="32"/>
        <v>9.9082677291949667E-3</v>
      </c>
      <c r="E53" s="245">
        <f>+'TERRITORIO INEGI 2020'!B39</f>
        <v>1869</v>
      </c>
      <c r="F53" s="246">
        <f t="shared" si="43"/>
        <v>2.9131933836686594E-2</v>
      </c>
      <c r="G53" s="247">
        <f t="shared" si="34"/>
        <v>4.3697900755029885E-3</v>
      </c>
      <c r="H53" s="248">
        <f t="shared" si="35"/>
        <v>1.4278057804697954E-2</v>
      </c>
      <c r="I53" s="249">
        <v>15090</v>
      </c>
      <c r="J53" s="78">
        <v>11157</v>
      </c>
      <c r="K53" s="250">
        <f t="shared" si="21"/>
        <v>1.037317200387146E-2</v>
      </c>
      <c r="L53" s="250">
        <v>1.7986407321</v>
      </c>
      <c r="M53" s="250">
        <f t="shared" si="22"/>
        <v>1.8657609687242588E-2</v>
      </c>
      <c r="N53" s="250">
        <f t="shared" si="23"/>
        <v>9.6769079686436638E-3</v>
      </c>
      <c r="O53" s="250">
        <f t="shared" si="24"/>
        <v>8.2253717733471142E-3</v>
      </c>
      <c r="P53" s="250">
        <f t="shared" si="25"/>
        <v>1.352514116698037</v>
      </c>
      <c r="Q53" s="252">
        <f t="shared" si="26"/>
        <v>1.7972547908591634E-2</v>
      </c>
      <c r="R53" s="253">
        <f t="shared" si="27"/>
        <v>2.695882186288745E-3</v>
      </c>
      <c r="S53" s="254">
        <f t="shared" si="28"/>
        <v>1.0921253959635859E-2</v>
      </c>
      <c r="T53" s="245">
        <v>59084249</v>
      </c>
      <c r="U53" s="245">
        <v>20840679</v>
      </c>
      <c r="V53" s="255">
        <f t="shared" si="36"/>
        <v>0.35272816956681635</v>
      </c>
      <c r="W53" s="256">
        <f t="shared" si="37"/>
        <v>7351094.5561995888</v>
      </c>
      <c r="X53" s="254">
        <f t="shared" si="29"/>
        <v>3.7955681312960296E-3</v>
      </c>
      <c r="Y53" s="100"/>
      <c r="Z53" s="257">
        <f t="shared" si="30"/>
        <v>4103132.7750127348</v>
      </c>
      <c r="AA53" s="258">
        <f t="shared" si="38"/>
        <v>3138476.9328553271</v>
      </c>
      <c r="AB53" s="258">
        <f t="shared" si="39"/>
        <v>2181489.9774660259</v>
      </c>
      <c r="AC53" s="258">
        <f t="shared" si="40"/>
        <v>9423099.6853340883</v>
      </c>
      <c r="AD53" s="264">
        <f t="shared" si="41"/>
        <v>5.2600228859828055E-2</v>
      </c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</row>
    <row r="54" spans="1:71" x14ac:dyDescent="0.2">
      <c r="A54" s="107" t="s">
        <v>73</v>
      </c>
      <c r="B54" s="242">
        <f>+'CENSO POB 2020'!C45</f>
        <v>906</v>
      </c>
      <c r="C54" s="243">
        <f t="shared" si="42"/>
        <v>1.5662703507097141E-4</v>
      </c>
      <c r="D54" s="244">
        <f t="shared" si="32"/>
        <v>1.331329798103257E-4</v>
      </c>
      <c r="E54" s="245">
        <f>+'TERRITORIO INEGI 2020'!B41</f>
        <v>1171.2</v>
      </c>
      <c r="F54" s="246">
        <f t="shared" si="43"/>
        <v>1.8255388394610668E-2</v>
      </c>
      <c r="G54" s="247">
        <f t="shared" si="34"/>
        <v>2.7383082591916001E-3</v>
      </c>
      <c r="H54" s="248">
        <f t="shared" si="35"/>
        <v>2.8714412390019256E-3</v>
      </c>
      <c r="I54" s="249">
        <v>133</v>
      </c>
      <c r="J54" s="78">
        <v>63</v>
      </c>
      <c r="K54" s="250">
        <f t="shared" si="21"/>
        <v>5.8573974746249173E-5</v>
      </c>
      <c r="L54" s="250">
        <v>1.7977681072</v>
      </c>
      <c r="M54" s="250">
        <f t="shared" si="22"/>
        <v>1.0530242371074497E-4</v>
      </c>
      <c r="N54" s="250">
        <f t="shared" si="23"/>
        <v>5.461588489659299E-5</v>
      </c>
      <c r="O54" s="250">
        <f t="shared" si="24"/>
        <v>4.642350216210404E-5</v>
      </c>
      <c r="P54" s="250">
        <f t="shared" si="25"/>
        <v>2.1111111111111112</v>
      </c>
      <c r="Q54" s="252">
        <f t="shared" si="26"/>
        <v>2.8052975652065243E-2</v>
      </c>
      <c r="R54" s="253">
        <f t="shared" si="27"/>
        <v>4.2079463478097859E-3</v>
      </c>
      <c r="S54" s="254">
        <f t="shared" si="28"/>
        <v>4.2543698499718898E-3</v>
      </c>
      <c r="T54" s="245">
        <v>1346236</v>
      </c>
      <c r="U54" s="245">
        <v>378540</v>
      </c>
      <c r="V54" s="255">
        <f t="shared" si="36"/>
        <v>0.28118398260037614</v>
      </c>
      <c r="W54" s="256">
        <f t="shared" si="37"/>
        <v>106439.38477354638</v>
      </c>
      <c r="X54" s="254">
        <f t="shared" si="29"/>
        <v>5.4957521451076216E-5</v>
      </c>
      <c r="Y54" s="100"/>
      <c r="Z54" s="257">
        <f t="shared" si="30"/>
        <v>825175.58203156595</v>
      </c>
      <c r="AA54" s="258">
        <f t="shared" si="38"/>
        <v>1222592.3586541293</v>
      </c>
      <c r="AB54" s="258">
        <f t="shared" si="39"/>
        <v>31586.650030955883</v>
      </c>
      <c r="AC54" s="258">
        <f t="shared" si="40"/>
        <v>2079354.5907166512</v>
      </c>
      <c r="AD54" s="264">
        <f t="shared" si="41"/>
        <v>1.1607064660756814E-2</v>
      </c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</row>
    <row r="55" spans="1:71" x14ac:dyDescent="0.2">
      <c r="A55" s="107" t="s">
        <v>74</v>
      </c>
      <c r="B55" s="242">
        <f>+'CENSO POB 2020'!C46</f>
        <v>147624</v>
      </c>
      <c r="C55" s="243">
        <f t="shared" si="42"/>
        <v>2.5520871330372057E-2</v>
      </c>
      <c r="D55" s="244">
        <f t="shared" si="32"/>
        <v>2.1692740630816248E-2</v>
      </c>
      <c r="E55" s="245">
        <f>+'TERRITORIO INEGI 2020'!B42</f>
        <v>322.8</v>
      </c>
      <c r="F55" s="246">
        <f t="shared" si="43"/>
        <v>5.0314543833506866E-3</v>
      </c>
      <c r="G55" s="247">
        <f t="shared" si="34"/>
        <v>7.5471815750260301E-4</v>
      </c>
      <c r="H55" s="248">
        <f t="shared" si="35"/>
        <v>2.2447458788318851E-2</v>
      </c>
      <c r="I55" s="249">
        <v>19678</v>
      </c>
      <c r="J55" s="78">
        <v>32877</v>
      </c>
      <c r="K55" s="250">
        <f t="shared" si="21"/>
        <v>3.0567247106864034E-2</v>
      </c>
      <c r="L55" s="250">
        <v>1.8363293522999999</v>
      </c>
      <c r="M55" s="250">
        <f t="shared" si="22"/>
        <v>5.6131533081341681E-2</v>
      </c>
      <c r="N55" s="250">
        <f t="shared" si="23"/>
        <v>2.9113036925540774E-2</v>
      </c>
      <c r="O55" s="250">
        <f t="shared" si="24"/>
        <v>2.4746081386709657E-2</v>
      </c>
      <c r="P55" s="250">
        <f t="shared" si="25"/>
        <v>0.59853392949478357</v>
      </c>
      <c r="Q55" s="252">
        <f t="shared" si="26"/>
        <v>7.953469461024678E-3</v>
      </c>
      <c r="R55" s="253">
        <f t="shared" si="27"/>
        <v>1.1930204191537017E-3</v>
      </c>
      <c r="S55" s="254">
        <f t="shared" si="28"/>
        <v>2.5939101805863358E-2</v>
      </c>
      <c r="T55" s="245">
        <v>105243330.84</v>
      </c>
      <c r="U55" s="245">
        <v>21246156.09</v>
      </c>
      <c r="V55" s="255">
        <f t="shared" si="36"/>
        <v>0.2018765077124007</v>
      </c>
      <c r="W55" s="256">
        <f t="shared" si="37"/>
        <v>4289099.7937617544</v>
      </c>
      <c r="X55" s="254">
        <f t="shared" si="29"/>
        <v>2.2145777563724869E-3</v>
      </c>
      <c r="Y55" s="100"/>
      <c r="Z55" s="257">
        <f t="shared" si="30"/>
        <v>6450800.6011709217</v>
      </c>
      <c r="AA55" s="258">
        <f t="shared" si="38"/>
        <v>7454205.623051228</v>
      </c>
      <c r="AB55" s="258">
        <f t="shared" si="39"/>
        <v>1272821.0936358992</v>
      </c>
      <c r="AC55" s="258">
        <f t="shared" si="40"/>
        <v>15177827.31785805</v>
      </c>
      <c r="AD55" s="264">
        <f t="shared" si="41"/>
        <v>8.4723415561105617E-2</v>
      </c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</row>
    <row r="56" spans="1:71" x14ac:dyDescent="0.2">
      <c r="A56" s="107" t="s">
        <v>75</v>
      </c>
      <c r="B56" s="242">
        <f>+'CENSO POB 2020'!C38</f>
        <v>5389</v>
      </c>
      <c r="C56" s="243">
        <f t="shared" si="42"/>
        <v>9.3163696688461914E-4</v>
      </c>
      <c r="D56" s="244">
        <f t="shared" si="32"/>
        <v>7.918914218519263E-4</v>
      </c>
      <c r="E56" s="245">
        <f>+'TERRITORIO INEGI 2020'!B43</f>
        <v>1341</v>
      </c>
      <c r="F56" s="246">
        <f t="shared" si="43"/>
        <v>2.0902045626001457E-2</v>
      </c>
      <c r="G56" s="247">
        <f t="shared" si="34"/>
        <v>3.1353068439002184E-3</v>
      </c>
      <c r="H56" s="248">
        <f t="shared" si="35"/>
        <v>3.9271982657521449E-3</v>
      </c>
      <c r="I56" s="249">
        <v>1611</v>
      </c>
      <c r="J56" s="78">
        <v>1054</v>
      </c>
      <c r="K56" s="250">
        <f t="shared" si="21"/>
        <v>9.7995189496105769E-4</v>
      </c>
      <c r="L56" s="250">
        <v>2.1403267704000002</v>
      </c>
      <c r="M56" s="250">
        <f t="shared" si="22"/>
        <v>2.0974172744893608E-3</v>
      </c>
      <c r="N56" s="250">
        <f t="shared" si="23"/>
        <v>1.0878410620281658E-3</v>
      </c>
      <c r="O56" s="250">
        <f t="shared" si="24"/>
        <v>9.2466490272394091E-4</v>
      </c>
      <c r="P56" s="250">
        <f t="shared" si="25"/>
        <v>1.5284629981024669</v>
      </c>
      <c r="Q56" s="252">
        <f t="shared" si="26"/>
        <v>2.0310600917771596E-2</v>
      </c>
      <c r="R56" s="253">
        <f t="shared" si="27"/>
        <v>3.0465901376657395E-3</v>
      </c>
      <c r="S56" s="254">
        <f t="shared" si="28"/>
        <v>3.9712550403896802E-3</v>
      </c>
      <c r="T56" s="245">
        <v>7778604</v>
      </c>
      <c r="U56" s="245">
        <v>1244367</v>
      </c>
      <c r="V56" s="255">
        <f t="shared" si="36"/>
        <v>0.15997304914866473</v>
      </c>
      <c r="W56" s="256">
        <f t="shared" si="37"/>
        <v>199065.18324997649</v>
      </c>
      <c r="X56" s="254">
        <f t="shared" si="29"/>
        <v>1.0278271620884055E-4</v>
      </c>
      <c r="Y56" s="100"/>
      <c r="Z56" s="257">
        <f t="shared" si="30"/>
        <v>1128571.976566646</v>
      </c>
      <c r="AA56" s="258">
        <f t="shared" si="38"/>
        <v>1141232.7178557829</v>
      </c>
      <c r="AB56" s="258">
        <f t="shared" si="39"/>
        <v>59074.019358930287</v>
      </c>
      <c r="AC56" s="258">
        <f t="shared" si="40"/>
        <v>2328878.7137813591</v>
      </c>
      <c r="AD56" s="264">
        <f t="shared" si="41"/>
        <v>1.2999921196030344E-2</v>
      </c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</row>
    <row r="57" spans="1:71" x14ac:dyDescent="0.2">
      <c r="A57" s="107" t="s">
        <v>76</v>
      </c>
      <c r="B57" s="242">
        <f>+'CENSO POB 2020'!C47</f>
        <v>2377</v>
      </c>
      <c r="C57" s="243">
        <f t="shared" si="42"/>
        <v>4.1092987015860824E-4</v>
      </c>
      <c r="D57" s="244">
        <f t="shared" si="32"/>
        <v>3.4929038963481702E-4</v>
      </c>
      <c r="E57" s="245">
        <f>+'TERRITORIO INEGI 2020'!B44</f>
        <v>683.1</v>
      </c>
      <c r="F57" s="246">
        <f t="shared" si="43"/>
        <v>1.0647417872573896E-2</v>
      </c>
      <c r="G57" s="247">
        <f t="shared" si="34"/>
        <v>1.5971126808860844E-3</v>
      </c>
      <c r="H57" s="248">
        <f t="shared" si="35"/>
        <v>1.9464030705209014E-3</v>
      </c>
      <c r="I57" s="249">
        <v>1875</v>
      </c>
      <c r="J57" s="78">
        <v>790</v>
      </c>
      <c r="K57" s="250">
        <f t="shared" si="21"/>
        <v>7.3449904840534679E-4</v>
      </c>
      <c r="L57" s="250">
        <v>2.1956719391999999</v>
      </c>
      <c r="M57" s="250">
        <f t="shared" si="22"/>
        <v>1.6127189499527224E-3</v>
      </c>
      <c r="N57" s="250">
        <f t="shared" si="23"/>
        <v>8.3644867266416563E-4</v>
      </c>
      <c r="O57" s="250">
        <f t="shared" si="24"/>
        <v>7.1098137176454077E-4</v>
      </c>
      <c r="P57" s="250">
        <f t="shared" si="25"/>
        <v>2.3734177215189876</v>
      </c>
      <c r="Q57" s="252">
        <f t="shared" si="26"/>
        <v>3.1538571893977414E-2</v>
      </c>
      <c r="R57" s="253">
        <f t="shared" si="27"/>
        <v>4.7307857840966118E-3</v>
      </c>
      <c r="S57" s="254">
        <f t="shared" si="28"/>
        <v>5.4417671558611522E-3</v>
      </c>
      <c r="T57" s="245">
        <v>938475</v>
      </c>
      <c r="U57" s="245">
        <v>290271</v>
      </c>
      <c r="V57" s="255">
        <f t="shared" si="36"/>
        <v>0.30930072724366658</v>
      </c>
      <c r="W57" s="256">
        <f t="shared" si="37"/>
        <v>89781.031397746337</v>
      </c>
      <c r="X57" s="254">
        <f t="shared" si="29"/>
        <v>4.6356364887292034E-5</v>
      </c>
      <c r="Y57" s="100"/>
      <c r="Z57" s="257">
        <f t="shared" si="30"/>
        <v>559344.29887319542</v>
      </c>
      <c r="AA57" s="258">
        <f t="shared" si="38"/>
        <v>1563818.6563339853</v>
      </c>
      <c r="AB57" s="258">
        <f t="shared" si="39"/>
        <v>26643.164315655493</v>
      </c>
      <c r="AC57" s="258">
        <f t="shared" si="40"/>
        <v>2149806.1195228361</v>
      </c>
      <c r="AD57" s="264">
        <f t="shared" si="41"/>
        <v>1.2000328731230107E-2</v>
      </c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</row>
    <row r="58" spans="1:71" x14ac:dyDescent="0.2">
      <c r="A58" s="107" t="s">
        <v>77</v>
      </c>
      <c r="B58" s="242">
        <f>+'CENSO POB 2020'!C48</f>
        <v>34709</v>
      </c>
      <c r="C58" s="243">
        <f t="shared" si="42"/>
        <v>6.0004059164220159E-3</v>
      </c>
      <c r="D58" s="244">
        <f t="shared" si="32"/>
        <v>5.1003450289587131E-3</v>
      </c>
      <c r="E58" s="245">
        <f>+'TERRITORIO INEGI 2020'!B45</f>
        <v>1541.5</v>
      </c>
      <c r="F58" s="246">
        <f t="shared" si="43"/>
        <v>2.4027220978733218E-2</v>
      </c>
      <c r="G58" s="247">
        <f t="shared" si="34"/>
        <v>3.6040831468099827E-3</v>
      </c>
      <c r="H58" s="248">
        <f t="shared" si="35"/>
        <v>8.7044281757686949E-3</v>
      </c>
      <c r="I58" s="249">
        <v>9838</v>
      </c>
      <c r="J58" s="78">
        <v>7575</v>
      </c>
      <c r="K58" s="250">
        <f t="shared" si="21"/>
        <v>7.0428231540132936E-3</v>
      </c>
      <c r="L58" s="250">
        <v>1.6303971907999999</v>
      </c>
      <c r="M58" s="250">
        <f t="shared" si="22"/>
        <v>1.1482599085604469E-2</v>
      </c>
      <c r="N58" s="250">
        <f t="shared" si="23"/>
        <v>5.9555353796581752E-3</v>
      </c>
      <c r="O58" s="250">
        <f t="shared" si="24"/>
        <v>5.0622050727094489E-3</v>
      </c>
      <c r="P58" s="250">
        <f t="shared" si="25"/>
        <v>1.2987458745874587</v>
      </c>
      <c r="Q58" s="252">
        <f t="shared" si="26"/>
        <v>1.7258061978010494E-2</v>
      </c>
      <c r="R58" s="253">
        <f t="shared" si="27"/>
        <v>2.5887092967015741E-3</v>
      </c>
      <c r="S58" s="254">
        <f t="shared" si="28"/>
        <v>7.6509143694110226E-3</v>
      </c>
      <c r="T58" s="245">
        <v>19310735</v>
      </c>
      <c r="U58" s="245">
        <v>7908079.6500000004</v>
      </c>
      <c r="V58" s="255">
        <f t="shared" si="36"/>
        <v>0.40951727886069589</v>
      </c>
      <c r="W58" s="256">
        <f t="shared" si="37"/>
        <v>3238495.2592816446</v>
      </c>
      <c r="X58" s="254">
        <f t="shared" si="29"/>
        <v>1.6721223357297468E-3</v>
      </c>
      <c r="Y58" s="100"/>
      <c r="Z58" s="257">
        <f t="shared" si="30"/>
        <v>2501420.3629284427</v>
      </c>
      <c r="AA58" s="258">
        <f t="shared" si="38"/>
        <v>2198668.6100694318</v>
      </c>
      <c r="AB58" s="258">
        <f t="shared" si="39"/>
        <v>961046.67083027144</v>
      </c>
      <c r="AC58" s="258">
        <f t="shared" si="40"/>
        <v>5661135.6438281452</v>
      </c>
      <c r="AD58" s="264">
        <f t="shared" si="41"/>
        <v>3.1600751389199912E-2</v>
      </c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</row>
    <row r="59" spans="1:71" x14ac:dyDescent="0.2">
      <c r="A59" s="107" t="s">
        <v>83</v>
      </c>
      <c r="B59" s="242">
        <f>+'CENSO POB 2020'!C54</f>
        <v>1552</v>
      </c>
      <c r="C59" s="243">
        <f t="shared" si="42"/>
        <v>2.6830591438206137E-4</v>
      </c>
      <c r="D59" s="244">
        <f t="shared" si="32"/>
        <v>2.2806002722475217E-4</v>
      </c>
      <c r="E59" s="245">
        <f>+'TERRITORIO INEGI 2020'!B51</f>
        <v>1764.9</v>
      </c>
      <c r="F59" s="246">
        <f t="shared" si="43"/>
        <v>2.7509336558784469E-2</v>
      </c>
      <c r="G59" s="247">
        <f t="shared" si="34"/>
        <v>4.1264004838176705E-3</v>
      </c>
      <c r="H59" s="248">
        <f t="shared" si="35"/>
        <v>4.3544605110424229E-3</v>
      </c>
      <c r="I59" s="249">
        <v>549</v>
      </c>
      <c r="J59" s="78">
        <v>170</v>
      </c>
      <c r="K59" s="250">
        <f t="shared" si="21"/>
        <v>1.5805675725178347E-4</v>
      </c>
      <c r="L59" s="250">
        <v>2.1071899398</v>
      </c>
      <c r="M59" s="250">
        <f t="shared" si="22"/>
        <v>3.3305560879836883E-4</v>
      </c>
      <c r="N59" s="250">
        <f t="shared" si="23"/>
        <v>1.7274176750444833E-4</v>
      </c>
      <c r="O59" s="250">
        <f t="shared" si="24"/>
        <v>1.4683050237878107E-4</v>
      </c>
      <c r="P59" s="250">
        <f t="shared" si="25"/>
        <v>3.2294117647058824</v>
      </c>
      <c r="Q59" s="252">
        <f t="shared" si="26"/>
        <v>4.2913236129057078E-2</v>
      </c>
      <c r="R59" s="253">
        <f t="shared" si="27"/>
        <v>6.4369854193585619E-3</v>
      </c>
      <c r="S59" s="254">
        <f t="shared" si="28"/>
        <v>6.5838159217373425E-3</v>
      </c>
      <c r="T59" s="245">
        <v>4541705</v>
      </c>
      <c r="U59" s="245">
        <v>1178778</v>
      </c>
      <c r="V59" s="255">
        <f t="shared" si="36"/>
        <v>0.25954525888405344</v>
      </c>
      <c r="W59" s="256">
        <f t="shared" si="37"/>
        <v>305946.24117682676</v>
      </c>
      <c r="X59" s="254">
        <f t="shared" si="29"/>
        <v>1.579682854060467E-4</v>
      </c>
      <c r="Y59" s="100"/>
      <c r="Z59" s="257">
        <f t="shared" si="30"/>
        <v>1251355.7435296315</v>
      </c>
      <c r="AA59" s="258">
        <f t="shared" si="38"/>
        <v>1892012.993829075</v>
      </c>
      <c r="AB59" s="258">
        <f t="shared" si="39"/>
        <v>90791.739062556298</v>
      </c>
      <c r="AC59" s="258">
        <f t="shared" si="40"/>
        <v>3234160.4764212631</v>
      </c>
      <c r="AD59" s="264">
        <f t="shared" si="41"/>
        <v>1.8053250725335777E-2</v>
      </c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</row>
    <row r="60" spans="1:71" x14ac:dyDescent="0.2">
      <c r="A60" s="107" t="s">
        <v>84</v>
      </c>
      <c r="B60" s="242">
        <f>+'CENSO POB 2020'!C55</f>
        <v>3573</v>
      </c>
      <c r="C60" s="243">
        <f t="shared" si="42"/>
        <v>6.1769138665406279E-4</v>
      </c>
      <c r="D60" s="244">
        <f t="shared" si="32"/>
        <v>5.2503767865595338E-4</v>
      </c>
      <c r="E60" s="245">
        <f>+'TERRITORIO INEGI 2020'!B52</f>
        <v>879.3</v>
      </c>
      <c r="F60" s="246">
        <f t="shared" si="43"/>
        <v>1.3705569514498941E-2</v>
      </c>
      <c r="G60" s="247">
        <f t="shared" si="34"/>
        <v>2.0558354271748409E-3</v>
      </c>
      <c r="H60" s="248">
        <f t="shared" si="35"/>
        <v>2.5808731058307942E-3</v>
      </c>
      <c r="I60" s="249">
        <v>1377</v>
      </c>
      <c r="J60" s="78">
        <v>417</v>
      </c>
      <c r="K60" s="250">
        <f t="shared" si="21"/>
        <v>3.8770392808231595E-4</v>
      </c>
      <c r="L60" s="250">
        <v>1.7545098130000001</v>
      </c>
      <c r="M60" s="250">
        <f t="shared" si="22"/>
        <v>6.8023034635906966E-4</v>
      </c>
      <c r="N60" s="250">
        <f t="shared" si="23"/>
        <v>3.5280652610587192E-4</v>
      </c>
      <c r="O60" s="250">
        <f t="shared" si="24"/>
        <v>2.9988554718999113E-4</v>
      </c>
      <c r="P60" s="250">
        <f t="shared" si="25"/>
        <v>3.3021582733812949</v>
      </c>
      <c r="Q60" s="252">
        <f t="shared" si="26"/>
        <v>4.3879910041151653E-2</v>
      </c>
      <c r="R60" s="253">
        <f t="shared" si="27"/>
        <v>6.5819865061727476E-3</v>
      </c>
      <c r="S60" s="254">
        <f t="shared" si="28"/>
        <v>6.8818720533627385E-3</v>
      </c>
      <c r="T60" s="245">
        <v>3020813</v>
      </c>
      <c r="U60" s="245">
        <v>668727</v>
      </c>
      <c r="V60" s="255">
        <f t="shared" si="36"/>
        <v>0.22137318662227684</v>
      </c>
      <c r="W60" s="256">
        <f t="shared" si="37"/>
        <v>148038.22697035532</v>
      </c>
      <c r="X60" s="254">
        <f t="shared" si="29"/>
        <v>7.64361241998141E-5</v>
      </c>
      <c r="Y60" s="100"/>
      <c r="Z60" s="257">
        <f t="shared" si="30"/>
        <v>741674.05494036386</v>
      </c>
      <c r="AA60" s="258">
        <f t="shared" si="38"/>
        <v>1977666.3718440651</v>
      </c>
      <c r="AB60" s="258">
        <f t="shared" si="39"/>
        <v>43931.404493404894</v>
      </c>
      <c r="AC60" s="258">
        <f t="shared" si="40"/>
        <v>2763271.8312778338</v>
      </c>
      <c r="AD60" s="264">
        <f t="shared" si="41"/>
        <v>1.5424726001078805E-2</v>
      </c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</row>
    <row r="61" spans="1:71" x14ac:dyDescent="0.2">
      <c r="A61" s="115" t="s">
        <v>86</v>
      </c>
      <c r="B61" s="269"/>
      <c r="C61" s="270"/>
      <c r="D61" s="271"/>
      <c r="E61" s="272"/>
      <c r="F61" s="273"/>
      <c r="G61" s="274"/>
      <c r="H61" s="275"/>
      <c r="I61" s="276"/>
      <c r="J61" s="277"/>
      <c r="K61" s="277"/>
      <c r="L61" s="277"/>
      <c r="M61" s="265"/>
      <c r="N61" s="265"/>
      <c r="O61" s="265"/>
      <c r="P61" s="265"/>
      <c r="Q61" s="266"/>
      <c r="R61" s="267"/>
      <c r="S61" s="278"/>
      <c r="T61" s="272"/>
      <c r="U61" s="272"/>
      <c r="V61" s="279"/>
      <c r="W61" s="280"/>
      <c r="X61" s="278"/>
      <c r="Y61" s="100"/>
      <c r="Z61" s="281"/>
      <c r="AA61" s="282"/>
      <c r="AB61" s="282"/>
      <c r="AC61" s="282">
        <f>SUM(AC22:AC60)</f>
        <v>179145602.39738265</v>
      </c>
      <c r="AD61" s="283">
        <f>SUM(AD22:AD60)</f>
        <v>1.0000000000000004</v>
      </c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</row>
    <row r="62" spans="1:71" ht="13.5" thickBot="1" x14ac:dyDescent="0.25">
      <c r="A62" s="116" t="s">
        <v>85</v>
      </c>
      <c r="B62" s="284">
        <f>SUM(B8:B60)</f>
        <v>5784442</v>
      </c>
      <c r="C62" s="285">
        <f>SUM(C8:C60)</f>
        <v>0.99999999999999989</v>
      </c>
      <c r="D62" s="286">
        <f>SUM(D8:D60)</f>
        <v>0.85000000000000009</v>
      </c>
      <c r="E62" s="287">
        <f>SUM(E8:E60)</f>
        <v>64156.400000000009</v>
      </c>
      <c r="F62" s="288">
        <f>+E62/$E$62</f>
        <v>1</v>
      </c>
      <c r="G62" s="289">
        <f t="shared" ref="G62:R62" si="44">SUM(G8:G60)</f>
        <v>0.15</v>
      </c>
      <c r="H62" s="290">
        <f t="shared" si="44"/>
        <v>1</v>
      </c>
      <c r="I62" s="343">
        <f t="shared" si="44"/>
        <v>964355</v>
      </c>
      <c r="J62" s="343">
        <f t="shared" si="44"/>
        <v>1075563</v>
      </c>
      <c r="K62" s="292">
        <f t="shared" si="44"/>
        <v>0.99999999999999967</v>
      </c>
      <c r="L62" s="292">
        <f t="shared" si="44"/>
        <v>98.366423307599987</v>
      </c>
      <c r="M62" s="292">
        <f t="shared" si="44"/>
        <v>1.9280548856824231</v>
      </c>
      <c r="N62" s="292">
        <f t="shared" si="44"/>
        <v>1</v>
      </c>
      <c r="O62" s="292">
        <f t="shared" si="44"/>
        <v>0.85000000000000009</v>
      </c>
      <c r="P62" s="292">
        <f t="shared" si="44"/>
        <v>75.254444922162563</v>
      </c>
      <c r="Q62" s="291">
        <f t="shared" si="44"/>
        <v>1</v>
      </c>
      <c r="R62" s="292">
        <f t="shared" si="44"/>
        <v>0.15</v>
      </c>
      <c r="S62" s="293">
        <f t="shared" ref="S62:U62" si="45">SUM(S8:S60)</f>
        <v>0.99999999999999989</v>
      </c>
      <c r="T62" s="131">
        <f t="shared" si="45"/>
        <v>8177497337.8300028</v>
      </c>
      <c r="U62" s="131">
        <f t="shared" si="45"/>
        <v>3837991154.5200009</v>
      </c>
      <c r="V62" s="294">
        <f t="shared" ref="V62" si="46">+U62/$E$62</f>
        <v>59822.42074867044</v>
      </c>
      <c r="W62" s="295">
        <f>SUM(W8:W60)</f>
        <v>1936757371.2053204</v>
      </c>
      <c r="X62" s="293">
        <f>SUM(X8:X60)</f>
        <v>0.99999999999999989</v>
      </c>
      <c r="Y62" s="100"/>
      <c r="Z62" s="296">
        <f>SUM(Z8:Z60)</f>
        <v>287373313.03299999</v>
      </c>
      <c r="AA62" s="297">
        <f>SUM(AA8:AA60)</f>
        <v>287373313.03299993</v>
      </c>
      <c r="AB62" s="297">
        <f>SUM(AB8:AB60)</f>
        <v>574746626.06599963</v>
      </c>
      <c r="AC62" s="297">
        <f>+AC61+AC20</f>
        <v>1149493252.132</v>
      </c>
      <c r="AD62" s="29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</row>
    <row r="63" spans="1:71" ht="13.5" thickTop="1" x14ac:dyDescent="0.2">
      <c r="A63" s="100" t="s">
        <v>237</v>
      </c>
      <c r="B63" s="100"/>
      <c r="C63" s="100"/>
      <c r="D63" s="156"/>
      <c r="E63" s="100"/>
      <c r="F63" s="157"/>
      <c r="G63" s="156"/>
      <c r="H63" s="158"/>
      <c r="I63" s="100"/>
      <c r="J63" s="100"/>
      <c r="K63" s="100"/>
      <c r="L63" s="100"/>
      <c r="M63" s="100"/>
      <c r="N63" s="100"/>
      <c r="O63" s="100"/>
      <c r="P63" s="100"/>
      <c r="Q63" s="118"/>
      <c r="R63" s="100"/>
      <c r="S63" s="158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</row>
    <row r="64" spans="1:71" ht="15.75" customHeight="1" x14ac:dyDescent="0.2">
      <c r="A64" s="103" t="s">
        <v>170</v>
      </c>
      <c r="B64" s="100"/>
      <c r="C64" s="100"/>
      <c r="D64" s="156"/>
      <c r="E64" s="100"/>
      <c r="F64" s="157"/>
      <c r="G64" s="156"/>
      <c r="H64" s="158"/>
      <c r="I64" s="100"/>
      <c r="J64" s="100"/>
      <c r="K64" s="100"/>
      <c r="L64" s="100"/>
      <c r="M64" s="100"/>
      <c r="N64" s="100"/>
      <c r="O64" s="100"/>
      <c r="P64" s="100"/>
      <c r="Q64" s="118"/>
      <c r="R64" s="100"/>
      <c r="S64" s="158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</row>
    <row r="65" spans="1:71" s="4" customFormat="1" x14ac:dyDescent="0.2">
      <c r="A65" s="100"/>
      <c r="B65" s="100"/>
      <c r="C65" s="100"/>
      <c r="D65" s="156"/>
      <c r="E65" s="100"/>
      <c r="F65" s="100"/>
      <c r="G65" s="156"/>
      <c r="H65" s="158"/>
      <c r="I65" s="100"/>
      <c r="J65" s="100"/>
      <c r="K65" s="100"/>
      <c r="L65" s="100"/>
      <c r="M65" s="100"/>
      <c r="N65" s="100"/>
      <c r="O65" s="100"/>
      <c r="P65" s="100"/>
      <c r="Q65" s="118"/>
      <c r="R65" s="118"/>
      <c r="S65" s="158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</row>
    <row r="66" spans="1:71" x14ac:dyDescent="0.2">
      <c r="A66" s="100"/>
      <c r="B66" s="100"/>
      <c r="C66" s="100"/>
      <c r="D66" s="156"/>
      <c r="E66" s="100"/>
      <c r="F66" s="100"/>
      <c r="G66" s="156"/>
      <c r="H66" s="158"/>
      <c r="I66" s="100"/>
      <c r="J66" s="100"/>
      <c r="K66" s="100"/>
      <c r="L66" s="100"/>
      <c r="M66" s="100"/>
      <c r="N66" s="100"/>
      <c r="O66" s="100"/>
      <c r="P66" s="100"/>
      <c r="Q66" s="118"/>
      <c r="R66" s="100"/>
      <c r="S66" s="158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</row>
    <row r="67" spans="1:71" x14ac:dyDescent="0.2">
      <c r="A67" s="100"/>
      <c r="B67" s="100"/>
      <c r="C67" s="100"/>
      <c r="D67" s="156"/>
      <c r="E67" s="100"/>
      <c r="F67" s="100"/>
      <c r="G67" s="156"/>
      <c r="H67" s="158"/>
      <c r="I67" s="100"/>
      <c r="J67" s="100"/>
      <c r="K67" s="100"/>
      <c r="L67" s="100"/>
      <c r="M67" s="100"/>
      <c r="N67" s="100"/>
      <c r="O67" s="100"/>
      <c r="P67" s="100"/>
      <c r="Q67" s="118"/>
      <c r="R67" s="100"/>
      <c r="S67" s="158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</row>
    <row r="68" spans="1:71" x14ac:dyDescent="0.2">
      <c r="A68" s="100"/>
      <c r="B68" s="100"/>
      <c r="C68" s="100"/>
      <c r="D68" s="156"/>
      <c r="E68" s="100"/>
      <c r="F68" s="100"/>
      <c r="G68" s="156"/>
      <c r="H68" s="158"/>
      <c r="I68" s="100"/>
      <c r="J68" s="100"/>
      <c r="K68" s="100"/>
      <c r="L68" s="100"/>
      <c r="M68" s="100"/>
      <c r="N68" s="100"/>
      <c r="O68" s="100"/>
      <c r="P68" s="100"/>
      <c r="Q68" s="118"/>
      <c r="R68" s="100"/>
      <c r="S68" s="158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</row>
    <row r="69" spans="1:71" x14ac:dyDescent="0.2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18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</row>
    <row r="70" spans="1:71" x14ac:dyDescent="0.2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18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</row>
    <row r="71" spans="1:71" x14ac:dyDescent="0.2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18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</row>
    <row r="72" spans="1:71" x14ac:dyDescent="0.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18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</row>
    <row r="73" spans="1:71" x14ac:dyDescent="0.2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18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</row>
    <row r="74" spans="1:71" x14ac:dyDescent="0.2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18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</row>
    <row r="75" spans="1:71" x14ac:dyDescent="0.2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18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</row>
    <row r="76" spans="1:71" x14ac:dyDescent="0.2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18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</row>
    <row r="77" spans="1:71" x14ac:dyDescent="0.2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18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</row>
    <row r="78" spans="1:71" x14ac:dyDescent="0.2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18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</row>
    <row r="79" spans="1:71" x14ac:dyDescent="0.2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18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</row>
    <row r="80" spans="1:71" x14ac:dyDescent="0.2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18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</row>
    <row r="81" spans="1:71" x14ac:dyDescent="0.2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18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</row>
    <row r="82" spans="1:71" x14ac:dyDescent="0.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18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</row>
    <row r="83" spans="1:71" x14ac:dyDescent="0.2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1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</row>
    <row r="84" spans="1:71" x14ac:dyDescent="0.2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1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</row>
    <row r="85" spans="1:71" x14ac:dyDescent="0.2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1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</row>
    <row r="86" spans="1:71" x14ac:dyDescent="0.2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1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</row>
    <row r="87" spans="1:71" x14ac:dyDescent="0.2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1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</row>
    <row r="88" spans="1:71" x14ac:dyDescent="0.2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1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</row>
    <row r="89" spans="1:71" x14ac:dyDescent="0.2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18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</row>
    <row r="90" spans="1:71" x14ac:dyDescent="0.2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18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</row>
    <row r="91" spans="1:71" x14ac:dyDescent="0.2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18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</row>
    <row r="92" spans="1:71" x14ac:dyDescent="0.2">
      <c r="A92" s="100"/>
      <c r="B92" s="100"/>
      <c r="C92" s="100"/>
      <c r="D92" s="156"/>
      <c r="E92" s="100"/>
      <c r="F92" s="100"/>
      <c r="G92" s="156"/>
      <c r="H92" s="158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58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</row>
    <row r="93" spans="1:71" x14ac:dyDescent="0.2">
      <c r="A93" s="100"/>
      <c r="B93" s="100"/>
      <c r="C93" s="100"/>
      <c r="D93" s="156"/>
      <c r="E93" s="100"/>
      <c r="F93" s="100"/>
      <c r="G93" s="156"/>
      <c r="H93" s="158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58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</row>
    <row r="94" spans="1:71" x14ac:dyDescent="0.2">
      <c r="A94" s="100"/>
      <c r="B94" s="100"/>
      <c r="C94" s="100"/>
      <c r="D94" s="156"/>
      <c r="E94" s="100"/>
      <c r="F94" s="100"/>
      <c r="G94" s="156"/>
      <c r="H94" s="158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58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</row>
    <row r="95" spans="1:71" x14ac:dyDescent="0.2">
      <c r="A95" s="100"/>
      <c r="B95" s="100"/>
      <c r="C95" s="100"/>
      <c r="D95" s="156"/>
      <c r="E95" s="100"/>
      <c r="F95" s="100"/>
      <c r="G95" s="156"/>
      <c r="H95" s="158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58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</row>
    <row r="96" spans="1:71" x14ac:dyDescent="0.2">
      <c r="A96" s="100"/>
      <c r="B96" s="100"/>
      <c r="C96" s="100"/>
      <c r="D96" s="156"/>
      <c r="E96" s="100"/>
      <c r="F96" s="100"/>
      <c r="G96" s="156"/>
      <c r="H96" s="158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58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</row>
    <row r="97" spans="1:71" x14ac:dyDescent="0.2">
      <c r="A97" s="100"/>
      <c r="B97" s="100"/>
      <c r="C97" s="100"/>
      <c r="D97" s="156"/>
      <c r="E97" s="100"/>
      <c r="F97" s="100"/>
      <c r="G97" s="156"/>
      <c r="H97" s="158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58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</row>
    <row r="98" spans="1:71" x14ac:dyDescent="0.2">
      <c r="A98" s="100"/>
      <c r="B98" s="100"/>
      <c r="C98" s="100"/>
      <c r="D98" s="156"/>
      <c r="E98" s="100"/>
      <c r="F98" s="100"/>
      <c r="G98" s="156"/>
      <c r="H98" s="158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58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</row>
    <row r="99" spans="1:71" x14ac:dyDescent="0.2">
      <c r="A99" s="100"/>
      <c r="B99" s="100"/>
      <c r="C99" s="100"/>
      <c r="D99" s="156"/>
      <c r="E99" s="100"/>
      <c r="F99" s="100"/>
      <c r="G99" s="156"/>
      <c r="H99" s="158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58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</row>
    <row r="100" spans="1:71" x14ac:dyDescent="0.2">
      <c r="A100" s="100"/>
      <c r="B100" s="100"/>
      <c r="C100" s="100"/>
      <c r="D100" s="156"/>
      <c r="E100" s="100"/>
      <c r="F100" s="100"/>
      <c r="G100" s="156"/>
      <c r="H100" s="158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58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</row>
    <row r="101" spans="1:71" x14ac:dyDescent="0.2">
      <c r="A101" s="100"/>
      <c r="B101" s="100"/>
      <c r="C101" s="100"/>
      <c r="D101" s="156"/>
      <c r="E101" s="100"/>
      <c r="F101" s="100"/>
      <c r="G101" s="156"/>
      <c r="H101" s="158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58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</row>
    <row r="102" spans="1:71" x14ac:dyDescent="0.2">
      <c r="A102" s="100"/>
      <c r="B102" s="100"/>
      <c r="C102" s="100"/>
      <c r="D102" s="156"/>
      <c r="E102" s="100"/>
      <c r="F102" s="100"/>
      <c r="G102" s="156"/>
      <c r="H102" s="158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58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</row>
    <row r="103" spans="1:71" x14ac:dyDescent="0.2">
      <c r="A103" s="100"/>
      <c r="B103" s="100"/>
      <c r="C103" s="100"/>
      <c r="D103" s="156"/>
      <c r="E103" s="100"/>
      <c r="F103" s="100"/>
      <c r="G103" s="156"/>
      <c r="H103" s="158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58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</row>
    <row r="104" spans="1:71" x14ac:dyDescent="0.2">
      <c r="A104" s="100"/>
      <c r="B104" s="100"/>
      <c r="C104" s="100"/>
      <c r="D104" s="156"/>
      <c r="E104" s="100"/>
      <c r="F104" s="100"/>
      <c r="G104" s="156"/>
      <c r="H104" s="158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58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</row>
    <row r="105" spans="1:71" x14ac:dyDescent="0.2">
      <c r="A105" s="100"/>
      <c r="B105" s="100"/>
      <c r="C105" s="100"/>
      <c r="D105" s="156"/>
      <c r="E105" s="100"/>
      <c r="F105" s="100"/>
      <c r="G105" s="156"/>
      <c r="H105" s="158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58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</row>
    <row r="106" spans="1:71" x14ac:dyDescent="0.2">
      <c r="A106" s="100"/>
      <c r="B106" s="100"/>
      <c r="C106" s="100"/>
      <c r="D106" s="156"/>
      <c r="E106" s="100"/>
      <c r="F106" s="100"/>
      <c r="G106" s="156"/>
      <c r="H106" s="158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58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</row>
    <row r="107" spans="1:71" x14ac:dyDescent="0.2">
      <c r="A107" s="100"/>
      <c r="B107" s="100"/>
      <c r="C107" s="100"/>
      <c r="D107" s="156"/>
      <c r="E107" s="100"/>
      <c r="F107" s="100"/>
      <c r="G107" s="156"/>
      <c r="H107" s="158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58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</row>
    <row r="108" spans="1:71" x14ac:dyDescent="0.2">
      <c r="A108" s="100"/>
      <c r="B108" s="100"/>
      <c r="C108" s="100"/>
      <c r="D108" s="156"/>
      <c r="E108" s="100"/>
      <c r="F108" s="100"/>
      <c r="G108" s="156"/>
      <c r="H108" s="158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58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</row>
    <row r="109" spans="1:71" x14ac:dyDescent="0.2">
      <c r="A109" s="100"/>
      <c r="B109" s="100"/>
      <c r="C109" s="100"/>
      <c r="D109" s="156"/>
      <c r="E109" s="100"/>
      <c r="F109" s="100"/>
      <c r="G109" s="156"/>
      <c r="H109" s="158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58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</row>
    <row r="110" spans="1:71" x14ac:dyDescent="0.2">
      <c r="A110" s="100"/>
      <c r="B110" s="100"/>
      <c r="C110" s="100"/>
      <c r="D110" s="156"/>
      <c r="E110" s="100"/>
      <c r="F110" s="100"/>
      <c r="G110" s="156"/>
      <c r="H110" s="158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58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</row>
    <row r="111" spans="1:71" x14ac:dyDescent="0.2">
      <c r="A111" s="100"/>
      <c r="B111" s="100"/>
      <c r="C111" s="100"/>
      <c r="D111" s="156"/>
      <c r="E111" s="100"/>
      <c r="F111" s="100"/>
      <c r="G111" s="156"/>
      <c r="H111" s="158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58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</row>
    <row r="112" spans="1:71" x14ac:dyDescent="0.2">
      <c r="A112" s="100"/>
      <c r="B112" s="100"/>
      <c r="C112" s="100"/>
      <c r="D112" s="156"/>
      <c r="E112" s="100"/>
      <c r="F112" s="100"/>
      <c r="G112" s="156"/>
      <c r="H112" s="158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58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</row>
    <row r="113" spans="1:71" x14ac:dyDescent="0.2">
      <c r="A113" s="100"/>
      <c r="B113" s="100"/>
      <c r="C113" s="100"/>
      <c r="D113" s="156"/>
      <c r="E113" s="100"/>
      <c r="F113" s="100"/>
      <c r="G113" s="156"/>
      <c r="H113" s="158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58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</row>
    <row r="114" spans="1:71" x14ac:dyDescent="0.2">
      <c r="A114" s="100"/>
      <c r="B114" s="100"/>
      <c r="C114" s="100"/>
      <c r="D114" s="156"/>
      <c r="E114" s="100"/>
      <c r="F114" s="100"/>
      <c r="G114" s="156"/>
      <c r="H114" s="158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58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</row>
    <row r="115" spans="1:71" x14ac:dyDescent="0.2">
      <c r="A115" s="100"/>
      <c r="B115" s="100"/>
      <c r="C115" s="100"/>
      <c r="D115" s="156"/>
      <c r="E115" s="100"/>
      <c r="F115" s="100"/>
      <c r="G115" s="156"/>
      <c r="H115" s="158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58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</row>
    <row r="116" spans="1:71" x14ac:dyDescent="0.2">
      <c r="A116" s="100"/>
      <c r="B116" s="100"/>
      <c r="C116" s="100"/>
      <c r="D116" s="156"/>
      <c r="E116" s="100"/>
      <c r="F116" s="100"/>
      <c r="G116" s="156"/>
      <c r="H116" s="158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58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</row>
    <row r="117" spans="1:71" x14ac:dyDescent="0.2">
      <c r="A117" s="100"/>
      <c r="B117" s="100"/>
      <c r="C117" s="100"/>
      <c r="D117" s="156"/>
      <c r="E117" s="100"/>
      <c r="F117" s="100"/>
      <c r="G117" s="156"/>
      <c r="H117" s="158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58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</row>
    <row r="118" spans="1:71" x14ac:dyDescent="0.2">
      <c r="A118" s="100"/>
      <c r="B118" s="100"/>
      <c r="C118" s="100"/>
      <c r="D118" s="156"/>
      <c r="E118" s="100"/>
      <c r="F118" s="100"/>
      <c r="G118" s="156"/>
      <c r="H118" s="158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58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</row>
    <row r="119" spans="1:71" x14ac:dyDescent="0.2">
      <c r="A119" s="100"/>
      <c r="B119" s="100"/>
      <c r="C119" s="100"/>
      <c r="D119" s="156"/>
      <c r="E119" s="100"/>
      <c r="F119" s="100"/>
      <c r="G119" s="156"/>
      <c r="H119" s="158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58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</row>
    <row r="120" spans="1:71" x14ac:dyDescent="0.2">
      <c r="A120" s="100"/>
      <c r="B120" s="100"/>
      <c r="C120" s="100"/>
      <c r="D120" s="156"/>
      <c r="E120" s="100"/>
      <c r="F120" s="100"/>
      <c r="G120" s="156"/>
      <c r="H120" s="158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58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</row>
    <row r="121" spans="1:71" x14ac:dyDescent="0.2">
      <c r="A121" s="100"/>
      <c r="B121" s="100"/>
      <c r="C121" s="100"/>
      <c r="D121" s="156"/>
      <c r="E121" s="100"/>
      <c r="F121" s="100"/>
      <c r="G121" s="156"/>
      <c r="H121" s="158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58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</row>
    <row r="122" spans="1:71" x14ac:dyDescent="0.2">
      <c r="A122" s="100"/>
      <c r="B122" s="100"/>
      <c r="C122" s="100"/>
      <c r="D122" s="156"/>
      <c r="E122" s="100"/>
      <c r="F122" s="100"/>
      <c r="G122" s="156"/>
      <c r="H122" s="158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58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</row>
    <row r="123" spans="1:71" x14ac:dyDescent="0.2">
      <c r="A123" s="100"/>
      <c r="B123" s="100"/>
      <c r="C123" s="100"/>
      <c r="D123" s="156"/>
      <c r="E123" s="100"/>
      <c r="F123" s="100"/>
      <c r="G123" s="156"/>
      <c r="H123" s="158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58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</row>
    <row r="124" spans="1:71" x14ac:dyDescent="0.2">
      <c r="A124" s="100"/>
      <c r="B124" s="100"/>
      <c r="C124" s="100"/>
      <c r="D124" s="156"/>
      <c r="E124" s="100"/>
      <c r="F124" s="100"/>
      <c r="G124" s="156"/>
      <c r="H124" s="158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58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</row>
    <row r="125" spans="1:71" x14ac:dyDescent="0.2">
      <c r="A125" s="100"/>
      <c r="B125" s="100"/>
      <c r="C125" s="100"/>
      <c r="D125" s="156"/>
      <c r="E125" s="100"/>
      <c r="F125" s="100"/>
      <c r="G125" s="156"/>
      <c r="H125" s="158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58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</row>
    <row r="126" spans="1:71" x14ac:dyDescent="0.2">
      <c r="A126" s="100"/>
      <c r="B126" s="100"/>
      <c r="C126" s="100"/>
      <c r="D126" s="156"/>
      <c r="E126" s="100"/>
      <c r="F126" s="100"/>
      <c r="G126" s="156"/>
      <c r="H126" s="158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58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</row>
    <row r="127" spans="1:71" x14ac:dyDescent="0.2">
      <c r="A127" s="100"/>
      <c r="B127" s="100"/>
      <c r="C127" s="100"/>
      <c r="D127" s="156"/>
      <c r="E127" s="100"/>
      <c r="F127" s="100"/>
      <c r="G127" s="156"/>
      <c r="H127" s="158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58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</row>
    <row r="128" spans="1:71" x14ac:dyDescent="0.2">
      <c r="A128" s="100"/>
      <c r="B128" s="100"/>
      <c r="C128" s="100"/>
      <c r="D128" s="156"/>
      <c r="E128" s="100"/>
      <c r="F128" s="100"/>
      <c r="G128" s="156"/>
      <c r="H128" s="158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58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</row>
    <row r="129" spans="1:71" x14ac:dyDescent="0.2">
      <c r="A129" s="100"/>
      <c r="B129" s="100"/>
      <c r="C129" s="100"/>
      <c r="D129" s="156"/>
      <c r="E129" s="100"/>
      <c r="F129" s="100"/>
      <c r="G129" s="156"/>
      <c r="H129" s="158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58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</row>
    <row r="130" spans="1:71" x14ac:dyDescent="0.2">
      <c r="A130" s="100"/>
      <c r="B130" s="100"/>
      <c r="C130" s="100"/>
      <c r="D130" s="156"/>
      <c r="E130" s="100"/>
      <c r="F130" s="100"/>
      <c r="G130" s="156"/>
      <c r="H130" s="158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58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</row>
    <row r="131" spans="1:71" x14ac:dyDescent="0.2">
      <c r="A131" s="100"/>
      <c r="B131" s="100"/>
      <c r="C131" s="100"/>
      <c r="D131" s="156"/>
      <c r="E131" s="100"/>
      <c r="F131" s="100"/>
      <c r="G131" s="156"/>
      <c r="H131" s="158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58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</row>
    <row r="132" spans="1:71" x14ac:dyDescent="0.2">
      <c r="A132" s="100"/>
      <c r="B132" s="100"/>
      <c r="C132" s="100"/>
      <c r="D132" s="156"/>
      <c r="E132" s="100"/>
      <c r="F132" s="100"/>
      <c r="G132" s="156"/>
      <c r="H132" s="158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58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</row>
    <row r="133" spans="1:71" x14ac:dyDescent="0.2">
      <c r="A133" s="100"/>
      <c r="B133" s="100"/>
      <c r="C133" s="100"/>
      <c r="D133" s="156"/>
      <c r="E133" s="100"/>
      <c r="F133" s="100"/>
      <c r="G133" s="156"/>
      <c r="H133" s="158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58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</row>
    <row r="134" spans="1:71" x14ac:dyDescent="0.2">
      <c r="A134" s="100"/>
      <c r="B134" s="100"/>
      <c r="C134" s="100"/>
      <c r="D134" s="156"/>
      <c r="E134" s="100"/>
      <c r="F134" s="100"/>
      <c r="G134" s="156"/>
      <c r="H134" s="158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58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</row>
    <row r="135" spans="1:71" x14ac:dyDescent="0.2">
      <c r="A135" s="100"/>
      <c r="B135" s="100"/>
      <c r="C135" s="100"/>
      <c r="D135" s="156"/>
      <c r="E135" s="100"/>
      <c r="F135" s="100"/>
      <c r="G135" s="156"/>
      <c r="H135" s="158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58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</row>
    <row r="136" spans="1:71" x14ac:dyDescent="0.2">
      <c r="A136" s="100"/>
      <c r="B136" s="100"/>
      <c r="C136" s="100"/>
      <c r="D136" s="156"/>
      <c r="E136" s="100"/>
      <c r="F136" s="100"/>
      <c r="G136" s="156"/>
      <c r="H136" s="158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58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</row>
    <row r="137" spans="1:71" x14ac:dyDescent="0.2">
      <c r="A137" s="100"/>
      <c r="B137" s="100"/>
      <c r="C137" s="100"/>
      <c r="D137" s="156"/>
      <c r="E137" s="100"/>
      <c r="F137" s="100"/>
      <c r="G137" s="156"/>
      <c r="H137" s="158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58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</row>
    <row r="138" spans="1:71" x14ac:dyDescent="0.2">
      <c r="A138" s="100"/>
      <c r="B138" s="100"/>
      <c r="C138" s="100"/>
      <c r="D138" s="156"/>
      <c r="E138" s="100"/>
      <c r="F138" s="100"/>
      <c r="G138" s="156"/>
      <c r="H138" s="158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58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</row>
    <row r="139" spans="1:71" x14ac:dyDescent="0.2">
      <c r="A139" s="100"/>
      <c r="B139" s="100"/>
      <c r="C139" s="100"/>
      <c r="D139" s="156"/>
      <c r="E139" s="100"/>
      <c r="F139" s="100"/>
      <c r="G139" s="156"/>
      <c r="H139" s="158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58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</row>
    <row r="140" spans="1:71" x14ac:dyDescent="0.2">
      <c r="A140" s="100"/>
      <c r="B140" s="100"/>
      <c r="C140" s="100"/>
      <c r="D140" s="156"/>
      <c r="E140" s="100"/>
      <c r="F140" s="100"/>
      <c r="G140" s="156"/>
      <c r="H140" s="158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58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</row>
    <row r="141" spans="1:71" x14ac:dyDescent="0.2">
      <c r="A141" s="100"/>
      <c r="B141" s="100"/>
      <c r="C141" s="100"/>
      <c r="D141" s="156"/>
      <c r="E141" s="100"/>
      <c r="F141" s="100"/>
      <c r="G141" s="156"/>
      <c r="H141" s="158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58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</row>
    <row r="142" spans="1:71" x14ac:dyDescent="0.2">
      <c r="A142" s="100"/>
      <c r="B142" s="100"/>
      <c r="C142" s="100"/>
      <c r="D142" s="156"/>
      <c r="E142" s="100"/>
      <c r="F142" s="100"/>
      <c r="G142" s="156"/>
      <c r="H142" s="158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58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</row>
    <row r="143" spans="1:71" x14ac:dyDescent="0.2">
      <c r="A143" s="100"/>
      <c r="B143" s="100"/>
      <c r="C143" s="100"/>
      <c r="D143" s="156"/>
      <c r="E143" s="100"/>
      <c r="F143" s="100"/>
      <c r="G143" s="156"/>
      <c r="H143" s="158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58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</row>
    <row r="144" spans="1:71" x14ac:dyDescent="0.2">
      <c r="A144" s="100"/>
      <c r="B144" s="100"/>
      <c r="C144" s="100"/>
      <c r="D144" s="156"/>
      <c r="E144" s="100"/>
      <c r="F144" s="100"/>
      <c r="G144" s="156"/>
      <c r="H144" s="158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58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</row>
    <row r="145" spans="1:71" x14ac:dyDescent="0.2">
      <c r="A145" s="100"/>
      <c r="B145" s="100"/>
      <c r="C145" s="100"/>
      <c r="D145" s="156"/>
      <c r="E145" s="100"/>
      <c r="F145" s="100"/>
      <c r="G145" s="156"/>
      <c r="H145" s="158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58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</row>
    <row r="146" spans="1:71" x14ac:dyDescent="0.2">
      <c r="A146" s="100"/>
      <c r="B146" s="100"/>
      <c r="C146" s="100"/>
      <c r="D146" s="156"/>
      <c r="E146" s="100"/>
      <c r="F146" s="100"/>
      <c r="G146" s="156"/>
      <c r="H146" s="158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58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</row>
    <row r="147" spans="1:71" x14ac:dyDescent="0.2">
      <c r="A147" s="100"/>
      <c r="B147" s="100"/>
      <c r="C147" s="100"/>
      <c r="D147" s="156"/>
      <c r="E147" s="100"/>
      <c r="F147" s="100"/>
      <c r="G147" s="156"/>
      <c r="H147" s="158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58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</row>
    <row r="148" spans="1:71" x14ac:dyDescent="0.2">
      <c r="A148" s="100"/>
      <c r="B148" s="100"/>
      <c r="C148" s="100"/>
      <c r="D148" s="156"/>
      <c r="E148" s="100"/>
      <c r="F148" s="100"/>
      <c r="G148" s="156"/>
      <c r="H148" s="158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58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</row>
    <row r="149" spans="1:71" x14ac:dyDescent="0.2">
      <c r="A149" s="100"/>
      <c r="B149" s="100"/>
      <c r="C149" s="100"/>
      <c r="D149" s="156"/>
      <c r="E149" s="100"/>
      <c r="F149" s="100"/>
      <c r="G149" s="156"/>
      <c r="H149" s="158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58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</row>
    <row r="150" spans="1:71" x14ac:dyDescent="0.2">
      <c r="A150" s="100"/>
      <c r="B150" s="100"/>
      <c r="C150" s="100"/>
      <c r="D150" s="156"/>
      <c r="E150" s="100"/>
      <c r="F150" s="100"/>
      <c r="G150" s="156"/>
      <c r="H150" s="158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58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</row>
    <row r="151" spans="1:71" x14ac:dyDescent="0.2">
      <c r="A151" s="100"/>
      <c r="B151" s="100"/>
      <c r="C151" s="100"/>
      <c r="D151" s="156"/>
      <c r="E151" s="100"/>
      <c r="F151" s="100"/>
      <c r="G151" s="156"/>
      <c r="H151" s="158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58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</row>
    <row r="152" spans="1:71" x14ac:dyDescent="0.2">
      <c r="A152" s="100"/>
      <c r="B152" s="100"/>
      <c r="C152" s="100"/>
      <c r="D152" s="156"/>
      <c r="E152" s="100"/>
      <c r="F152" s="100"/>
      <c r="G152" s="156"/>
      <c r="H152" s="158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58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</row>
    <row r="153" spans="1:71" x14ac:dyDescent="0.2">
      <c r="A153" s="100"/>
      <c r="B153" s="100"/>
      <c r="C153" s="100"/>
      <c r="D153" s="156"/>
      <c r="E153" s="100"/>
      <c r="F153" s="100"/>
      <c r="G153" s="156"/>
      <c r="H153" s="158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58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</row>
    <row r="154" spans="1:71" x14ac:dyDescent="0.2">
      <c r="A154" s="100"/>
      <c r="B154" s="100"/>
      <c r="C154" s="100"/>
      <c r="D154" s="156"/>
      <c r="E154" s="100"/>
      <c r="F154" s="100"/>
      <c r="G154" s="156"/>
      <c r="H154" s="158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58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</row>
    <row r="155" spans="1:71" x14ac:dyDescent="0.2">
      <c r="A155" s="100"/>
      <c r="B155" s="100"/>
      <c r="C155" s="100"/>
      <c r="D155" s="156"/>
      <c r="E155" s="100"/>
      <c r="F155" s="100"/>
      <c r="G155" s="156"/>
      <c r="H155" s="158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58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</row>
    <row r="156" spans="1:71" x14ac:dyDescent="0.2">
      <c r="A156" s="100"/>
      <c r="B156" s="100"/>
      <c r="C156" s="100"/>
      <c r="D156" s="156"/>
      <c r="E156" s="100"/>
      <c r="F156" s="100"/>
      <c r="G156" s="156"/>
      <c r="H156" s="158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58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</row>
    <row r="157" spans="1:71" x14ac:dyDescent="0.2">
      <c r="A157" s="100"/>
      <c r="B157" s="100"/>
      <c r="C157" s="100"/>
      <c r="D157" s="156"/>
      <c r="E157" s="100"/>
      <c r="F157" s="100"/>
      <c r="G157" s="156"/>
      <c r="H157" s="158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58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</row>
    <row r="158" spans="1:71" x14ac:dyDescent="0.2">
      <c r="A158" s="100"/>
      <c r="B158" s="100"/>
      <c r="C158" s="100"/>
      <c r="D158" s="156"/>
      <c r="E158" s="100"/>
      <c r="F158" s="100"/>
      <c r="G158" s="156"/>
      <c r="H158" s="158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58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</row>
    <row r="159" spans="1:71" x14ac:dyDescent="0.2">
      <c r="A159" s="100"/>
      <c r="B159" s="100"/>
      <c r="C159" s="100"/>
      <c r="D159" s="156"/>
      <c r="E159" s="100"/>
      <c r="F159" s="100"/>
      <c r="G159" s="156"/>
      <c r="H159" s="158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58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</row>
    <row r="160" spans="1:71" x14ac:dyDescent="0.2">
      <c r="A160" s="100"/>
      <c r="B160" s="100"/>
      <c r="C160" s="100"/>
      <c r="D160" s="156"/>
      <c r="E160" s="100"/>
      <c r="F160" s="100"/>
      <c r="G160" s="156"/>
      <c r="H160" s="158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58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</row>
    <row r="161" spans="1:71" x14ac:dyDescent="0.2">
      <c r="A161" s="100"/>
      <c r="B161" s="100"/>
      <c r="C161" s="100"/>
      <c r="D161" s="156"/>
      <c r="E161" s="100"/>
      <c r="F161" s="100"/>
      <c r="G161" s="156"/>
      <c r="H161" s="158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58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</row>
    <row r="162" spans="1:71" x14ac:dyDescent="0.2">
      <c r="A162" s="100"/>
      <c r="B162" s="100"/>
      <c r="C162" s="100"/>
      <c r="D162" s="156"/>
      <c r="E162" s="100"/>
      <c r="F162" s="100"/>
      <c r="G162" s="156"/>
      <c r="H162" s="158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58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</row>
    <row r="163" spans="1:71" x14ac:dyDescent="0.2">
      <c r="A163" s="100"/>
      <c r="B163" s="100"/>
      <c r="C163" s="100"/>
      <c r="D163" s="156"/>
      <c r="E163" s="100"/>
      <c r="F163" s="100"/>
      <c r="G163" s="156"/>
      <c r="H163" s="158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58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</row>
    <row r="164" spans="1:71" x14ac:dyDescent="0.2">
      <c r="A164" s="100"/>
      <c r="B164" s="100"/>
      <c r="C164" s="100"/>
      <c r="D164" s="156"/>
      <c r="E164" s="100"/>
      <c r="F164" s="100"/>
      <c r="G164" s="156"/>
      <c r="H164" s="158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58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</row>
    <row r="165" spans="1:71" x14ac:dyDescent="0.2">
      <c r="A165" s="100"/>
      <c r="B165" s="100"/>
      <c r="C165" s="100"/>
      <c r="D165" s="156"/>
      <c r="E165" s="100"/>
      <c r="F165" s="100"/>
      <c r="G165" s="156"/>
      <c r="H165" s="158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58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</row>
    <row r="166" spans="1:71" x14ac:dyDescent="0.2">
      <c r="A166" s="100"/>
      <c r="B166" s="100"/>
      <c r="C166" s="100"/>
      <c r="D166" s="156"/>
      <c r="E166" s="100"/>
      <c r="F166" s="100"/>
      <c r="G166" s="156"/>
      <c r="H166" s="158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58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</row>
    <row r="167" spans="1:71" x14ac:dyDescent="0.2">
      <c r="A167" s="100"/>
      <c r="B167" s="100"/>
      <c r="C167" s="100"/>
      <c r="D167" s="156"/>
      <c r="E167" s="100"/>
      <c r="F167" s="100"/>
      <c r="G167" s="156"/>
      <c r="H167" s="158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58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</row>
    <row r="168" spans="1:71" x14ac:dyDescent="0.2">
      <c r="A168" s="100"/>
      <c r="B168" s="100"/>
      <c r="C168" s="100"/>
      <c r="D168" s="156"/>
      <c r="E168" s="100"/>
      <c r="F168" s="100"/>
      <c r="G168" s="156"/>
      <c r="H168" s="158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58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</row>
    <row r="169" spans="1:71" x14ac:dyDescent="0.2">
      <c r="A169" s="100"/>
      <c r="B169" s="100"/>
      <c r="C169" s="100"/>
      <c r="D169" s="156"/>
      <c r="E169" s="100"/>
      <c r="F169" s="100"/>
      <c r="G169" s="156"/>
      <c r="H169" s="158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58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</row>
    <row r="170" spans="1:71" x14ac:dyDescent="0.2">
      <c r="A170" s="100"/>
      <c r="B170" s="100"/>
      <c r="C170" s="100"/>
      <c r="D170" s="156"/>
      <c r="E170" s="100"/>
      <c r="F170" s="100"/>
      <c r="G170" s="156"/>
      <c r="H170" s="158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58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</row>
    <row r="171" spans="1:71" x14ac:dyDescent="0.2">
      <c r="A171" s="100"/>
      <c r="B171" s="100"/>
      <c r="C171" s="100"/>
      <c r="D171" s="156"/>
      <c r="E171" s="100"/>
      <c r="F171" s="100"/>
      <c r="G171" s="156"/>
      <c r="H171" s="158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58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</row>
    <row r="172" spans="1:71" x14ac:dyDescent="0.2">
      <c r="A172" s="100"/>
      <c r="B172" s="100"/>
      <c r="C172" s="100"/>
      <c r="D172" s="156"/>
      <c r="E172" s="100"/>
      <c r="F172" s="100"/>
      <c r="G172" s="156"/>
      <c r="H172" s="158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58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</row>
    <row r="173" spans="1:71" x14ac:dyDescent="0.2">
      <c r="A173" s="100"/>
      <c r="B173" s="100"/>
      <c r="C173" s="100"/>
      <c r="D173" s="156"/>
      <c r="E173" s="100"/>
      <c r="F173" s="100"/>
      <c r="G173" s="156"/>
      <c r="H173" s="158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58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</row>
    <row r="174" spans="1:71" x14ac:dyDescent="0.2">
      <c r="A174" s="100"/>
      <c r="B174" s="100"/>
      <c r="C174" s="100"/>
      <c r="D174" s="156"/>
      <c r="E174" s="100"/>
      <c r="F174" s="100"/>
      <c r="G174" s="156"/>
      <c r="H174" s="158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58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</row>
    <row r="175" spans="1:71" x14ac:dyDescent="0.2">
      <c r="A175" s="100"/>
      <c r="B175" s="100"/>
      <c r="C175" s="100"/>
      <c r="D175" s="156"/>
      <c r="E175" s="100"/>
      <c r="F175" s="100"/>
      <c r="G175" s="156"/>
      <c r="H175" s="158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58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</row>
    <row r="176" spans="1:71" x14ac:dyDescent="0.2">
      <c r="A176" s="100"/>
      <c r="B176" s="100"/>
      <c r="C176" s="100"/>
      <c r="D176" s="156"/>
      <c r="E176" s="100"/>
      <c r="F176" s="100"/>
      <c r="G176" s="156"/>
      <c r="H176" s="158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58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</row>
    <row r="177" spans="1:71" x14ac:dyDescent="0.2">
      <c r="A177" s="100"/>
      <c r="B177" s="100"/>
      <c r="C177" s="100"/>
      <c r="D177" s="156"/>
      <c r="E177" s="100"/>
      <c r="F177" s="100"/>
      <c r="G177" s="156"/>
      <c r="H177" s="158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58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</row>
    <row r="178" spans="1:71" x14ac:dyDescent="0.2">
      <c r="A178" s="100"/>
      <c r="B178" s="100"/>
      <c r="C178" s="100"/>
      <c r="D178" s="156"/>
      <c r="E178" s="100"/>
      <c r="F178" s="100"/>
      <c r="G178" s="156"/>
      <c r="H178" s="158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58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</row>
    <row r="179" spans="1:71" x14ac:dyDescent="0.2">
      <c r="A179" s="100"/>
      <c r="B179" s="100"/>
      <c r="C179" s="100"/>
      <c r="D179" s="156"/>
      <c r="E179" s="100"/>
      <c r="F179" s="100"/>
      <c r="G179" s="156"/>
      <c r="H179" s="158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58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</row>
    <row r="180" spans="1:71" x14ac:dyDescent="0.2">
      <c r="A180" s="100"/>
      <c r="B180" s="100"/>
      <c r="C180" s="100"/>
      <c r="D180" s="156"/>
      <c r="E180" s="100"/>
      <c r="F180" s="100"/>
      <c r="G180" s="156"/>
      <c r="H180" s="158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58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</row>
    <row r="181" spans="1:71" x14ac:dyDescent="0.2">
      <c r="A181" s="100"/>
      <c r="B181" s="100"/>
      <c r="C181" s="100"/>
      <c r="D181" s="156"/>
      <c r="E181" s="100"/>
      <c r="F181" s="100"/>
      <c r="G181" s="156"/>
      <c r="H181" s="158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58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</row>
    <row r="182" spans="1:71" x14ac:dyDescent="0.2">
      <c r="A182" s="100"/>
      <c r="B182" s="100"/>
      <c r="C182" s="100"/>
      <c r="D182" s="156"/>
      <c r="E182" s="100"/>
      <c r="F182" s="100"/>
      <c r="G182" s="156"/>
      <c r="H182" s="158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58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</row>
    <row r="183" spans="1:71" x14ac:dyDescent="0.2">
      <c r="A183" s="100"/>
      <c r="B183" s="100"/>
      <c r="C183" s="100"/>
      <c r="D183" s="156"/>
      <c r="E183" s="100"/>
      <c r="F183" s="100"/>
      <c r="G183" s="156"/>
      <c r="H183" s="158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58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</row>
    <row r="184" spans="1:71" x14ac:dyDescent="0.2">
      <c r="A184" s="100"/>
      <c r="B184" s="100"/>
      <c r="C184" s="100"/>
      <c r="D184" s="156"/>
      <c r="E184" s="100"/>
      <c r="F184" s="100"/>
      <c r="G184" s="156"/>
      <c r="H184" s="158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58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</row>
    <row r="185" spans="1:71" x14ac:dyDescent="0.2">
      <c r="A185" s="100"/>
      <c r="B185" s="100"/>
      <c r="C185" s="100"/>
      <c r="D185" s="156"/>
      <c r="E185" s="100"/>
      <c r="F185" s="100"/>
      <c r="G185" s="156"/>
      <c r="H185" s="158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58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</row>
    <row r="186" spans="1:71" x14ac:dyDescent="0.2">
      <c r="A186" s="100"/>
      <c r="B186" s="100"/>
      <c r="C186" s="100"/>
      <c r="D186" s="156"/>
      <c r="E186" s="100"/>
      <c r="F186" s="100"/>
      <c r="G186" s="156"/>
      <c r="H186" s="158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58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</row>
    <row r="187" spans="1:71" x14ac:dyDescent="0.2">
      <c r="A187" s="100"/>
      <c r="B187" s="100"/>
      <c r="C187" s="100"/>
      <c r="D187" s="156"/>
      <c r="E187" s="100"/>
      <c r="F187" s="100"/>
      <c r="G187" s="156"/>
      <c r="H187" s="158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58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</row>
    <row r="188" spans="1:71" x14ac:dyDescent="0.2">
      <c r="A188" s="100"/>
      <c r="B188" s="100"/>
      <c r="C188" s="100"/>
      <c r="D188" s="156"/>
      <c r="E188" s="100"/>
      <c r="F188" s="100"/>
      <c r="G188" s="156"/>
      <c r="H188" s="158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58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</row>
    <row r="189" spans="1:71" x14ac:dyDescent="0.2">
      <c r="A189" s="100"/>
      <c r="B189" s="100"/>
      <c r="C189" s="100"/>
      <c r="D189" s="156"/>
      <c r="E189" s="100"/>
      <c r="F189" s="100"/>
      <c r="G189" s="156"/>
      <c r="H189" s="158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58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</row>
    <row r="190" spans="1:71" x14ac:dyDescent="0.2">
      <c r="A190" s="100"/>
      <c r="B190" s="100"/>
      <c r="C190" s="100"/>
      <c r="D190" s="156"/>
      <c r="E190" s="100"/>
      <c r="F190" s="100"/>
      <c r="G190" s="156"/>
      <c r="H190" s="158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58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</row>
    <row r="191" spans="1:71" x14ac:dyDescent="0.2">
      <c r="A191" s="100"/>
      <c r="B191" s="100"/>
      <c r="C191" s="100"/>
      <c r="D191" s="156"/>
      <c r="E191" s="100"/>
      <c r="F191" s="100"/>
      <c r="G191" s="156"/>
      <c r="H191" s="158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58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</row>
    <row r="192" spans="1:71" x14ac:dyDescent="0.2">
      <c r="A192" s="100"/>
      <c r="B192" s="100"/>
      <c r="C192" s="100"/>
      <c r="D192" s="156"/>
      <c r="E192" s="100"/>
      <c r="F192" s="100"/>
      <c r="G192" s="156"/>
      <c r="H192" s="158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58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</row>
    <row r="193" spans="1:71" x14ac:dyDescent="0.2">
      <c r="A193" s="100"/>
      <c r="B193" s="100"/>
      <c r="C193" s="100"/>
      <c r="D193" s="156"/>
      <c r="E193" s="100"/>
      <c r="F193" s="100"/>
      <c r="G193" s="156"/>
      <c r="H193" s="158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58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</row>
    <row r="194" spans="1:71" x14ac:dyDescent="0.2">
      <c r="A194" s="100"/>
      <c r="B194" s="100"/>
      <c r="C194" s="100"/>
      <c r="D194" s="156"/>
      <c r="E194" s="100"/>
      <c r="F194" s="100"/>
      <c r="G194" s="156"/>
      <c r="H194" s="158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58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</row>
    <row r="195" spans="1:71" x14ac:dyDescent="0.2">
      <c r="A195" s="100"/>
      <c r="B195" s="100"/>
      <c r="C195" s="100"/>
      <c r="D195" s="156"/>
      <c r="E195" s="100"/>
      <c r="F195" s="100"/>
      <c r="G195" s="156"/>
      <c r="H195" s="158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58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</row>
    <row r="196" spans="1:71" x14ac:dyDescent="0.2">
      <c r="A196" s="100"/>
      <c r="B196" s="100"/>
      <c r="C196" s="100"/>
      <c r="D196" s="156"/>
      <c r="E196" s="100"/>
      <c r="F196" s="100"/>
      <c r="G196" s="156"/>
      <c r="H196" s="158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58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</row>
    <row r="197" spans="1:71" x14ac:dyDescent="0.2">
      <c r="A197" s="100"/>
      <c r="B197" s="100"/>
      <c r="C197" s="100"/>
      <c r="D197" s="156"/>
      <c r="E197" s="100"/>
      <c r="F197" s="100"/>
      <c r="G197" s="156"/>
      <c r="H197" s="158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58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</row>
    <row r="198" spans="1:71" x14ac:dyDescent="0.2">
      <c r="A198" s="100"/>
      <c r="B198" s="100"/>
      <c r="C198" s="100"/>
      <c r="D198" s="156"/>
      <c r="E198" s="100"/>
      <c r="F198" s="100"/>
      <c r="G198" s="156"/>
      <c r="H198" s="158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58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</row>
    <row r="199" spans="1:71" x14ac:dyDescent="0.2">
      <c r="A199" s="100"/>
      <c r="B199" s="100"/>
      <c r="C199" s="100"/>
      <c r="D199" s="156"/>
      <c r="E199" s="100"/>
      <c r="F199" s="100"/>
      <c r="G199" s="156"/>
      <c r="H199" s="158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58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</row>
    <row r="200" spans="1:71" x14ac:dyDescent="0.2">
      <c r="A200" s="100"/>
      <c r="B200" s="100"/>
      <c r="C200" s="100"/>
      <c r="D200" s="156"/>
      <c r="E200" s="100"/>
      <c r="F200" s="100"/>
      <c r="G200" s="156"/>
      <c r="H200" s="158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58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</row>
    <row r="201" spans="1:71" x14ac:dyDescent="0.2">
      <c r="A201" s="100"/>
      <c r="B201" s="100"/>
      <c r="C201" s="100"/>
      <c r="D201" s="156"/>
      <c r="E201" s="100"/>
      <c r="F201" s="100"/>
      <c r="G201" s="156"/>
      <c r="H201" s="158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58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</row>
    <row r="202" spans="1:71" x14ac:dyDescent="0.2">
      <c r="A202" s="100"/>
      <c r="B202" s="100"/>
      <c r="C202" s="100"/>
      <c r="D202" s="156"/>
      <c r="E202" s="100"/>
      <c r="F202" s="100"/>
      <c r="G202" s="156"/>
      <c r="H202" s="158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58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</row>
    <row r="203" spans="1:71" x14ac:dyDescent="0.2">
      <c r="A203" s="100"/>
      <c r="B203" s="100"/>
      <c r="C203" s="100"/>
      <c r="D203" s="156"/>
      <c r="E203" s="100"/>
      <c r="F203" s="100"/>
      <c r="G203" s="156"/>
      <c r="H203" s="158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58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</row>
    <row r="204" spans="1:71" x14ac:dyDescent="0.2">
      <c r="A204" s="100"/>
      <c r="B204" s="100"/>
      <c r="C204" s="100"/>
      <c r="D204" s="156"/>
      <c r="E204" s="100"/>
      <c r="F204" s="100"/>
      <c r="G204" s="156"/>
      <c r="H204" s="158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58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</row>
    <row r="205" spans="1:71" x14ac:dyDescent="0.2">
      <c r="A205" s="100"/>
      <c r="B205" s="100"/>
      <c r="C205" s="100"/>
      <c r="D205" s="156"/>
      <c r="E205" s="100"/>
      <c r="F205" s="100"/>
      <c r="G205" s="156"/>
      <c r="H205" s="158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58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</row>
    <row r="206" spans="1:71" x14ac:dyDescent="0.2">
      <c r="A206" s="100"/>
      <c r="B206" s="100"/>
      <c r="C206" s="100"/>
      <c r="D206" s="156"/>
      <c r="E206" s="100"/>
      <c r="F206" s="100"/>
      <c r="G206" s="156"/>
      <c r="H206" s="158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58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</row>
    <row r="207" spans="1:71" x14ac:dyDescent="0.2">
      <c r="A207" s="100"/>
      <c r="B207" s="100"/>
      <c r="C207" s="100"/>
      <c r="D207" s="156"/>
      <c r="E207" s="100"/>
      <c r="F207" s="100"/>
      <c r="G207" s="156"/>
      <c r="H207" s="158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58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</row>
    <row r="208" spans="1:71" x14ac:dyDescent="0.2">
      <c r="A208" s="100"/>
      <c r="B208" s="100"/>
      <c r="C208" s="100"/>
      <c r="D208" s="156"/>
      <c r="E208" s="100"/>
      <c r="F208" s="100"/>
      <c r="G208" s="156"/>
      <c r="H208" s="158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58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</row>
    <row r="209" spans="1:71" x14ac:dyDescent="0.2">
      <c r="A209" s="100"/>
      <c r="B209" s="100"/>
      <c r="C209" s="100"/>
      <c r="D209" s="156"/>
      <c r="E209" s="100"/>
      <c r="F209" s="100"/>
      <c r="G209" s="156"/>
      <c r="H209" s="158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58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</row>
    <row r="210" spans="1:71" x14ac:dyDescent="0.2">
      <c r="A210" s="100"/>
      <c r="B210" s="100"/>
      <c r="C210" s="100"/>
      <c r="D210" s="156"/>
      <c r="E210" s="100"/>
      <c r="F210" s="100"/>
      <c r="G210" s="156"/>
      <c r="H210" s="158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58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</row>
    <row r="211" spans="1:71" x14ac:dyDescent="0.2">
      <c r="A211" s="100"/>
      <c r="B211" s="100"/>
      <c r="C211" s="100"/>
      <c r="D211" s="156"/>
      <c r="E211" s="100"/>
      <c r="F211" s="100"/>
      <c r="G211" s="156"/>
      <c r="H211" s="158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58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</row>
    <row r="212" spans="1:71" x14ac:dyDescent="0.2">
      <c r="A212" s="100"/>
      <c r="B212" s="100"/>
      <c r="C212" s="100"/>
      <c r="D212" s="156"/>
      <c r="E212" s="100"/>
      <c r="F212" s="100"/>
      <c r="G212" s="156"/>
      <c r="H212" s="158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58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</row>
    <row r="213" spans="1:71" x14ac:dyDescent="0.2">
      <c r="A213" s="100"/>
      <c r="B213" s="100"/>
      <c r="C213" s="100"/>
      <c r="D213" s="156"/>
      <c r="E213" s="100"/>
      <c r="F213" s="100"/>
      <c r="G213" s="156"/>
      <c r="H213" s="158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58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</row>
    <row r="214" spans="1:71" x14ac:dyDescent="0.2">
      <c r="A214" s="100"/>
      <c r="B214" s="100"/>
      <c r="C214" s="100"/>
      <c r="D214" s="156"/>
      <c r="E214" s="100"/>
      <c r="F214" s="100"/>
      <c r="G214" s="156"/>
      <c r="H214" s="158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58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</row>
    <row r="215" spans="1:71" x14ac:dyDescent="0.2">
      <c r="A215" s="100"/>
      <c r="B215" s="100"/>
      <c r="C215" s="100"/>
      <c r="D215" s="156"/>
      <c r="E215" s="100"/>
      <c r="F215" s="100"/>
      <c r="G215" s="156"/>
      <c r="H215" s="158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58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</row>
    <row r="216" spans="1:71" x14ac:dyDescent="0.2">
      <c r="A216" s="100"/>
      <c r="B216" s="100"/>
      <c r="C216" s="100"/>
      <c r="D216" s="156"/>
      <c r="E216" s="100"/>
      <c r="F216" s="100"/>
      <c r="G216" s="156"/>
      <c r="H216" s="158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58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</row>
    <row r="217" spans="1:71" x14ac:dyDescent="0.2">
      <c r="A217" s="100"/>
      <c r="B217" s="100"/>
      <c r="C217" s="100"/>
      <c r="D217" s="156"/>
      <c r="E217" s="100"/>
      <c r="F217" s="100"/>
      <c r="G217" s="156"/>
      <c r="H217" s="158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58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</row>
    <row r="218" spans="1:71" x14ac:dyDescent="0.2">
      <c r="A218" s="100"/>
      <c r="B218" s="100"/>
      <c r="C218" s="100"/>
      <c r="D218" s="156"/>
      <c r="E218" s="100"/>
      <c r="F218" s="100"/>
      <c r="G218" s="156"/>
      <c r="H218" s="158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58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</row>
    <row r="219" spans="1:71" x14ac:dyDescent="0.2">
      <c r="A219" s="100"/>
      <c r="B219" s="100"/>
      <c r="C219" s="100"/>
      <c r="D219" s="156"/>
      <c r="E219" s="100"/>
      <c r="F219" s="100"/>
      <c r="G219" s="156"/>
      <c r="H219" s="158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58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</row>
    <row r="220" spans="1:71" x14ac:dyDescent="0.2">
      <c r="A220" s="100"/>
      <c r="B220" s="100"/>
      <c r="C220" s="100"/>
      <c r="D220" s="156"/>
      <c r="E220" s="100"/>
      <c r="F220" s="100"/>
      <c r="G220" s="156"/>
      <c r="H220" s="158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58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</row>
    <row r="221" spans="1:71" x14ac:dyDescent="0.2">
      <c r="A221" s="100"/>
      <c r="B221" s="100"/>
      <c r="C221" s="100"/>
      <c r="D221" s="156"/>
      <c r="E221" s="100"/>
      <c r="F221" s="100"/>
      <c r="G221" s="156"/>
      <c r="H221" s="158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58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</row>
    <row r="222" spans="1:71" x14ac:dyDescent="0.2">
      <c r="A222" s="100"/>
      <c r="B222" s="100"/>
      <c r="C222" s="100"/>
      <c r="D222" s="156"/>
      <c r="E222" s="100"/>
      <c r="F222" s="100"/>
      <c r="G222" s="156"/>
      <c r="H222" s="158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58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</row>
    <row r="223" spans="1:71" x14ac:dyDescent="0.2">
      <c r="A223" s="100"/>
      <c r="B223" s="100"/>
      <c r="C223" s="100"/>
      <c r="D223" s="156"/>
      <c r="E223" s="100"/>
      <c r="F223" s="100"/>
      <c r="G223" s="156"/>
      <c r="H223" s="158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58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</row>
    <row r="224" spans="1:71" x14ac:dyDescent="0.2">
      <c r="A224" s="100"/>
      <c r="B224" s="100"/>
      <c r="C224" s="100"/>
      <c r="D224" s="156"/>
      <c r="E224" s="100"/>
      <c r="F224" s="100"/>
      <c r="G224" s="156"/>
      <c r="H224" s="158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58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</row>
    <row r="225" spans="1:71" x14ac:dyDescent="0.2">
      <c r="A225" s="100"/>
      <c r="B225" s="100"/>
      <c r="C225" s="100"/>
      <c r="D225" s="156"/>
      <c r="E225" s="100"/>
      <c r="F225" s="100"/>
      <c r="G225" s="156"/>
      <c r="H225" s="158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58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</row>
    <row r="226" spans="1:71" x14ac:dyDescent="0.2">
      <c r="A226" s="100"/>
      <c r="B226" s="100"/>
      <c r="C226" s="100"/>
      <c r="D226" s="156"/>
      <c r="E226" s="100"/>
      <c r="F226" s="100"/>
      <c r="G226" s="156"/>
      <c r="H226" s="158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58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</row>
    <row r="227" spans="1:71" x14ac:dyDescent="0.2">
      <c r="A227" s="100"/>
      <c r="B227" s="100"/>
      <c r="C227" s="100"/>
      <c r="D227" s="156"/>
      <c r="E227" s="100"/>
      <c r="F227" s="100"/>
      <c r="G227" s="156"/>
      <c r="H227" s="158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58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</row>
    <row r="228" spans="1:71" x14ac:dyDescent="0.2">
      <c r="A228" s="100"/>
      <c r="B228" s="100"/>
      <c r="C228" s="100"/>
      <c r="D228" s="156"/>
      <c r="E228" s="100"/>
      <c r="F228" s="100"/>
      <c r="G228" s="156"/>
      <c r="H228" s="158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58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</row>
    <row r="229" spans="1:71" x14ac:dyDescent="0.2">
      <c r="A229" s="100"/>
      <c r="B229" s="100"/>
      <c r="C229" s="100"/>
      <c r="D229" s="156"/>
      <c r="E229" s="100"/>
      <c r="F229" s="100"/>
      <c r="G229" s="156"/>
      <c r="H229" s="158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58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</row>
    <row r="230" spans="1:71" x14ac:dyDescent="0.2">
      <c r="A230" s="100"/>
      <c r="B230" s="100"/>
      <c r="C230" s="100"/>
      <c r="D230" s="156"/>
      <c r="E230" s="100"/>
      <c r="F230" s="100"/>
      <c r="G230" s="156"/>
      <c r="H230" s="158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58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</row>
    <row r="231" spans="1:71" x14ac:dyDescent="0.2">
      <c r="A231" s="100"/>
      <c r="B231" s="100"/>
      <c r="C231" s="100"/>
      <c r="D231" s="156"/>
      <c r="E231" s="100"/>
      <c r="F231" s="100"/>
      <c r="G231" s="156"/>
      <c r="H231" s="158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58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</row>
    <row r="232" spans="1:71" x14ac:dyDescent="0.2">
      <c r="A232" s="100"/>
      <c r="B232" s="100"/>
      <c r="C232" s="100"/>
      <c r="D232" s="156"/>
      <c r="E232" s="100"/>
      <c r="F232" s="100"/>
      <c r="G232" s="156"/>
      <c r="H232" s="158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58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</row>
    <row r="233" spans="1:71" x14ac:dyDescent="0.2">
      <c r="A233" s="100"/>
      <c r="B233" s="100"/>
      <c r="C233" s="100"/>
      <c r="D233" s="156"/>
      <c r="E233" s="100"/>
      <c r="F233" s="100"/>
      <c r="G233" s="156"/>
      <c r="H233" s="158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58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</row>
    <row r="234" spans="1:71" x14ac:dyDescent="0.2">
      <c r="A234" s="100"/>
      <c r="B234" s="100"/>
      <c r="C234" s="100"/>
      <c r="D234" s="156"/>
      <c r="E234" s="100"/>
      <c r="F234" s="100"/>
      <c r="G234" s="156"/>
      <c r="H234" s="158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58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</row>
    <row r="235" spans="1:71" x14ac:dyDescent="0.2">
      <c r="A235" s="100"/>
      <c r="B235" s="100"/>
      <c r="C235" s="100"/>
      <c r="D235" s="156"/>
      <c r="E235" s="100"/>
      <c r="F235" s="100"/>
      <c r="G235" s="156"/>
      <c r="H235" s="158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58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</row>
    <row r="236" spans="1:71" x14ac:dyDescent="0.2">
      <c r="A236" s="100"/>
      <c r="B236" s="100"/>
      <c r="C236" s="100"/>
      <c r="D236" s="156"/>
      <c r="E236" s="100"/>
      <c r="F236" s="100"/>
      <c r="G236" s="156"/>
      <c r="H236" s="158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58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</row>
    <row r="237" spans="1:71" x14ac:dyDescent="0.2">
      <c r="A237" s="100"/>
      <c r="B237" s="100"/>
      <c r="C237" s="100"/>
      <c r="D237" s="156"/>
      <c r="E237" s="100"/>
      <c r="F237" s="100"/>
      <c r="G237" s="156"/>
      <c r="H237" s="158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58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</row>
    <row r="238" spans="1:71" x14ac:dyDescent="0.2">
      <c r="A238" s="100"/>
      <c r="B238" s="100"/>
      <c r="C238" s="100"/>
      <c r="D238" s="156"/>
      <c r="E238" s="100"/>
      <c r="F238" s="100"/>
      <c r="G238" s="156"/>
      <c r="H238" s="158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58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</row>
    <row r="239" spans="1:71" x14ac:dyDescent="0.2">
      <c r="A239" s="100"/>
      <c r="B239" s="100"/>
      <c r="C239" s="100"/>
      <c r="D239" s="156"/>
      <c r="E239" s="100"/>
      <c r="F239" s="100"/>
      <c r="G239" s="156"/>
      <c r="H239" s="158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58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</row>
    <row r="240" spans="1:71" x14ac:dyDescent="0.2">
      <c r="A240" s="100"/>
      <c r="B240" s="100"/>
      <c r="C240" s="100"/>
      <c r="D240" s="156"/>
      <c r="E240" s="100"/>
      <c r="F240" s="100"/>
      <c r="G240" s="156"/>
      <c r="H240" s="158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58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</row>
    <row r="241" spans="1:71" x14ac:dyDescent="0.2">
      <c r="A241" s="100"/>
      <c r="B241" s="100"/>
      <c r="C241" s="100"/>
      <c r="D241" s="156"/>
      <c r="E241" s="100"/>
      <c r="F241" s="100"/>
      <c r="G241" s="156"/>
      <c r="H241" s="158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58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</row>
    <row r="242" spans="1:71" x14ac:dyDescent="0.2">
      <c r="A242" s="100"/>
      <c r="B242" s="100"/>
      <c r="C242" s="100"/>
      <c r="D242" s="156"/>
      <c r="E242" s="100"/>
      <c r="F242" s="100"/>
      <c r="G242" s="156"/>
      <c r="H242" s="158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58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</row>
    <row r="243" spans="1:71" x14ac:dyDescent="0.2">
      <c r="A243" s="100"/>
      <c r="B243" s="100"/>
      <c r="C243" s="100"/>
      <c r="D243" s="156"/>
      <c r="E243" s="100"/>
      <c r="F243" s="100"/>
      <c r="G243" s="156"/>
      <c r="H243" s="158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58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</row>
    <row r="244" spans="1:71" x14ac:dyDescent="0.2">
      <c r="A244" s="100"/>
      <c r="B244" s="100"/>
      <c r="C244" s="100"/>
      <c r="D244" s="156"/>
      <c r="E244" s="100"/>
      <c r="F244" s="100"/>
      <c r="G244" s="156"/>
      <c r="H244" s="158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58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</row>
    <row r="245" spans="1:71" x14ac:dyDescent="0.2">
      <c r="A245" s="100"/>
      <c r="B245" s="100"/>
      <c r="C245" s="100"/>
      <c r="D245" s="156"/>
      <c r="E245" s="100"/>
      <c r="F245" s="100"/>
      <c r="G245" s="156"/>
      <c r="H245" s="158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58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</row>
    <row r="246" spans="1:71" x14ac:dyDescent="0.2">
      <c r="A246" s="100"/>
      <c r="B246" s="100"/>
      <c r="C246" s="100"/>
      <c r="D246" s="156"/>
      <c r="E246" s="100"/>
      <c r="F246" s="100"/>
      <c r="G246" s="156"/>
      <c r="H246" s="158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58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</row>
    <row r="247" spans="1:71" x14ac:dyDescent="0.2">
      <c r="A247" s="100"/>
      <c r="B247" s="100"/>
      <c r="C247" s="100"/>
      <c r="D247" s="156"/>
      <c r="E247" s="100"/>
      <c r="F247" s="100"/>
      <c r="G247" s="156"/>
      <c r="H247" s="158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58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</row>
    <row r="248" spans="1:71" x14ac:dyDescent="0.2">
      <c r="A248" s="100"/>
      <c r="B248" s="100"/>
      <c r="C248" s="100"/>
      <c r="D248" s="156"/>
      <c r="E248" s="100"/>
      <c r="F248" s="100"/>
      <c r="G248" s="156"/>
      <c r="H248" s="158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58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</row>
    <row r="249" spans="1:71" x14ac:dyDescent="0.2">
      <c r="A249" s="100"/>
      <c r="B249" s="100"/>
      <c r="C249" s="100"/>
      <c r="D249" s="156"/>
      <c r="E249" s="100"/>
      <c r="F249" s="100"/>
      <c r="G249" s="156"/>
      <c r="H249" s="158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58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</row>
    <row r="250" spans="1:71" x14ac:dyDescent="0.2">
      <c r="A250" s="100"/>
      <c r="B250" s="100"/>
      <c r="C250" s="100"/>
      <c r="D250" s="156"/>
      <c r="E250" s="100"/>
      <c r="F250" s="100"/>
      <c r="G250" s="156"/>
      <c r="H250" s="158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58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</row>
    <row r="251" spans="1:71" x14ac:dyDescent="0.2">
      <c r="A251" s="100"/>
      <c r="B251" s="100"/>
      <c r="C251" s="100"/>
      <c r="D251" s="156"/>
      <c r="E251" s="100"/>
      <c r="F251" s="100"/>
      <c r="G251" s="156"/>
      <c r="H251" s="158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58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</row>
    <row r="252" spans="1:71" x14ac:dyDescent="0.2">
      <c r="A252" s="100"/>
      <c r="B252" s="100"/>
      <c r="C252" s="100"/>
      <c r="D252" s="156"/>
      <c r="E252" s="100"/>
      <c r="F252" s="100"/>
      <c r="G252" s="156"/>
      <c r="H252" s="158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58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</row>
    <row r="253" spans="1:71" x14ac:dyDescent="0.2">
      <c r="A253" s="100"/>
      <c r="B253" s="100"/>
      <c r="C253" s="100"/>
      <c r="D253" s="156"/>
      <c r="E253" s="100"/>
      <c r="F253" s="100"/>
      <c r="G253" s="156"/>
      <c r="H253" s="158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58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</row>
    <row r="254" spans="1:71" x14ac:dyDescent="0.2">
      <c r="A254" s="100"/>
      <c r="B254" s="100"/>
      <c r="C254" s="100"/>
      <c r="D254" s="156"/>
      <c r="E254" s="100"/>
      <c r="F254" s="100"/>
      <c r="G254" s="156"/>
      <c r="H254" s="158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58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</row>
    <row r="255" spans="1:71" x14ac:dyDescent="0.2">
      <c r="A255" s="100"/>
      <c r="B255" s="100"/>
      <c r="C255" s="100"/>
      <c r="D255" s="156"/>
      <c r="E255" s="100"/>
      <c r="F255" s="100"/>
      <c r="G255" s="156"/>
      <c r="H255" s="158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58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</row>
    <row r="256" spans="1:71" x14ac:dyDescent="0.2">
      <c r="A256" s="100"/>
      <c r="B256" s="100"/>
      <c r="C256" s="100"/>
      <c r="D256" s="156"/>
      <c r="E256" s="100"/>
      <c r="F256" s="100"/>
      <c r="G256" s="156"/>
      <c r="H256" s="158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58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</row>
    <row r="257" spans="1:71" x14ac:dyDescent="0.2">
      <c r="A257" s="100"/>
      <c r="B257" s="100"/>
      <c r="C257" s="100"/>
      <c r="D257" s="156"/>
      <c r="E257" s="100"/>
      <c r="F257" s="100"/>
      <c r="G257" s="156"/>
      <c r="H257" s="158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58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</row>
    <row r="258" spans="1:71" x14ac:dyDescent="0.2">
      <c r="A258" s="100"/>
      <c r="B258" s="100"/>
      <c r="C258" s="100"/>
      <c r="D258" s="156"/>
      <c r="E258" s="100"/>
      <c r="F258" s="100"/>
      <c r="G258" s="156"/>
      <c r="H258" s="158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58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</row>
    <row r="259" spans="1:71" x14ac:dyDescent="0.2">
      <c r="A259" s="100"/>
      <c r="B259" s="100"/>
      <c r="C259" s="100"/>
      <c r="D259" s="156"/>
      <c r="E259" s="100"/>
      <c r="F259" s="100"/>
      <c r="G259" s="156"/>
      <c r="H259" s="158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58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</row>
    <row r="260" spans="1:71" x14ac:dyDescent="0.2">
      <c r="A260" s="100"/>
      <c r="B260" s="100"/>
      <c r="C260" s="100"/>
      <c r="D260" s="156"/>
      <c r="E260" s="100"/>
      <c r="F260" s="100"/>
      <c r="G260" s="156"/>
      <c r="H260" s="158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58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</row>
    <row r="261" spans="1:71" x14ac:dyDescent="0.2">
      <c r="A261" s="100"/>
      <c r="B261" s="100"/>
      <c r="C261" s="100"/>
      <c r="D261" s="156"/>
      <c r="E261" s="100"/>
      <c r="F261" s="100"/>
      <c r="G261" s="156"/>
      <c r="H261" s="158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58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</row>
    <row r="262" spans="1:71" x14ac:dyDescent="0.2">
      <c r="A262" s="100"/>
      <c r="B262" s="100"/>
      <c r="C262" s="100"/>
      <c r="D262" s="156"/>
      <c r="E262" s="100"/>
      <c r="F262" s="100"/>
      <c r="G262" s="156"/>
      <c r="H262" s="158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58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</row>
    <row r="263" spans="1:71" x14ac:dyDescent="0.2">
      <c r="A263" s="100"/>
      <c r="B263" s="100"/>
      <c r="C263" s="100"/>
      <c r="D263" s="156"/>
      <c r="E263" s="100"/>
      <c r="F263" s="100"/>
      <c r="G263" s="156"/>
      <c r="H263" s="158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58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</row>
    <row r="264" spans="1:71" x14ac:dyDescent="0.2">
      <c r="A264" s="100"/>
      <c r="B264" s="100"/>
      <c r="C264" s="100"/>
      <c r="D264" s="156"/>
      <c r="E264" s="100"/>
      <c r="F264" s="100"/>
      <c r="G264" s="156"/>
      <c r="H264" s="158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58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</row>
    <row r="265" spans="1:71" x14ac:dyDescent="0.2">
      <c r="A265" s="100"/>
      <c r="B265" s="100"/>
      <c r="C265" s="100"/>
      <c r="D265" s="156"/>
      <c r="E265" s="100"/>
      <c r="F265" s="100"/>
      <c r="G265" s="156"/>
      <c r="H265" s="158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58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</row>
    <row r="266" spans="1:71" x14ac:dyDescent="0.2">
      <c r="A266" s="100"/>
      <c r="B266" s="100"/>
      <c r="C266" s="100"/>
      <c r="D266" s="156"/>
      <c r="E266" s="100"/>
      <c r="F266" s="100"/>
      <c r="G266" s="156"/>
      <c r="H266" s="158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58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</row>
    <row r="267" spans="1:71" x14ac:dyDescent="0.2">
      <c r="A267" s="100"/>
      <c r="B267" s="100"/>
      <c r="C267" s="100"/>
      <c r="D267" s="156"/>
      <c r="E267" s="100"/>
      <c r="F267" s="100"/>
      <c r="G267" s="156"/>
      <c r="H267" s="158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58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</row>
    <row r="268" spans="1:71" x14ac:dyDescent="0.2">
      <c r="A268" s="100"/>
      <c r="B268" s="100"/>
      <c r="C268" s="100"/>
      <c r="D268" s="156"/>
      <c r="E268" s="100"/>
      <c r="F268" s="100"/>
      <c r="G268" s="156"/>
      <c r="H268" s="158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58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</row>
    <row r="269" spans="1:71" x14ac:dyDescent="0.2">
      <c r="A269" s="100"/>
      <c r="B269" s="100"/>
      <c r="C269" s="100"/>
      <c r="D269" s="156"/>
      <c r="E269" s="100"/>
      <c r="F269" s="100"/>
      <c r="G269" s="156"/>
      <c r="H269" s="158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58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</row>
    <row r="270" spans="1:71" x14ac:dyDescent="0.2">
      <c r="A270" s="100"/>
      <c r="B270" s="100"/>
      <c r="C270" s="100"/>
      <c r="D270" s="156"/>
      <c r="E270" s="100"/>
      <c r="F270" s="100"/>
      <c r="G270" s="156"/>
      <c r="H270" s="158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58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</row>
    <row r="271" spans="1:71" x14ac:dyDescent="0.2">
      <c r="A271" s="100"/>
      <c r="B271" s="100"/>
      <c r="C271" s="100"/>
      <c r="D271" s="156"/>
      <c r="E271" s="100"/>
      <c r="F271" s="100"/>
      <c r="G271" s="156"/>
      <c r="H271" s="158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58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</row>
    <row r="272" spans="1:71" x14ac:dyDescent="0.2">
      <c r="A272" s="100"/>
      <c r="B272" s="100"/>
      <c r="C272" s="100"/>
      <c r="D272" s="156"/>
      <c r="E272" s="100"/>
      <c r="F272" s="100"/>
      <c r="G272" s="156"/>
      <c r="H272" s="158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58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</row>
    <row r="273" spans="1:71" x14ac:dyDescent="0.2">
      <c r="A273" s="100"/>
      <c r="B273" s="100"/>
      <c r="C273" s="100"/>
      <c r="D273" s="156"/>
      <c r="E273" s="100"/>
      <c r="F273" s="100"/>
      <c r="G273" s="156"/>
      <c r="H273" s="158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58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</row>
    <row r="274" spans="1:71" x14ac:dyDescent="0.2">
      <c r="A274" s="100"/>
      <c r="B274" s="100"/>
      <c r="C274" s="100"/>
      <c r="D274" s="156"/>
      <c r="E274" s="100"/>
      <c r="F274" s="100"/>
      <c r="G274" s="156"/>
      <c r="H274" s="158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58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</row>
    <row r="275" spans="1:71" x14ac:dyDescent="0.2">
      <c r="A275" s="100"/>
      <c r="B275" s="100"/>
      <c r="C275" s="100"/>
      <c r="D275" s="156"/>
      <c r="E275" s="100"/>
      <c r="F275" s="100"/>
      <c r="G275" s="156"/>
      <c r="H275" s="158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58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</row>
    <row r="276" spans="1:71" x14ac:dyDescent="0.2">
      <c r="A276" s="100"/>
      <c r="B276" s="100"/>
      <c r="C276" s="100"/>
      <c r="D276" s="156"/>
      <c r="E276" s="100"/>
      <c r="F276" s="100"/>
      <c r="G276" s="156"/>
      <c r="H276" s="158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58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</row>
    <row r="277" spans="1:71" x14ac:dyDescent="0.2">
      <c r="A277" s="100"/>
      <c r="B277" s="100"/>
      <c r="C277" s="100"/>
      <c r="D277" s="156"/>
      <c r="E277" s="100"/>
      <c r="F277" s="100"/>
      <c r="G277" s="156"/>
      <c r="H277" s="158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58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</row>
    <row r="278" spans="1:71" x14ac:dyDescent="0.2">
      <c r="A278" s="100"/>
      <c r="B278" s="100"/>
      <c r="C278" s="100"/>
      <c r="D278" s="156"/>
      <c r="E278" s="100"/>
      <c r="F278" s="100"/>
      <c r="G278" s="156"/>
      <c r="H278" s="158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58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</row>
    <row r="279" spans="1:71" x14ac:dyDescent="0.2">
      <c r="A279" s="100"/>
      <c r="B279" s="100"/>
      <c r="C279" s="100"/>
      <c r="D279" s="156"/>
      <c r="E279" s="100"/>
      <c r="F279" s="100"/>
      <c r="G279" s="156"/>
      <c r="H279" s="158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58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</row>
    <row r="280" spans="1:71" x14ac:dyDescent="0.2">
      <c r="A280" s="100"/>
      <c r="B280" s="100"/>
      <c r="C280" s="100"/>
      <c r="D280" s="156"/>
      <c r="E280" s="100"/>
      <c r="F280" s="100"/>
      <c r="G280" s="156"/>
      <c r="H280" s="158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58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</row>
    <row r="281" spans="1:71" x14ac:dyDescent="0.2">
      <c r="A281" s="100"/>
      <c r="B281" s="100"/>
      <c r="C281" s="100"/>
      <c r="D281" s="156"/>
      <c r="E281" s="100"/>
      <c r="F281" s="100"/>
      <c r="G281" s="156"/>
      <c r="H281" s="158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58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</row>
    <row r="282" spans="1:71" x14ac:dyDescent="0.2">
      <c r="A282" s="100"/>
      <c r="B282" s="100"/>
      <c r="C282" s="100"/>
      <c r="D282" s="156"/>
      <c r="E282" s="100"/>
      <c r="F282" s="100"/>
      <c r="G282" s="156"/>
      <c r="H282" s="158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58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</row>
    <row r="283" spans="1:71" x14ac:dyDescent="0.2">
      <c r="A283" s="100"/>
      <c r="B283" s="100"/>
      <c r="C283" s="100"/>
      <c r="D283" s="156"/>
      <c r="E283" s="100"/>
      <c r="F283" s="100"/>
      <c r="G283" s="156"/>
      <c r="H283" s="158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58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</row>
    <row r="284" spans="1:71" x14ac:dyDescent="0.2">
      <c r="A284" s="100"/>
      <c r="B284" s="100"/>
      <c r="C284" s="100"/>
      <c r="D284" s="156"/>
      <c r="E284" s="100"/>
      <c r="F284" s="100"/>
      <c r="G284" s="156"/>
      <c r="H284" s="158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58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</row>
    <row r="285" spans="1:71" x14ac:dyDescent="0.2">
      <c r="A285" s="100"/>
      <c r="B285" s="100"/>
      <c r="C285" s="100"/>
      <c r="D285" s="156"/>
      <c r="E285" s="100"/>
      <c r="F285" s="100"/>
      <c r="G285" s="156"/>
      <c r="H285" s="158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58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</row>
    <row r="286" spans="1:71" x14ac:dyDescent="0.2">
      <c r="A286" s="100"/>
      <c r="B286" s="100"/>
      <c r="C286" s="100"/>
      <c r="D286" s="156"/>
      <c r="E286" s="100"/>
      <c r="F286" s="100"/>
      <c r="G286" s="156"/>
      <c r="H286" s="158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58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</row>
    <row r="287" spans="1:71" x14ac:dyDescent="0.2">
      <c r="A287" s="100"/>
      <c r="B287" s="100"/>
      <c r="C287" s="100"/>
      <c r="D287" s="156"/>
      <c r="E287" s="100"/>
      <c r="F287" s="100"/>
      <c r="G287" s="156"/>
      <c r="H287" s="158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58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</row>
    <row r="288" spans="1:71" x14ac:dyDescent="0.2">
      <c r="A288" s="100"/>
      <c r="B288" s="100"/>
      <c r="C288" s="100"/>
      <c r="D288" s="156"/>
      <c r="E288" s="100"/>
      <c r="F288" s="100"/>
      <c r="G288" s="156"/>
      <c r="H288" s="158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58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</row>
    <row r="289" spans="1:71" x14ac:dyDescent="0.2">
      <c r="A289" s="100"/>
      <c r="B289" s="100"/>
      <c r="C289" s="100"/>
      <c r="D289" s="156"/>
      <c r="E289" s="100"/>
      <c r="F289" s="100"/>
      <c r="G289" s="156"/>
      <c r="H289" s="158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58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</row>
    <row r="290" spans="1:71" x14ac:dyDescent="0.2">
      <c r="A290" s="100"/>
      <c r="B290" s="100"/>
      <c r="C290" s="100"/>
      <c r="D290" s="156"/>
      <c r="E290" s="100"/>
      <c r="F290" s="100"/>
      <c r="G290" s="156"/>
      <c r="H290" s="158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58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</row>
    <row r="291" spans="1:71" x14ac:dyDescent="0.2">
      <c r="A291" s="100"/>
      <c r="B291" s="100"/>
      <c r="C291" s="100"/>
      <c r="D291" s="156"/>
      <c r="E291" s="100"/>
      <c r="F291" s="100"/>
      <c r="G291" s="156"/>
      <c r="H291" s="158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58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</row>
    <row r="292" spans="1:71" x14ac:dyDescent="0.2">
      <c r="A292" s="100"/>
      <c r="B292" s="100"/>
      <c r="C292" s="100"/>
      <c r="D292" s="156"/>
      <c r="E292" s="100"/>
      <c r="F292" s="100"/>
      <c r="G292" s="156"/>
      <c r="H292" s="158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58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</row>
    <row r="293" spans="1:71" x14ac:dyDescent="0.2">
      <c r="A293" s="100"/>
      <c r="B293" s="100"/>
      <c r="C293" s="100"/>
      <c r="D293" s="156"/>
      <c r="E293" s="100"/>
      <c r="F293" s="100"/>
      <c r="G293" s="156"/>
      <c r="H293" s="158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58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</row>
    <row r="294" spans="1:71" x14ac:dyDescent="0.2">
      <c r="A294" s="100"/>
      <c r="B294" s="100"/>
      <c r="C294" s="100"/>
      <c r="D294" s="156"/>
      <c r="E294" s="100"/>
      <c r="F294" s="100"/>
      <c r="G294" s="156"/>
      <c r="H294" s="158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58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</row>
    <row r="295" spans="1:71" x14ac:dyDescent="0.2">
      <c r="A295" s="100"/>
      <c r="B295" s="100"/>
      <c r="C295" s="100"/>
      <c r="D295" s="156"/>
      <c r="E295" s="100"/>
      <c r="F295" s="100"/>
      <c r="G295" s="156"/>
      <c r="H295" s="158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58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</row>
    <row r="296" spans="1:71" x14ac:dyDescent="0.2">
      <c r="A296" s="100"/>
      <c r="B296" s="100"/>
      <c r="C296" s="100"/>
      <c r="D296" s="156"/>
      <c r="E296" s="100"/>
      <c r="F296" s="100"/>
      <c r="G296" s="156"/>
      <c r="H296" s="158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58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</row>
    <row r="297" spans="1:71" x14ac:dyDescent="0.2">
      <c r="A297" s="100"/>
      <c r="B297" s="100"/>
      <c r="C297" s="100"/>
      <c r="D297" s="156"/>
      <c r="E297" s="100"/>
      <c r="F297" s="100"/>
      <c r="G297" s="156"/>
      <c r="H297" s="158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58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</row>
    <row r="298" spans="1:71" x14ac:dyDescent="0.2">
      <c r="A298" s="100"/>
      <c r="B298" s="100"/>
      <c r="C298" s="100"/>
      <c r="D298" s="156"/>
      <c r="E298" s="100"/>
      <c r="F298" s="100"/>
      <c r="G298" s="156"/>
      <c r="H298" s="158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58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</row>
    <row r="299" spans="1:71" x14ac:dyDescent="0.2">
      <c r="A299" s="100"/>
      <c r="B299" s="100"/>
      <c r="C299" s="100"/>
      <c r="D299" s="156"/>
      <c r="E299" s="100"/>
      <c r="F299" s="100"/>
      <c r="G299" s="156"/>
      <c r="H299" s="158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58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</row>
    <row r="300" spans="1:71" x14ac:dyDescent="0.2">
      <c r="A300" s="100"/>
      <c r="B300" s="100"/>
      <c r="C300" s="100"/>
      <c r="D300" s="156"/>
      <c r="E300" s="100"/>
      <c r="F300" s="100"/>
      <c r="G300" s="156"/>
      <c r="H300" s="158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58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</row>
    <row r="301" spans="1:71" x14ac:dyDescent="0.2">
      <c r="A301" s="100"/>
      <c r="B301" s="100"/>
      <c r="C301" s="100"/>
      <c r="D301" s="156"/>
      <c r="E301" s="100"/>
      <c r="F301" s="100"/>
      <c r="G301" s="156"/>
      <c r="H301" s="158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58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</row>
    <row r="302" spans="1:71" x14ac:dyDescent="0.2">
      <c r="A302" s="100"/>
      <c r="B302" s="100"/>
      <c r="C302" s="100"/>
      <c r="D302" s="156"/>
      <c r="E302" s="100"/>
      <c r="F302" s="100"/>
      <c r="G302" s="156"/>
      <c r="H302" s="158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58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</row>
    <row r="303" spans="1:71" x14ac:dyDescent="0.2">
      <c r="A303" s="100"/>
      <c r="B303" s="100"/>
      <c r="C303" s="100"/>
      <c r="D303" s="156"/>
      <c r="E303" s="100"/>
      <c r="F303" s="100"/>
      <c r="G303" s="156"/>
      <c r="H303" s="158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58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</row>
    <row r="304" spans="1:71" x14ac:dyDescent="0.2">
      <c r="A304" s="100"/>
      <c r="B304" s="100"/>
      <c r="C304" s="100"/>
      <c r="D304" s="156"/>
      <c r="E304" s="100"/>
      <c r="F304" s="100"/>
      <c r="G304" s="156"/>
      <c r="H304" s="158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58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</row>
    <row r="305" spans="1:71" x14ac:dyDescent="0.2">
      <c r="A305" s="100"/>
      <c r="B305" s="100"/>
      <c r="C305" s="100"/>
      <c r="D305" s="156"/>
      <c r="E305" s="100"/>
      <c r="F305" s="100"/>
      <c r="G305" s="156"/>
      <c r="H305" s="158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58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</row>
    <row r="306" spans="1:71" x14ac:dyDescent="0.2">
      <c r="A306" s="100"/>
      <c r="B306" s="100"/>
      <c r="C306" s="100"/>
      <c r="D306" s="156"/>
      <c r="E306" s="100"/>
      <c r="F306" s="100"/>
      <c r="G306" s="156"/>
      <c r="H306" s="158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58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</row>
    <row r="307" spans="1:71" x14ac:dyDescent="0.2">
      <c r="A307" s="100"/>
      <c r="B307" s="100"/>
      <c r="C307" s="100"/>
      <c r="D307" s="156"/>
      <c r="E307" s="100"/>
      <c r="F307" s="100"/>
      <c r="G307" s="156"/>
      <c r="H307" s="158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58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</row>
    <row r="308" spans="1:71" x14ac:dyDescent="0.2">
      <c r="A308" s="100"/>
      <c r="B308" s="100"/>
      <c r="C308" s="100"/>
      <c r="D308" s="156"/>
      <c r="E308" s="100"/>
      <c r="F308" s="100"/>
      <c r="G308" s="156"/>
      <c r="H308" s="158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58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</row>
    <row r="309" spans="1:71" x14ac:dyDescent="0.2">
      <c r="A309" s="100"/>
      <c r="B309" s="100"/>
      <c r="C309" s="100"/>
      <c r="D309" s="156"/>
      <c r="E309" s="100"/>
      <c r="F309" s="100"/>
      <c r="G309" s="156"/>
      <c r="H309" s="158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58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</row>
    <row r="310" spans="1:71" x14ac:dyDescent="0.2">
      <c r="A310" s="100"/>
      <c r="B310" s="100"/>
      <c r="C310" s="100"/>
      <c r="D310" s="156"/>
      <c r="E310" s="100"/>
      <c r="F310" s="100"/>
      <c r="G310" s="156"/>
      <c r="H310" s="158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58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</row>
    <row r="311" spans="1:71" x14ac:dyDescent="0.2">
      <c r="A311" s="100"/>
      <c r="B311" s="100"/>
      <c r="C311" s="100"/>
      <c r="D311" s="156"/>
      <c r="E311" s="100"/>
      <c r="F311" s="100"/>
      <c r="G311" s="156"/>
      <c r="H311" s="158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58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</row>
    <row r="312" spans="1:71" x14ac:dyDescent="0.2">
      <c r="A312" s="100"/>
      <c r="B312" s="100"/>
      <c r="C312" s="100"/>
      <c r="D312" s="156"/>
      <c r="E312" s="100"/>
      <c r="F312" s="100"/>
      <c r="G312" s="156"/>
      <c r="H312" s="158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58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</row>
    <row r="313" spans="1:71" x14ac:dyDescent="0.2">
      <c r="A313" s="100"/>
      <c r="B313" s="100"/>
      <c r="C313" s="100"/>
      <c r="D313" s="156"/>
      <c r="E313" s="100"/>
      <c r="F313" s="100"/>
      <c r="G313" s="156"/>
      <c r="H313" s="158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58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</row>
    <row r="314" spans="1:71" x14ac:dyDescent="0.2">
      <c r="A314" s="100"/>
      <c r="B314" s="100"/>
      <c r="C314" s="100"/>
      <c r="D314" s="156"/>
      <c r="E314" s="100"/>
      <c r="F314" s="100"/>
      <c r="G314" s="156"/>
      <c r="H314" s="158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58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</row>
    <row r="315" spans="1:71" x14ac:dyDescent="0.2">
      <c r="A315" s="100"/>
      <c r="B315" s="100"/>
      <c r="C315" s="100"/>
      <c r="D315" s="156"/>
      <c r="E315" s="100"/>
      <c r="F315" s="100"/>
      <c r="G315" s="156"/>
      <c r="H315" s="158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58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</row>
    <row r="316" spans="1:71" x14ac:dyDescent="0.2">
      <c r="A316" s="100"/>
      <c r="B316" s="100"/>
      <c r="C316" s="100"/>
      <c r="D316" s="156"/>
      <c r="E316" s="100"/>
      <c r="F316" s="100"/>
      <c r="G316" s="156"/>
      <c r="H316" s="158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58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</row>
    <row r="317" spans="1:71" x14ac:dyDescent="0.2">
      <c r="A317" s="100"/>
      <c r="B317" s="100"/>
      <c r="C317" s="100"/>
      <c r="D317" s="156"/>
      <c r="E317" s="100"/>
      <c r="F317" s="100"/>
      <c r="G317" s="156"/>
      <c r="H317" s="158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58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</row>
    <row r="318" spans="1:71" x14ac:dyDescent="0.2">
      <c r="A318" s="100"/>
      <c r="B318" s="100"/>
      <c r="C318" s="100"/>
      <c r="D318" s="156"/>
      <c r="E318" s="100"/>
      <c r="F318" s="100"/>
      <c r="G318" s="156"/>
      <c r="H318" s="158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58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</row>
    <row r="319" spans="1:71" x14ac:dyDescent="0.2">
      <c r="A319" s="100"/>
      <c r="B319" s="100"/>
      <c r="C319" s="100"/>
      <c r="D319" s="156"/>
      <c r="E319" s="100"/>
      <c r="F319" s="100"/>
      <c r="G319" s="156"/>
      <c r="H319" s="158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58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</row>
    <row r="320" spans="1:71" x14ac:dyDescent="0.2">
      <c r="A320" s="100"/>
      <c r="B320" s="100"/>
      <c r="C320" s="100"/>
      <c r="D320" s="156"/>
      <c r="E320" s="100"/>
      <c r="F320" s="100"/>
      <c r="G320" s="156"/>
      <c r="H320" s="158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58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</row>
    <row r="321" spans="1:71" x14ac:dyDescent="0.2">
      <c r="A321" s="100"/>
      <c r="B321" s="100"/>
      <c r="C321" s="100"/>
      <c r="D321" s="156"/>
      <c r="E321" s="100"/>
      <c r="F321" s="100"/>
      <c r="G321" s="156"/>
      <c r="H321" s="158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58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</row>
    <row r="322" spans="1:71" x14ac:dyDescent="0.2">
      <c r="A322" s="100"/>
      <c r="B322" s="100"/>
      <c r="C322" s="100"/>
      <c r="D322" s="156"/>
      <c r="E322" s="100"/>
      <c r="F322" s="100"/>
      <c r="G322" s="156"/>
      <c r="H322" s="158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58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</row>
    <row r="323" spans="1:71" x14ac:dyDescent="0.2">
      <c r="A323" s="100"/>
      <c r="B323" s="100"/>
      <c r="C323" s="100"/>
      <c r="D323" s="156"/>
      <c r="E323" s="100"/>
      <c r="F323" s="100"/>
      <c r="G323" s="156"/>
      <c r="H323" s="158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58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</row>
    <row r="324" spans="1:71" x14ac:dyDescent="0.2">
      <c r="A324" s="100"/>
      <c r="B324" s="100"/>
      <c r="C324" s="100"/>
      <c r="D324" s="156"/>
      <c r="E324" s="100"/>
      <c r="F324" s="100"/>
      <c r="G324" s="156"/>
      <c r="H324" s="158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58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</row>
    <row r="325" spans="1:71" x14ac:dyDescent="0.2">
      <c r="A325" s="100"/>
      <c r="B325" s="100"/>
      <c r="C325" s="100"/>
      <c r="D325" s="156"/>
      <c r="E325" s="100"/>
      <c r="F325" s="100"/>
      <c r="G325" s="156"/>
      <c r="H325" s="158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58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</row>
    <row r="326" spans="1:71" x14ac:dyDescent="0.2">
      <c r="A326" s="100"/>
      <c r="B326" s="100"/>
      <c r="C326" s="100"/>
      <c r="D326" s="156"/>
      <c r="E326" s="100"/>
      <c r="F326" s="100"/>
      <c r="G326" s="156"/>
      <c r="H326" s="158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58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</row>
    <row r="327" spans="1:71" x14ac:dyDescent="0.2">
      <c r="A327" s="100"/>
      <c r="B327" s="100"/>
      <c r="C327" s="100"/>
      <c r="D327" s="156"/>
      <c r="E327" s="100"/>
      <c r="F327" s="100"/>
      <c r="G327" s="156"/>
      <c r="H327" s="158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58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</row>
    <row r="328" spans="1:71" x14ac:dyDescent="0.2">
      <c r="A328" s="100"/>
      <c r="B328" s="100"/>
      <c r="C328" s="100"/>
      <c r="D328" s="156"/>
      <c r="E328" s="100"/>
      <c r="F328" s="100"/>
      <c r="G328" s="156"/>
      <c r="H328" s="158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58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</row>
    <row r="329" spans="1:71" x14ac:dyDescent="0.2">
      <c r="A329" s="100"/>
      <c r="B329" s="100"/>
      <c r="C329" s="100"/>
      <c r="D329" s="156"/>
      <c r="E329" s="100"/>
      <c r="F329" s="100"/>
      <c r="G329" s="156"/>
      <c r="H329" s="158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58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</row>
    <row r="330" spans="1:71" x14ac:dyDescent="0.2">
      <c r="A330" s="100"/>
      <c r="B330" s="100"/>
      <c r="C330" s="100"/>
      <c r="D330" s="156"/>
      <c r="E330" s="100"/>
      <c r="F330" s="100"/>
      <c r="G330" s="156"/>
      <c r="H330" s="158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58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</row>
    <row r="331" spans="1:71" x14ac:dyDescent="0.2">
      <c r="A331" s="100"/>
      <c r="B331" s="100"/>
      <c r="C331" s="100"/>
      <c r="D331" s="156"/>
      <c r="E331" s="100"/>
      <c r="F331" s="100"/>
      <c r="G331" s="156"/>
      <c r="H331" s="158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58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</row>
    <row r="332" spans="1:71" x14ac:dyDescent="0.2">
      <c r="A332" s="100"/>
      <c r="B332" s="100"/>
      <c r="C332" s="100"/>
      <c r="D332" s="156"/>
      <c r="E332" s="100"/>
      <c r="F332" s="100"/>
      <c r="G332" s="156"/>
      <c r="H332" s="158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58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</row>
    <row r="333" spans="1:71" x14ac:dyDescent="0.2">
      <c r="A333" s="100"/>
      <c r="B333" s="100"/>
      <c r="C333" s="100"/>
      <c r="D333" s="156"/>
      <c r="E333" s="100"/>
      <c r="F333" s="100"/>
      <c r="G333" s="156"/>
      <c r="H333" s="158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58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</row>
    <row r="334" spans="1:71" x14ac:dyDescent="0.2">
      <c r="A334" s="100"/>
      <c r="B334" s="100"/>
      <c r="C334" s="100"/>
      <c r="D334" s="156"/>
      <c r="E334" s="100"/>
      <c r="F334" s="100"/>
      <c r="G334" s="156"/>
      <c r="H334" s="158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58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</row>
    <row r="335" spans="1:71" x14ac:dyDescent="0.2">
      <c r="A335" s="100"/>
      <c r="B335" s="100"/>
      <c r="C335" s="100"/>
      <c r="D335" s="156"/>
      <c r="E335" s="100"/>
      <c r="F335" s="100"/>
      <c r="G335" s="156"/>
      <c r="H335" s="158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58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</row>
    <row r="336" spans="1:71" x14ac:dyDescent="0.2">
      <c r="A336" s="100"/>
      <c r="B336" s="100"/>
      <c r="C336" s="100"/>
      <c r="D336" s="156"/>
      <c r="E336" s="100"/>
      <c r="F336" s="100"/>
      <c r="G336" s="156"/>
      <c r="H336" s="158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58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</row>
    <row r="337" spans="1:71" x14ac:dyDescent="0.2">
      <c r="A337" s="100"/>
      <c r="B337" s="100"/>
      <c r="C337" s="100"/>
      <c r="D337" s="156"/>
      <c r="E337" s="100"/>
      <c r="F337" s="100"/>
      <c r="G337" s="156"/>
      <c r="H337" s="158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58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</row>
    <row r="338" spans="1:71" x14ac:dyDescent="0.2">
      <c r="A338" s="100"/>
      <c r="B338" s="100"/>
      <c r="C338" s="100"/>
      <c r="D338" s="156"/>
      <c r="E338" s="100"/>
      <c r="F338" s="100"/>
      <c r="G338" s="156"/>
      <c r="H338" s="158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58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</row>
    <row r="339" spans="1:71" x14ac:dyDescent="0.2">
      <c r="A339" s="100"/>
      <c r="B339" s="100"/>
      <c r="C339" s="100"/>
      <c r="D339" s="156"/>
      <c r="E339" s="100"/>
      <c r="F339" s="100"/>
      <c r="G339" s="156"/>
      <c r="H339" s="158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58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</row>
    <row r="340" spans="1:71" x14ac:dyDescent="0.2">
      <c r="A340" s="100"/>
      <c r="B340" s="100"/>
      <c r="C340" s="100"/>
      <c r="D340" s="156"/>
      <c r="E340" s="100"/>
      <c r="F340" s="100"/>
      <c r="G340" s="156"/>
      <c r="H340" s="158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58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</row>
    <row r="341" spans="1:71" x14ac:dyDescent="0.2">
      <c r="A341" s="100"/>
      <c r="B341" s="100"/>
      <c r="C341" s="100"/>
      <c r="D341" s="156"/>
      <c r="E341" s="100"/>
      <c r="F341" s="100"/>
      <c r="G341" s="156"/>
      <c r="H341" s="158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58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</row>
    <row r="342" spans="1:71" x14ac:dyDescent="0.2">
      <c r="A342" s="100"/>
      <c r="B342" s="100"/>
      <c r="C342" s="100"/>
      <c r="D342" s="156"/>
      <c r="E342" s="100"/>
      <c r="F342" s="100"/>
      <c r="G342" s="156"/>
      <c r="H342" s="158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58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</row>
    <row r="343" spans="1:71" x14ac:dyDescent="0.2">
      <c r="A343" s="100"/>
      <c r="B343" s="100"/>
      <c r="C343" s="100"/>
      <c r="D343" s="156"/>
      <c r="E343" s="100"/>
      <c r="F343" s="100"/>
      <c r="G343" s="156"/>
      <c r="H343" s="158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58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</row>
    <row r="344" spans="1:71" x14ac:dyDescent="0.2">
      <c r="A344" s="100"/>
      <c r="B344" s="100"/>
      <c r="C344" s="100"/>
      <c r="D344" s="156"/>
      <c r="E344" s="100"/>
      <c r="F344" s="100"/>
      <c r="G344" s="156"/>
      <c r="H344" s="158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58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</row>
    <row r="345" spans="1:71" x14ac:dyDescent="0.2">
      <c r="A345" s="100"/>
      <c r="B345" s="100"/>
      <c r="C345" s="100"/>
      <c r="D345" s="156"/>
      <c r="E345" s="100"/>
      <c r="F345" s="100"/>
      <c r="G345" s="156"/>
      <c r="H345" s="158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58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</row>
    <row r="346" spans="1:71" x14ac:dyDescent="0.2">
      <c r="A346" s="100"/>
      <c r="B346" s="100"/>
      <c r="C346" s="100"/>
      <c r="D346" s="156"/>
      <c r="E346" s="100"/>
      <c r="F346" s="100"/>
      <c r="G346" s="156"/>
      <c r="H346" s="158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58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</row>
    <row r="347" spans="1:71" x14ac:dyDescent="0.2">
      <c r="A347" s="100"/>
      <c r="B347" s="100"/>
      <c r="C347" s="100"/>
      <c r="D347" s="156"/>
      <c r="E347" s="100"/>
      <c r="F347" s="100"/>
      <c r="G347" s="156"/>
      <c r="H347" s="158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58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</row>
    <row r="348" spans="1:71" x14ac:dyDescent="0.2">
      <c r="A348" s="100"/>
      <c r="B348" s="100"/>
      <c r="C348" s="100"/>
      <c r="D348" s="156"/>
      <c r="E348" s="100"/>
      <c r="F348" s="100"/>
      <c r="G348" s="156"/>
      <c r="H348" s="158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58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</row>
    <row r="349" spans="1:71" x14ac:dyDescent="0.2">
      <c r="A349" s="100"/>
      <c r="B349" s="100"/>
      <c r="C349" s="100"/>
      <c r="D349" s="156"/>
      <c r="E349" s="100"/>
      <c r="F349" s="100"/>
      <c r="G349" s="156"/>
      <c r="H349" s="158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58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</row>
    <row r="350" spans="1:71" x14ac:dyDescent="0.2">
      <c r="A350" s="100"/>
      <c r="B350" s="100"/>
      <c r="C350" s="100"/>
      <c r="D350" s="156"/>
      <c r="E350" s="100"/>
      <c r="F350" s="100"/>
      <c r="G350" s="156"/>
      <c r="H350" s="158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58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</row>
    <row r="351" spans="1:71" x14ac:dyDescent="0.2">
      <c r="A351" s="100"/>
      <c r="B351" s="100"/>
      <c r="C351" s="100"/>
      <c r="D351" s="156"/>
      <c r="E351" s="100"/>
      <c r="F351" s="100"/>
      <c r="G351" s="156"/>
      <c r="H351" s="158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58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</row>
    <row r="352" spans="1:71" x14ac:dyDescent="0.2">
      <c r="A352" s="100"/>
      <c r="B352" s="100"/>
      <c r="C352" s="100"/>
      <c r="D352" s="156"/>
      <c r="E352" s="100"/>
      <c r="F352" s="100"/>
      <c r="G352" s="156"/>
      <c r="H352" s="158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58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</row>
    <row r="353" spans="1:71" x14ac:dyDescent="0.2">
      <c r="A353" s="100"/>
      <c r="B353" s="100"/>
      <c r="C353" s="100"/>
      <c r="D353" s="156"/>
      <c r="E353" s="100"/>
      <c r="F353" s="100"/>
      <c r="G353" s="156"/>
      <c r="H353" s="158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58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</row>
    <row r="354" spans="1:71" x14ac:dyDescent="0.2">
      <c r="A354" s="100"/>
      <c r="B354" s="100"/>
      <c r="C354" s="100"/>
      <c r="D354" s="156"/>
      <c r="E354" s="100"/>
      <c r="F354" s="100"/>
      <c r="G354" s="156"/>
      <c r="H354" s="158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58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</row>
    <row r="355" spans="1:71" x14ac:dyDescent="0.2">
      <c r="A355" s="100"/>
      <c r="B355" s="100"/>
      <c r="C355" s="100"/>
      <c r="D355" s="156"/>
      <c r="E355" s="100"/>
      <c r="F355" s="100"/>
      <c r="G355" s="156"/>
      <c r="H355" s="158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58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</row>
    <row r="356" spans="1:71" x14ac:dyDescent="0.2">
      <c r="A356" s="100"/>
      <c r="B356" s="100"/>
      <c r="C356" s="100"/>
      <c r="D356" s="156"/>
      <c r="E356" s="100"/>
      <c r="F356" s="100"/>
      <c r="G356" s="156"/>
      <c r="H356" s="158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58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</row>
    <row r="357" spans="1:71" x14ac:dyDescent="0.2">
      <c r="A357" s="100"/>
      <c r="B357" s="100"/>
      <c r="C357" s="100"/>
      <c r="D357" s="156"/>
      <c r="E357" s="100"/>
      <c r="F357" s="100"/>
      <c r="G357" s="156"/>
      <c r="H357" s="158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58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</row>
    <row r="358" spans="1:71" x14ac:dyDescent="0.2">
      <c r="A358" s="100"/>
      <c r="B358" s="100"/>
      <c r="C358" s="100"/>
      <c r="D358" s="156"/>
      <c r="E358" s="100"/>
      <c r="F358" s="100"/>
      <c r="G358" s="156"/>
      <c r="H358" s="158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58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</row>
    <row r="359" spans="1:71" x14ac:dyDescent="0.2">
      <c r="A359" s="100"/>
      <c r="B359" s="100"/>
      <c r="C359" s="100"/>
      <c r="D359" s="156"/>
      <c r="E359" s="100"/>
      <c r="F359" s="100"/>
      <c r="G359" s="156"/>
      <c r="H359" s="158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58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</row>
    <row r="360" spans="1:71" x14ac:dyDescent="0.2">
      <c r="A360" s="100"/>
      <c r="B360" s="100"/>
      <c r="C360" s="100"/>
      <c r="D360" s="156"/>
      <c r="E360" s="100"/>
      <c r="F360" s="100"/>
      <c r="G360" s="156"/>
      <c r="H360" s="158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58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</row>
    <row r="361" spans="1:71" x14ac:dyDescent="0.2">
      <c r="A361" s="100"/>
      <c r="B361" s="100"/>
      <c r="C361" s="100"/>
      <c r="D361" s="156"/>
      <c r="E361" s="100"/>
      <c r="F361" s="100"/>
      <c r="G361" s="156"/>
      <c r="H361" s="158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58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</row>
    <row r="362" spans="1:71" x14ac:dyDescent="0.2">
      <c r="A362" s="100"/>
      <c r="B362" s="100"/>
      <c r="C362" s="100"/>
      <c r="D362" s="156"/>
      <c r="E362" s="100"/>
      <c r="F362" s="100"/>
      <c r="G362" s="156"/>
      <c r="H362" s="158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58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</row>
    <row r="363" spans="1:71" x14ac:dyDescent="0.2">
      <c r="A363" s="100"/>
      <c r="B363" s="100"/>
      <c r="C363" s="100"/>
      <c r="D363" s="156"/>
      <c r="E363" s="100"/>
      <c r="F363" s="100"/>
      <c r="G363" s="156"/>
      <c r="H363" s="158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58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</row>
    <row r="364" spans="1:71" x14ac:dyDescent="0.2">
      <c r="A364" s="100"/>
      <c r="B364" s="100"/>
      <c r="C364" s="100"/>
      <c r="D364" s="156"/>
      <c r="E364" s="100"/>
      <c r="F364" s="100"/>
      <c r="G364" s="156"/>
      <c r="H364" s="158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58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</row>
    <row r="365" spans="1:71" x14ac:dyDescent="0.2">
      <c r="A365" s="100"/>
      <c r="B365" s="100"/>
      <c r="C365" s="100"/>
      <c r="D365" s="156"/>
      <c r="E365" s="100"/>
      <c r="F365" s="100"/>
      <c r="G365" s="156"/>
      <c r="H365" s="158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58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</row>
    <row r="366" spans="1:71" x14ac:dyDescent="0.2">
      <c r="A366" s="100"/>
      <c r="B366" s="100"/>
      <c r="C366" s="100"/>
      <c r="D366" s="156"/>
      <c r="E366" s="100"/>
      <c r="F366" s="100"/>
      <c r="G366" s="156"/>
      <c r="H366" s="158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58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</row>
    <row r="367" spans="1:71" x14ac:dyDescent="0.2">
      <c r="A367" s="100"/>
      <c r="B367" s="100"/>
      <c r="C367" s="100"/>
      <c r="D367" s="156"/>
      <c r="E367" s="100"/>
      <c r="F367" s="100"/>
      <c r="G367" s="156"/>
      <c r="H367" s="158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58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</row>
    <row r="368" spans="1:71" x14ac:dyDescent="0.2">
      <c r="A368" s="100"/>
      <c r="B368" s="100"/>
      <c r="C368" s="100"/>
      <c r="D368" s="156"/>
      <c r="E368" s="100"/>
      <c r="F368" s="100"/>
      <c r="G368" s="156"/>
      <c r="H368" s="158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58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</row>
    <row r="369" spans="1:71" x14ac:dyDescent="0.2">
      <c r="A369" s="100"/>
      <c r="B369" s="100"/>
      <c r="C369" s="100"/>
      <c r="D369" s="156"/>
      <c r="E369" s="100"/>
      <c r="F369" s="100"/>
      <c r="G369" s="156"/>
      <c r="H369" s="158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58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</row>
    <row r="370" spans="1:71" x14ac:dyDescent="0.2">
      <c r="A370" s="100"/>
      <c r="B370" s="100"/>
      <c r="C370" s="100"/>
      <c r="D370" s="156"/>
      <c r="E370" s="100"/>
      <c r="F370" s="100"/>
      <c r="G370" s="156"/>
      <c r="H370" s="158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58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</row>
    <row r="371" spans="1:71" x14ac:dyDescent="0.2">
      <c r="A371" s="100"/>
      <c r="B371" s="100"/>
      <c r="C371" s="100"/>
      <c r="D371" s="156"/>
      <c r="E371" s="100"/>
      <c r="F371" s="100"/>
      <c r="G371" s="156"/>
      <c r="H371" s="158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58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</row>
    <row r="372" spans="1:71" x14ac:dyDescent="0.2">
      <c r="A372" s="100"/>
      <c r="B372" s="100"/>
      <c r="C372" s="100"/>
      <c r="D372" s="156"/>
      <c r="E372" s="100"/>
      <c r="F372" s="100"/>
      <c r="G372" s="156"/>
      <c r="H372" s="158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58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</row>
    <row r="373" spans="1:71" x14ac:dyDescent="0.2">
      <c r="A373" s="100"/>
      <c r="B373" s="100"/>
      <c r="C373" s="100"/>
      <c r="D373" s="156"/>
      <c r="E373" s="100"/>
      <c r="F373" s="100"/>
      <c r="G373" s="156"/>
      <c r="H373" s="158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58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</row>
    <row r="374" spans="1:71" x14ac:dyDescent="0.2">
      <c r="A374" s="100"/>
      <c r="B374" s="100"/>
      <c r="C374" s="100"/>
      <c r="D374" s="156"/>
      <c r="E374" s="100"/>
      <c r="F374" s="100"/>
      <c r="G374" s="156"/>
      <c r="H374" s="158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58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</row>
    <row r="375" spans="1:71" x14ac:dyDescent="0.2">
      <c r="A375" s="100"/>
      <c r="B375" s="100"/>
      <c r="C375" s="100"/>
      <c r="D375" s="156"/>
      <c r="E375" s="100"/>
      <c r="F375" s="100"/>
      <c r="G375" s="156"/>
      <c r="H375" s="158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58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</row>
    <row r="376" spans="1:71" x14ac:dyDescent="0.2">
      <c r="A376" s="100"/>
      <c r="B376" s="100"/>
      <c r="C376" s="100"/>
      <c r="D376" s="156"/>
      <c r="E376" s="100"/>
      <c r="F376" s="100"/>
      <c r="G376" s="156"/>
      <c r="H376" s="158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58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</row>
    <row r="377" spans="1:71" x14ac:dyDescent="0.2">
      <c r="A377" s="100"/>
      <c r="B377" s="100"/>
      <c r="C377" s="100"/>
      <c r="D377" s="156"/>
      <c r="E377" s="100"/>
      <c r="F377" s="100"/>
      <c r="G377" s="156"/>
      <c r="H377" s="158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58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</row>
    <row r="378" spans="1:71" x14ac:dyDescent="0.2">
      <c r="A378" s="100"/>
      <c r="B378" s="100"/>
      <c r="C378" s="100"/>
      <c r="D378" s="156"/>
      <c r="E378" s="100"/>
      <c r="F378" s="100"/>
      <c r="G378" s="156"/>
      <c r="H378" s="158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58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</row>
    <row r="379" spans="1:71" x14ac:dyDescent="0.2">
      <c r="A379" s="100"/>
      <c r="B379" s="100"/>
      <c r="C379" s="100"/>
      <c r="D379" s="156"/>
      <c r="E379" s="100"/>
      <c r="F379" s="100"/>
      <c r="G379" s="156"/>
      <c r="H379" s="158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58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</row>
    <row r="380" spans="1:71" x14ac:dyDescent="0.2">
      <c r="A380" s="100"/>
      <c r="B380" s="100"/>
      <c r="C380" s="100"/>
      <c r="D380" s="156"/>
      <c r="E380" s="100"/>
      <c r="F380" s="100"/>
      <c r="G380" s="156"/>
      <c r="H380" s="158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58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</row>
    <row r="381" spans="1:71" x14ac:dyDescent="0.2">
      <c r="A381" s="100"/>
      <c r="B381" s="100"/>
      <c r="C381" s="100"/>
      <c r="D381" s="156"/>
      <c r="E381" s="100"/>
      <c r="F381" s="100"/>
      <c r="G381" s="156"/>
      <c r="H381" s="158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58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</row>
    <row r="382" spans="1:71" x14ac:dyDescent="0.2">
      <c r="A382" s="100"/>
      <c r="B382" s="100"/>
      <c r="C382" s="100"/>
      <c r="D382" s="156"/>
      <c r="E382" s="100"/>
      <c r="F382" s="100"/>
      <c r="G382" s="156"/>
      <c r="H382" s="158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58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</row>
    <row r="383" spans="1:71" x14ac:dyDescent="0.2">
      <c r="A383" s="100"/>
      <c r="B383" s="100"/>
      <c r="C383" s="100"/>
      <c r="D383" s="156"/>
      <c r="E383" s="100"/>
      <c r="F383" s="100"/>
      <c r="G383" s="156"/>
      <c r="H383" s="158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58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</row>
    <row r="384" spans="1:71" x14ac:dyDescent="0.2">
      <c r="A384" s="100"/>
      <c r="B384" s="100"/>
      <c r="C384" s="100"/>
      <c r="D384" s="156"/>
      <c r="E384" s="100"/>
      <c r="F384" s="100"/>
      <c r="G384" s="156"/>
      <c r="H384" s="158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58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</row>
    <row r="385" spans="1:71" x14ac:dyDescent="0.2">
      <c r="A385" s="100"/>
      <c r="B385" s="100"/>
      <c r="C385" s="100"/>
      <c r="D385" s="156"/>
      <c r="E385" s="100"/>
      <c r="F385" s="100"/>
      <c r="G385" s="156"/>
      <c r="H385" s="158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58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</row>
    <row r="386" spans="1:71" x14ac:dyDescent="0.2">
      <c r="A386" s="100"/>
      <c r="B386" s="100"/>
      <c r="C386" s="100"/>
      <c r="D386" s="156"/>
      <c r="E386" s="100"/>
      <c r="F386" s="100"/>
      <c r="G386" s="156"/>
      <c r="H386" s="158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58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</row>
    <row r="387" spans="1:71" x14ac:dyDescent="0.2">
      <c r="A387" s="100"/>
      <c r="B387" s="100"/>
      <c r="C387" s="100"/>
      <c r="D387" s="156"/>
      <c r="E387" s="100"/>
      <c r="F387" s="100"/>
      <c r="G387" s="156"/>
      <c r="H387" s="158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58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</row>
    <row r="388" spans="1:71" x14ac:dyDescent="0.2">
      <c r="A388" s="100"/>
      <c r="B388" s="100"/>
      <c r="C388" s="100"/>
      <c r="D388" s="156"/>
      <c r="E388" s="100"/>
      <c r="F388" s="100"/>
      <c r="G388" s="156"/>
      <c r="H388" s="158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58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</row>
    <row r="389" spans="1:71" x14ac:dyDescent="0.2">
      <c r="A389" s="100"/>
      <c r="B389" s="100"/>
      <c r="C389" s="100"/>
      <c r="D389" s="156"/>
      <c r="E389" s="100"/>
      <c r="F389" s="100"/>
      <c r="G389" s="156"/>
      <c r="H389" s="158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58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</row>
    <row r="390" spans="1:71" x14ac:dyDescent="0.2">
      <c r="A390" s="100"/>
      <c r="B390" s="100"/>
      <c r="C390" s="100"/>
      <c r="D390" s="156"/>
      <c r="E390" s="100"/>
      <c r="F390" s="100"/>
      <c r="G390" s="156"/>
      <c r="H390" s="158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58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</row>
    <row r="391" spans="1:71" x14ac:dyDescent="0.2">
      <c r="A391" s="100"/>
      <c r="B391" s="100"/>
      <c r="C391" s="100"/>
      <c r="D391" s="156"/>
      <c r="E391" s="100"/>
      <c r="F391" s="100"/>
      <c r="G391" s="156"/>
      <c r="H391" s="158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58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</row>
    <row r="392" spans="1:71" x14ac:dyDescent="0.2">
      <c r="A392" s="100"/>
      <c r="B392" s="100"/>
      <c r="C392" s="100"/>
      <c r="D392" s="156"/>
      <c r="E392" s="100"/>
      <c r="F392" s="100"/>
      <c r="G392" s="156"/>
      <c r="H392" s="158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58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</row>
    <row r="393" spans="1:71" x14ac:dyDescent="0.2">
      <c r="A393" s="100"/>
      <c r="B393" s="100"/>
      <c r="C393" s="100"/>
      <c r="D393" s="156"/>
      <c r="E393" s="100"/>
      <c r="F393" s="100"/>
      <c r="G393" s="156"/>
      <c r="H393" s="158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58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</row>
    <row r="394" spans="1:71" x14ac:dyDescent="0.2">
      <c r="A394" s="100"/>
      <c r="B394" s="100"/>
      <c r="C394" s="100"/>
      <c r="D394" s="156"/>
      <c r="E394" s="100"/>
      <c r="F394" s="100"/>
      <c r="G394" s="156"/>
      <c r="H394" s="158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58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</row>
    <row r="395" spans="1:71" x14ac:dyDescent="0.2">
      <c r="A395" s="100"/>
      <c r="B395" s="100"/>
      <c r="C395" s="100"/>
      <c r="D395" s="156"/>
      <c r="E395" s="100"/>
      <c r="F395" s="100"/>
      <c r="G395" s="156"/>
      <c r="H395" s="158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58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</row>
    <row r="396" spans="1:71" x14ac:dyDescent="0.2">
      <c r="A396" s="100"/>
      <c r="B396" s="100"/>
      <c r="C396" s="100"/>
      <c r="D396" s="156"/>
      <c r="E396" s="100"/>
      <c r="F396" s="100"/>
      <c r="G396" s="156"/>
      <c r="H396" s="158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58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</row>
    <row r="397" spans="1:71" x14ac:dyDescent="0.2">
      <c r="A397" s="100"/>
      <c r="B397" s="100"/>
      <c r="C397" s="100"/>
      <c r="D397" s="156"/>
      <c r="E397" s="100"/>
      <c r="F397" s="100"/>
      <c r="G397" s="156"/>
      <c r="H397" s="158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58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</row>
    <row r="398" spans="1:71" x14ac:dyDescent="0.2">
      <c r="A398" s="100"/>
      <c r="B398" s="100"/>
      <c r="C398" s="100"/>
      <c r="D398" s="156"/>
      <c r="E398" s="100"/>
      <c r="F398" s="100"/>
      <c r="G398" s="156"/>
      <c r="H398" s="158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58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</row>
    <row r="399" spans="1:71" x14ac:dyDescent="0.2">
      <c r="A399" s="100"/>
      <c r="B399" s="100"/>
      <c r="C399" s="100"/>
      <c r="D399" s="156"/>
      <c r="E399" s="100"/>
      <c r="F399" s="100"/>
      <c r="G399" s="156"/>
      <c r="H399" s="158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58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</row>
    <row r="400" spans="1:71" x14ac:dyDescent="0.2">
      <c r="A400" s="100"/>
      <c r="B400" s="100"/>
      <c r="C400" s="100"/>
      <c r="D400" s="156"/>
      <c r="E400" s="100"/>
      <c r="F400" s="100"/>
      <c r="G400" s="156"/>
      <c r="H400" s="158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58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</row>
    <row r="401" spans="1:71" x14ac:dyDescent="0.2">
      <c r="A401" s="100"/>
      <c r="B401" s="100"/>
      <c r="C401" s="100"/>
      <c r="D401" s="156"/>
      <c r="E401" s="100"/>
      <c r="F401" s="100"/>
      <c r="G401" s="156"/>
      <c r="H401" s="158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58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</row>
    <row r="402" spans="1:71" x14ac:dyDescent="0.2">
      <c r="A402" s="100"/>
      <c r="B402" s="100"/>
      <c r="C402" s="100"/>
      <c r="D402" s="156"/>
      <c r="E402" s="100"/>
      <c r="F402" s="100"/>
      <c r="G402" s="156"/>
      <c r="H402" s="158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58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</row>
    <row r="403" spans="1:71" x14ac:dyDescent="0.2">
      <c r="A403" s="100"/>
      <c r="B403" s="100"/>
      <c r="C403" s="100"/>
      <c r="D403" s="156"/>
      <c r="E403" s="100"/>
      <c r="F403" s="100"/>
      <c r="G403" s="156"/>
      <c r="H403" s="158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58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</row>
    <row r="404" spans="1:71" x14ac:dyDescent="0.2">
      <c r="A404" s="100"/>
      <c r="B404" s="100"/>
      <c r="C404" s="100"/>
      <c r="D404" s="156"/>
      <c r="E404" s="100"/>
      <c r="F404" s="100"/>
      <c r="G404" s="156"/>
      <c r="H404" s="158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58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</row>
    <row r="405" spans="1:71" x14ac:dyDescent="0.2">
      <c r="A405" s="100"/>
      <c r="B405" s="100"/>
      <c r="C405" s="100"/>
      <c r="D405" s="156"/>
      <c r="E405" s="100"/>
      <c r="F405" s="100"/>
      <c r="G405" s="156"/>
      <c r="H405" s="158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58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</row>
    <row r="406" spans="1:71" x14ac:dyDescent="0.2">
      <c r="A406" s="100"/>
      <c r="B406" s="100"/>
      <c r="C406" s="100"/>
      <c r="D406" s="156"/>
      <c r="E406" s="100"/>
      <c r="F406" s="100"/>
      <c r="G406" s="156"/>
      <c r="H406" s="158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58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</row>
    <row r="407" spans="1:71" x14ac:dyDescent="0.2">
      <c r="A407" s="100"/>
      <c r="B407" s="100"/>
      <c r="C407" s="100"/>
      <c r="D407" s="156"/>
      <c r="E407" s="100"/>
      <c r="F407" s="100"/>
      <c r="G407" s="156"/>
      <c r="H407" s="158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58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</row>
    <row r="408" spans="1:71" x14ac:dyDescent="0.2">
      <c r="A408" s="100"/>
      <c r="B408" s="100"/>
      <c r="C408" s="100"/>
      <c r="D408" s="156"/>
      <c r="E408" s="100"/>
      <c r="F408" s="100"/>
      <c r="G408" s="156"/>
      <c r="H408" s="158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58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</row>
    <row r="409" spans="1:71" x14ac:dyDescent="0.2">
      <c r="A409" s="100"/>
      <c r="B409" s="100"/>
      <c r="C409" s="100"/>
      <c r="D409" s="156"/>
      <c r="E409" s="100"/>
      <c r="F409" s="100"/>
      <c r="G409" s="156"/>
      <c r="H409" s="158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58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</row>
    <row r="410" spans="1:71" x14ac:dyDescent="0.2">
      <c r="A410" s="100"/>
      <c r="B410" s="100"/>
      <c r="C410" s="100"/>
      <c r="D410" s="156"/>
      <c r="E410" s="100"/>
      <c r="F410" s="100"/>
      <c r="G410" s="156"/>
      <c r="H410" s="158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58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</row>
    <row r="411" spans="1:71" x14ac:dyDescent="0.2">
      <c r="A411" s="100"/>
      <c r="B411" s="100"/>
      <c r="C411" s="100"/>
      <c r="D411" s="156"/>
      <c r="E411" s="100"/>
      <c r="F411" s="100"/>
      <c r="G411" s="156"/>
      <c r="H411" s="158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58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</row>
    <row r="412" spans="1:71" x14ac:dyDescent="0.2">
      <c r="A412" s="100"/>
      <c r="B412" s="100"/>
      <c r="C412" s="100"/>
      <c r="D412" s="156"/>
      <c r="E412" s="100"/>
      <c r="F412" s="100"/>
      <c r="G412" s="156"/>
      <c r="H412" s="158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58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</row>
    <row r="413" spans="1:71" x14ac:dyDescent="0.2">
      <c r="A413" s="100"/>
      <c r="B413" s="100"/>
      <c r="C413" s="100"/>
      <c r="D413" s="156"/>
      <c r="E413" s="100"/>
      <c r="F413" s="100"/>
      <c r="G413" s="156"/>
      <c r="H413" s="158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58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</row>
    <row r="414" spans="1:71" x14ac:dyDescent="0.2">
      <c r="A414" s="100"/>
      <c r="B414" s="100"/>
      <c r="C414" s="100"/>
      <c r="D414" s="156"/>
      <c r="E414" s="100"/>
      <c r="F414" s="100"/>
      <c r="G414" s="156"/>
      <c r="H414" s="158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58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</row>
    <row r="415" spans="1:71" x14ac:dyDescent="0.2">
      <c r="A415" s="100"/>
      <c r="B415" s="100"/>
      <c r="C415" s="100"/>
      <c r="D415" s="156"/>
      <c r="E415" s="100"/>
      <c r="F415" s="100"/>
      <c r="G415" s="156"/>
      <c r="H415" s="158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58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</row>
    <row r="416" spans="1:71" x14ac:dyDescent="0.2">
      <c r="A416" s="100"/>
      <c r="B416" s="100"/>
      <c r="C416" s="100"/>
      <c r="D416" s="156"/>
      <c r="E416" s="100"/>
      <c r="F416" s="100"/>
      <c r="G416" s="156"/>
      <c r="H416" s="158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58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</row>
    <row r="417" spans="1:71" x14ac:dyDescent="0.2">
      <c r="A417" s="100"/>
      <c r="B417" s="100"/>
      <c r="C417" s="100"/>
      <c r="D417" s="156"/>
      <c r="E417" s="100"/>
      <c r="F417" s="100"/>
      <c r="G417" s="156"/>
      <c r="H417" s="158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58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</row>
    <row r="418" spans="1:71" x14ac:dyDescent="0.2">
      <c r="A418" s="100"/>
      <c r="B418" s="100"/>
      <c r="C418" s="100"/>
      <c r="D418" s="156"/>
      <c r="E418" s="100"/>
      <c r="F418" s="100"/>
      <c r="G418" s="156"/>
      <c r="H418" s="158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58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</row>
    <row r="419" spans="1:71" x14ac:dyDescent="0.2">
      <c r="A419" s="100"/>
      <c r="B419" s="100"/>
      <c r="C419" s="100"/>
      <c r="D419" s="156"/>
      <c r="E419" s="100"/>
      <c r="F419" s="100"/>
      <c r="G419" s="156"/>
      <c r="H419" s="158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58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</row>
    <row r="420" spans="1:71" x14ac:dyDescent="0.2">
      <c r="A420" s="100"/>
      <c r="B420" s="100"/>
      <c r="C420" s="100"/>
      <c r="D420" s="156"/>
      <c r="E420" s="100"/>
      <c r="F420" s="100"/>
      <c r="G420" s="156"/>
      <c r="H420" s="158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58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</row>
    <row r="421" spans="1:71" x14ac:dyDescent="0.2">
      <c r="A421" s="100"/>
      <c r="B421" s="100"/>
      <c r="C421" s="100"/>
      <c r="D421" s="156"/>
      <c r="E421" s="100"/>
      <c r="F421" s="100"/>
      <c r="G421" s="156"/>
      <c r="H421" s="158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58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</row>
    <row r="422" spans="1:71" x14ac:dyDescent="0.2">
      <c r="A422" s="100"/>
      <c r="B422" s="100"/>
      <c r="C422" s="100"/>
      <c r="D422" s="156"/>
      <c r="E422" s="100"/>
      <c r="F422" s="100"/>
      <c r="G422" s="156"/>
      <c r="H422" s="158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58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</row>
    <row r="423" spans="1:71" x14ac:dyDescent="0.2">
      <c r="A423" s="100"/>
      <c r="B423" s="100"/>
      <c r="C423" s="100"/>
      <c r="D423" s="156"/>
      <c r="E423" s="100"/>
      <c r="F423" s="100"/>
      <c r="G423" s="156"/>
      <c r="H423" s="158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58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</row>
    <row r="424" spans="1:71" x14ac:dyDescent="0.2">
      <c r="A424" s="100"/>
      <c r="B424" s="100"/>
      <c r="C424" s="100"/>
      <c r="D424" s="156"/>
      <c r="E424" s="100"/>
      <c r="F424" s="100"/>
      <c r="G424" s="156"/>
      <c r="H424" s="158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58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</row>
    <row r="425" spans="1:71" x14ac:dyDescent="0.2">
      <c r="A425" s="100"/>
      <c r="B425" s="100"/>
      <c r="C425" s="100"/>
      <c r="D425" s="156"/>
      <c r="E425" s="100"/>
      <c r="F425" s="100"/>
      <c r="G425" s="156"/>
      <c r="H425" s="158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58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</row>
    <row r="426" spans="1:71" x14ac:dyDescent="0.2">
      <c r="A426" s="100"/>
      <c r="B426" s="100"/>
      <c r="C426" s="100"/>
      <c r="D426" s="156"/>
      <c r="E426" s="100"/>
      <c r="F426" s="100"/>
      <c r="G426" s="156"/>
      <c r="H426" s="158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58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</row>
    <row r="427" spans="1:71" x14ac:dyDescent="0.2">
      <c r="A427" s="100"/>
      <c r="B427" s="100"/>
      <c r="C427" s="100"/>
      <c r="D427" s="156"/>
      <c r="E427" s="100"/>
      <c r="F427" s="100"/>
      <c r="G427" s="156"/>
      <c r="H427" s="158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58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</row>
    <row r="428" spans="1:71" x14ac:dyDescent="0.2">
      <c r="A428" s="100"/>
      <c r="B428" s="100"/>
      <c r="C428" s="100"/>
      <c r="D428" s="156"/>
      <c r="E428" s="100"/>
      <c r="F428" s="100"/>
      <c r="G428" s="156"/>
      <c r="H428" s="158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58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</row>
    <row r="429" spans="1:71" x14ac:dyDescent="0.2">
      <c r="A429" s="100"/>
      <c r="B429" s="100"/>
      <c r="C429" s="100"/>
      <c r="D429" s="156"/>
      <c r="E429" s="100"/>
      <c r="F429" s="100"/>
      <c r="G429" s="156"/>
      <c r="H429" s="158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58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</row>
    <row r="430" spans="1:71" x14ac:dyDescent="0.2">
      <c r="A430" s="100"/>
      <c r="B430" s="100"/>
      <c r="C430" s="100"/>
      <c r="D430" s="156"/>
      <c r="E430" s="100"/>
      <c r="F430" s="100"/>
      <c r="G430" s="156"/>
      <c r="H430" s="158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58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</row>
    <row r="431" spans="1:71" x14ac:dyDescent="0.2">
      <c r="A431" s="100"/>
      <c r="B431" s="100"/>
      <c r="C431" s="100"/>
      <c r="D431" s="156"/>
      <c r="E431" s="100"/>
      <c r="F431" s="100"/>
      <c r="G431" s="156"/>
      <c r="H431" s="158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58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</row>
    <row r="432" spans="1:71" x14ac:dyDescent="0.2">
      <c r="A432" s="100"/>
      <c r="B432" s="100"/>
      <c r="C432" s="100"/>
      <c r="D432" s="156"/>
      <c r="E432" s="100"/>
      <c r="F432" s="100"/>
      <c r="G432" s="156"/>
      <c r="H432" s="158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58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</row>
    <row r="433" spans="1:71" x14ac:dyDescent="0.2">
      <c r="A433" s="100"/>
      <c r="B433" s="100"/>
      <c r="C433" s="100"/>
      <c r="D433" s="156"/>
      <c r="E433" s="100"/>
      <c r="F433" s="100"/>
      <c r="G433" s="156"/>
      <c r="H433" s="158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58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</row>
    <row r="434" spans="1:71" x14ac:dyDescent="0.2">
      <c r="A434" s="100"/>
      <c r="B434" s="100"/>
      <c r="C434" s="100"/>
      <c r="D434" s="156"/>
      <c r="E434" s="100"/>
      <c r="F434" s="100"/>
      <c r="G434" s="156"/>
      <c r="H434" s="158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58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</row>
    <row r="435" spans="1:71" x14ac:dyDescent="0.2">
      <c r="A435" s="100"/>
      <c r="B435" s="100"/>
      <c r="C435" s="100"/>
      <c r="D435" s="156"/>
      <c r="E435" s="100"/>
      <c r="F435" s="100"/>
      <c r="G435" s="156"/>
      <c r="H435" s="158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58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</row>
    <row r="436" spans="1:71" x14ac:dyDescent="0.2">
      <c r="A436" s="100"/>
      <c r="B436" s="100"/>
      <c r="C436" s="100"/>
      <c r="D436" s="156"/>
      <c r="E436" s="100"/>
      <c r="F436" s="100"/>
      <c r="G436" s="156"/>
      <c r="H436" s="158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58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</row>
    <row r="437" spans="1:71" x14ac:dyDescent="0.2">
      <c r="A437" s="100"/>
      <c r="B437" s="100"/>
      <c r="C437" s="100"/>
      <c r="D437" s="156"/>
      <c r="E437" s="100"/>
      <c r="F437" s="100"/>
      <c r="G437" s="156"/>
      <c r="H437" s="158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58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</row>
    <row r="438" spans="1:71" x14ac:dyDescent="0.2">
      <c r="A438" s="100"/>
      <c r="B438" s="100"/>
      <c r="C438" s="100"/>
      <c r="D438" s="156"/>
      <c r="E438" s="100"/>
      <c r="F438" s="100"/>
      <c r="G438" s="156"/>
      <c r="H438" s="158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58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</row>
    <row r="439" spans="1:71" x14ac:dyDescent="0.2">
      <c r="A439" s="100"/>
      <c r="B439" s="100"/>
      <c r="C439" s="100"/>
      <c r="D439" s="156"/>
      <c r="E439" s="100"/>
      <c r="F439" s="100"/>
      <c r="G439" s="156"/>
      <c r="H439" s="158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58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</row>
    <row r="440" spans="1:71" x14ac:dyDescent="0.2">
      <c r="A440" s="100"/>
      <c r="B440" s="100"/>
      <c r="C440" s="100"/>
      <c r="D440" s="156"/>
      <c r="E440" s="100"/>
      <c r="F440" s="100"/>
      <c r="G440" s="156"/>
      <c r="H440" s="158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58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</row>
    <row r="441" spans="1:71" x14ac:dyDescent="0.2">
      <c r="A441" s="100"/>
      <c r="B441" s="100"/>
      <c r="C441" s="100"/>
      <c r="D441" s="156"/>
      <c r="E441" s="100"/>
      <c r="F441" s="100"/>
      <c r="G441" s="156"/>
      <c r="H441" s="158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58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</row>
    <row r="442" spans="1:71" x14ac:dyDescent="0.2">
      <c r="A442" s="100"/>
      <c r="B442" s="100"/>
      <c r="C442" s="100"/>
      <c r="D442" s="156"/>
      <c r="E442" s="100"/>
      <c r="F442" s="100"/>
      <c r="G442" s="156"/>
      <c r="H442" s="158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58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</row>
    <row r="443" spans="1:71" x14ac:dyDescent="0.2">
      <c r="A443" s="100"/>
      <c r="B443" s="100"/>
      <c r="C443" s="100"/>
      <c r="D443" s="156"/>
      <c r="E443" s="100"/>
      <c r="F443" s="100"/>
      <c r="G443" s="156"/>
      <c r="H443" s="158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58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</row>
    <row r="444" spans="1:71" x14ac:dyDescent="0.2">
      <c r="A444" s="100"/>
      <c r="B444" s="100"/>
      <c r="C444" s="100"/>
      <c r="D444" s="156"/>
      <c r="E444" s="100"/>
      <c r="F444" s="100"/>
      <c r="G444" s="156"/>
      <c r="H444" s="158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58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</row>
    <row r="445" spans="1:71" x14ac:dyDescent="0.2">
      <c r="A445" s="100"/>
      <c r="B445" s="100"/>
      <c r="C445" s="100"/>
      <c r="D445" s="156"/>
      <c r="E445" s="100"/>
      <c r="F445" s="100"/>
      <c r="G445" s="156"/>
      <c r="H445" s="158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58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</row>
    <row r="446" spans="1:71" x14ac:dyDescent="0.2">
      <c r="A446" s="100"/>
      <c r="B446" s="100"/>
      <c r="C446" s="100"/>
      <c r="D446" s="156"/>
      <c r="E446" s="100"/>
      <c r="F446" s="100"/>
      <c r="G446" s="156"/>
      <c r="H446" s="158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58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</row>
    <row r="447" spans="1:71" x14ac:dyDescent="0.2">
      <c r="A447" s="100"/>
      <c r="B447" s="100"/>
      <c r="C447" s="100"/>
      <c r="D447" s="156"/>
      <c r="E447" s="100"/>
      <c r="F447" s="100"/>
      <c r="G447" s="156"/>
      <c r="H447" s="158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58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</row>
    <row r="448" spans="1:71" x14ac:dyDescent="0.2">
      <c r="A448" s="100"/>
      <c r="B448" s="100"/>
      <c r="C448" s="100"/>
      <c r="D448" s="156"/>
      <c r="E448" s="100"/>
      <c r="F448" s="100"/>
      <c r="G448" s="156"/>
      <c r="H448" s="158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58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</row>
    <row r="449" spans="1:71" x14ac:dyDescent="0.2">
      <c r="A449" s="100"/>
      <c r="B449" s="100"/>
      <c r="C449" s="100"/>
      <c r="D449" s="156"/>
      <c r="E449" s="100"/>
      <c r="F449" s="100"/>
      <c r="G449" s="156"/>
      <c r="H449" s="158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58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</row>
    <row r="450" spans="1:71" x14ac:dyDescent="0.2">
      <c r="A450" s="100"/>
      <c r="B450" s="100"/>
      <c r="C450" s="100"/>
      <c r="D450" s="156"/>
      <c r="E450" s="100"/>
      <c r="F450" s="100"/>
      <c r="G450" s="156"/>
      <c r="H450" s="158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58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</row>
    <row r="451" spans="1:71" x14ac:dyDescent="0.2">
      <c r="A451" s="100"/>
      <c r="B451" s="100"/>
      <c r="C451" s="100"/>
      <c r="D451" s="156"/>
      <c r="E451" s="100"/>
      <c r="F451" s="100"/>
      <c r="G451" s="156"/>
      <c r="H451" s="158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58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</row>
    <row r="452" spans="1:71" x14ac:dyDescent="0.2">
      <c r="A452" s="100"/>
      <c r="B452" s="100"/>
      <c r="C452" s="100"/>
      <c r="D452" s="156"/>
      <c r="E452" s="100"/>
      <c r="F452" s="100"/>
      <c r="G452" s="156"/>
      <c r="H452" s="158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58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</row>
    <row r="453" spans="1:71" x14ac:dyDescent="0.2">
      <c r="A453" s="100"/>
      <c r="B453" s="100"/>
      <c r="C453" s="100"/>
      <c r="D453" s="156"/>
      <c r="E453" s="100"/>
      <c r="F453" s="100"/>
      <c r="G453" s="156"/>
      <c r="H453" s="158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58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</row>
    <row r="454" spans="1:71" x14ac:dyDescent="0.2">
      <c r="A454" s="100"/>
      <c r="B454" s="100"/>
      <c r="C454" s="100"/>
      <c r="D454" s="156"/>
      <c r="E454" s="100"/>
      <c r="F454" s="100"/>
      <c r="G454" s="156"/>
      <c r="H454" s="158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58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</row>
    <row r="455" spans="1:71" x14ac:dyDescent="0.2">
      <c r="A455" s="100"/>
      <c r="B455" s="100"/>
      <c r="C455" s="100"/>
      <c r="D455" s="156"/>
      <c r="E455" s="100"/>
      <c r="F455" s="100"/>
      <c r="G455" s="156"/>
      <c r="H455" s="158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58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</row>
    <row r="456" spans="1:71" x14ac:dyDescent="0.2">
      <c r="A456" s="100"/>
      <c r="B456" s="100"/>
      <c r="C456" s="100"/>
      <c r="D456" s="156"/>
      <c r="E456" s="100"/>
      <c r="F456" s="100"/>
      <c r="G456" s="156"/>
      <c r="H456" s="158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58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</row>
    <row r="457" spans="1:71" x14ac:dyDescent="0.2">
      <c r="A457" s="100"/>
      <c r="B457" s="100"/>
      <c r="C457" s="100"/>
      <c r="D457" s="156"/>
      <c r="E457" s="100"/>
      <c r="F457" s="100"/>
      <c r="G457" s="156"/>
      <c r="H457" s="158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58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</row>
    <row r="458" spans="1:71" x14ac:dyDescent="0.2">
      <c r="A458" s="100"/>
      <c r="B458" s="100"/>
      <c r="C458" s="100"/>
      <c r="D458" s="156"/>
      <c r="E458" s="100"/>
      <c r="F458" s="100"/>
      <c r="G458" s="156"/>
      <c r="H458" s="158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58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</row>
    <row r="459" spans="1:71" x14ac:dyDescent="0.2">
      <c r="A459" s="100"/>
      <c r="B459" s="100"/>
      <c r="C459" s="100"/>
      <c r="D459" s="156"/>
      <c r="E459" s="100"/>
      <c r="F459" s="100"/>
      <c r="G459" s="156"/>
      <c r="H459" s="158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58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</row>
    <row r="460" spans="1:71" x14ac:dyDescent="0.2">
      <c r="A460" s="100"/>
      <c r="B460" s="100"/>
      <c r="C460" s="100"/>
      <c r="D460" s="156"/>
      <c r="E460" s="100"/>
      <c r="F460" s="100"/>
      <c r="G460" s="156"/>
      <c r="H460" s="158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58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</row>
    <row r="461" spans="1:71" x14ac:dyDescent="0.2">
      <c r="A461" s="100"/>
      <c r="B461" s="100"/>
      <c r="C461" s="100"/>
      <c r="D461" s="156"/>
      <c r="E461" s="100"/>
      <c r="F461" s="100"/>
      <c r="G461" s="156"/>
      <c r="H461" s="158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58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</row>
    <row r="462" spans="1:71" x14ac:dyDescent="0.2">
      <c r="A462" s="100"/>
      <c r="B462" s="100"/>
      <c r="C462" s="100"/>
      <c r="D462" s="156"/>
      <c r="E462" s="100"/>
      <c r="F462" s="100"/>
      <c r="G462" s="156"/>
      <c r="H462" s="158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58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</row>
    <row r="463" spans="1:71" x14ac:dyDescent="0.2">
      <c r="A463" s="100"/>
      <c r="B463" s="100"/>
      <c r="C463" s="100"/>
      <c r="D463" s="156"/>
      <c r="E463" s="100"/>
      <c r="F463" s="100"/>
      <c r="G463" s="156"/>
      <c r="H463" s="158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58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</row>
    <row r="464" spans="1:71" x14ac:dyDescent="0.2">
      <c r="A464" s="100"/>
      <c r="B464" s="100"/>
      <c r="C464" s="100"/>
      <c r="D464" s="156"/>
      <c r="E464" s="100"/>
      <c r="F464" s="100"/>
      <c r="G464" s="156"/>
      <c r="H464" s="158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58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</row>
    <row r="465" spans="1:71" x14ac:dyDescent="0.2">
      <c r="A465" s="100"/>
      <c r="B465" s="100"/>
      <c r="C465" s="100"/>
      <c r="D465" s="156"/>
      <c r="E465" s="100"/>
      <c r="F465" s="100"/>
      <c r="G465" s="156"/>
      <c r="H465" s="158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58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</row>
    <row r="466" spans="1:71" x14ac:dyDescent="0.2">
      <c r="A466" s="100"/>
      <c r="B466" s="100"/>
      <c r="C466" s="100"/>
      <c r="D466" s="156"/>
      <c r="E466" s="100"/>
      <c r="F466" s="100"/>
      <c r="G466" s="156"/>
      <c r="H466" s="158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58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</row>
    <row r="467" spans="1:71" x14ac:dyDescent="0.2">
      <c r="A467" s="100"/>
      <c r="B467" s="100"/>
      <c r="C467" s="100"/>
      <c r="D467" s="156"/>
      <c r="E467" s="100"/>
      <c r="F467" s="100"/>
      <c r="G467" s="156"/>
      <c r="H467" s="158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58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</row>
    <row r="468" spans="1:71" x14ac:dyDescent="0.2">
      <c r="A468" s="100"/>
      <c r="B468" s="100"/>
      <c r="C468" s="100"/>
      <c r="D468" s="156"/>
      <c r="E468" s="100"/>
      <c r="F468" s="100"/>
      <c r="G468" s="156"/>
      <c r="H468" s="158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58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</row>
    <row r="469" spans="1:71" x14ac:dyDescent="0.2">
      <c r="A469" s="100"/>
      <c r="B469" s="100"/>
      <c r="C469" s="100"/>
      <c r="D469" s="156"/>
      <c r="E469" s="100"/>
      <c r="F469" s="100"/>
      <c r="G469" s="156"/>
      <c r="H469" s="158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58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</row>
    <row r="470" spans="1:71" x14ac:dyDescent="0.2">
      <c r="A470" s="100"/>
      <c r="B470" s="100"/>
      <c r="C470" s="100"/>
      <c r="D470" s="156"/>
      <c r="E470" s="100"/>
      <c r="F470" s="100"/>
      <c r="G470" s="156"/>
      <c r="H470" s="158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58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</row>
    <row r="471" spans="1:71" x14ac:dyDescent="0.2">
      <c r="A471" s="100"/>
      <c r="B471" s="100"/>
      <c r="C471" s="100"/>
      <c r="D471" s="156"/>
      <c r="E471" s="100"/>
      <c r="F471" s="100"/>
      <c r="G471" s="156"/>
      <c r="H471" s="158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58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</row>
    <row r="472" spans="1:71" x14ac:dyDescent="0.2">
      <c r="A472" s="100"/>
      <c r="B472" s="100"/>
      <c r="C472" s="100"/>
      <c r="D472" s="156"/>
      <c r="E472" s="100"/>
      <c r="F472" s="100"/>
      <c r="G472" s="156"/>
      <c r="H472" s="158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58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</row>
    <row r="473" spans="1:71" x14ac:dyDescent="0.2">
      <c r="A473" s="100"/>
      <c r="B473" s="100"/>
      <c r="C473" s="100"/>
      <c r="D473" s="156"/>
      <c r="E473" s="100"/>
      <c r="F473" s="100"/>
      <c r="G473" s="156"/>
      <c r="H473" s="158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58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</row>
    <row r="474" spans="1:71" x14ac:dyDescent="0.2">
      <c r="A474" s="100"/>
      <c r="B474" s="100"/>
      <c r="C474" s="100"/>
      <c r="D474" s="156"/>
      <c r="E474" s="100"/>
      <c r="F474" s="100"/>
      <c r="G474" s="156"/>
      <c r="H474" s="158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58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</row>
    <row r="475" spans="1:71" x14ac:dyDescent="0.2">
      <c r="A475" s="100"/>
      <c r="B475" s="100"/>
      <c r="C475" s="100"/>
      <c r="D475" s="156"/>
      <c r="E475" s="100"/>
      <c r="F475" s="100"/>
      <c r="G475" s="156"/>
      <c r="H475" s="158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58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</row>
    <row r="476" spans="1:71" x14ac:dyDescent="0.2">
      <c r="A476" s="100"/>
      <c r="B476" s="100"/>
      <c r="C476" s="100"/>
      <c r="D476" s="156"/>
      <c r="E476" s="100"/>
      <c r="F476" s="100"/>
      <c r="G476" s="156"/>
      <c r="H476" s="158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58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</row>
    <row r="477" spans="1:71" x14ac:dyDescent="0.2">
      <c r="A477" s="100"/>
      <c r="B477" s="100"/>
      <c r="C477" s="100"/>
      <c r="D477" s="156"/>
      <c r="E477" s="100"/>
      <c r="F477" s="100"/>
      <c r="G477" s="156"/>
      <c r="H477" s="158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58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</row>
    <row r="478" spans="1:71" x14ac:dyDescent="0.2">
      <c r="A478" s="100"/>
      <c r="B478" s="100"/>
      <c r="C478" s="100"/>
      <c r="D478" s="156"/>
      <c r="E478" s="100"/>
      <c r="F478" s="100"/>
      <c r="G478" s="156"/>
      <c r="H478" s="158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58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</row>
    <row r="479" spans="1:71" x14ac:dyDescent="0.2">
      <c r="A479" s="100"/>
      <c r="B479" s="100"/>
      <c r="C479" s="100"/>
      <c r="D479" s="156"/>
      <c r="E479" s="100"/>
      <c r="F479" s="100"/>
      <c r="G479" s="156"/>
      <c r="H479" s="158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58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</row>
    <row r="480" spans="1:71" x14ac:dyDescent="0.2">
      <c r="A480" s="100"/>
      <c r="B480" s="100"/>
      <c r="C480" s="100"/>
      <c r="D480" s="156"/>
      <c r="E480" s="100"/>
      <c r="F480" s="100"/>
      <c r="G480" s="156"/>
      <c r="H480" s="158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58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</row>
    <row r="481" spans="1:71" x14ac:dyDescent="0.2">
      <c r="A481" s="100"/>
      <c r="B481" s="100"/>
      <c r="C481" s="100"/>
      <c r="D481" s="156"/>
      <c r="E481" s="100"/>
      <c r="F481" s="100"/>
      <c r="G481" s="156"/>
      <c r="H481" s="158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58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</row>
    <row r="482" spans="1:71" x14ac:dyDescent="0.2">
      <c r="A482" s="100"/>
      <c r="B482" s="100"/>
      <c r="C482" s="100"/>
      <c r="D482" s="156"/>
      <c r="E482" s="100"/>
      <c r="F482" s="100"/>
      <c r="G482" s="156"/>
      <c r="H482" s="158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58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</row>
    <row r="483" spans="1:71" x14ac:dyDescent="0.2">
      <c r="A483" s="100"/>
      <c r="B483" s="100"/>
      <c r="C483" s="100"/>
      <c r="D483" s="156"/>
      <c r="E483" s="100"/>
      <c r="F483" s="100"/>
      <c r="G483" s="156"/>
      <c r="H483" s="158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58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</row>
    <row r="484" spans="1:71" x14ac:dyDescent="0.2">
      <c r="A484" s="100"/>
      <c r="B484" s="100"/>
      <c r="C484" s="100"/>
      <c r="D484" s="156"/>
      <c r="E484" s="100"/>
      <c r="F484" s="100"/>
      <c r="G484" s="156"/>
      <c r="H484" s="158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58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</row>
    <row r="485" spans="1:71" x14ac:dyDescent="0.2">
      <c r="A485" s="100"/>
      <c r="B485" s="100"/>
      <c r="C485" s="100"/>
      <c r="D485" s="156"/>
      <c r="E485" s="100"/>
      <c r="F485" s="100"/>
      <c r="G485" s="156"/>
      <c r="H485" s="158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58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</row>
    <row r="486" spans="1:71" x14ac:dyDescent="0.2">
      <c r="A486" s="100"/>
      <c r="B486" s="100"/>
      <c r="C486" s="100"/>
      <c r="D486" s="156"/>
      <c r="E486" s="100"/>
      <c r="F486" s="100"/>
      <c r="G486" s="156"/>
      <c r="H486" s="158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58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</row>
    <row r="487" spans="1:71" x14ac:dyDescent="0.2">
      <c r="A487" s="100"/>
      <c r="B487" s="100"/>
      <c r="C487" s="100"/>
      <c r="D487" s="156"/>
      <c r="E487" s="100"/>
      <c r="F487" s="100"/>
      <c r="G487" s="156"/>
      <c r="H487" s="158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58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</row>
    <row r="488" spans="1:71" x14ac:dyDescent="0.2">
      <c r="A488" s="100"/>
      <c r="B488" s="100"/>
      <c r="C488" s="100"/>
      <c r="D488" s="156"/>
      <c r="E488" s="100"/>
      <c r="F488" s="100"/>
      <c r="G488" s="156"/>
      <c r="H488" s="158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58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</row>
    <row r="489" spans="1:71" x14ac:dyDescent="0.2">
      <c r="A489" s="100"/>
      <c r="B489" s="100"/>
      <c r="C489" s="100"/>
      <c r="D489" s="156"/>
      <c r="E489" s="100"/>
      <c r="F489" s="100"/>
      <c r="G489" s="156"/>
      <c r="H489" s="158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58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</row>
    <row r="490" spans="1:71" x14ac:dyDescent="0.2">
      <c r="A490" s="100"/>
      <c r="B490" s="100"/>
      <c r="C490" s="100"/>
      <c r="D490" s="156"/>
      <c r="E490" s="100"/>
      <c r="F490" s="100"/>
      <c r="G490" s="156"/>
      <c r="H490" s="158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58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</row>
    <row r="491" spans="1:71" x14ac:dyDescent="0.2">
      <c r="A491" s="100"/>
      <c r="B491" s="100"/>
      <c r="C491" s="100"/>
      <c r="D491" s="156"/>
      <c r="E491" s="100"/>
      <c r="F491" s="100"/>
      <c r="G491" s="156"/>
      <c r="H491" s="158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58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</row>
    <row r="492" spans="1:71" x14ac:dyDescent="0.2">
      <c r="A492" s="100"/>
      <c r="B492" s="100"/>
      <c r="C492" s="100"/>
      <c r="D492" s="156"/>
      <c r="E492" s="100"/>
      <c r="F492" s="100"/>
      <c r="G492" s="156"/>
      <c r="H492" s="158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58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</row>
    <row r="493" spans="1:71" x14ac:dyDescent="0.2">
      <c r="A493" s="100"/>
      <c r="B493" s="100"/>
      <c r="C493" s="100"/>
      <c r="D493" s="156"/>
      <c r="E493" s="100"/>
      <c r="F493" s="100"/>
      <c r="G493" s="156"/>
      <c r="H493" s="158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58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</row>
    <row r="494" spans="1:71" x14ac:dyDescent="0.2">
      <c r="A494" s="100"/>
      <c r="B494" s="100"/>
      <c r="C494" s="100"/>
      <c r="D494" s="156"/>
      <c r="E494" s="100"/>
      <c r="F494" s="100"/>
      <c r="G494" s="156"/>
      <c r="H494" s="158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58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</row>
    <row r="495" spans="1:71" x14ac:dyDescent="0.2">
      <c r="A495" s="100"/>
      <c r="B495" s="100"/>
      <c r="C495" s="100"/>
      <c r="D495" s="156"/>
      <c r="E495" s="100"/>
      <c r="F495" s="100"/>
      <c r="G495" s="156"/>
      <c r="H495" s="158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58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</row>
    <row r="496" spans="1:71" x14ac:dyDescent="0.2">
      <c r="A496" s="100"/>
      <c r="B496" s="100"/>
      <c r="C496" s="100"/>
      <c r="D496" s="156"/>
      <c r="E496" s="100"/>
      <c r="F496" s="100"/>
      <c r="G496" s="156"/>
      <c r="H496" s="158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58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</row>
    <row r="497" spans="1:71" x14ac:dyDescent="0.2">
      <c r="A497" s="100"/>
      <c r="B497" s="100"/>
      <c r="C497" s="100"/>
      <c r="D497" s="156"/>
      <c r="E497" s="100"/>
      <c r="F497" s="100"/>
      <c r="G497" s="156"/>
      <c r="H497" s="158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58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</row>
    <row r="498" spans="1:71" x14ac:dyDescent="0.2">
      <c r="A498" s="100"/>
      <c r="B498" s="100"/>
      <c r="C498" s="100"/>
      <c r="D498" s="156"/>
      <c r="E498" s="100"/>
      <c r="F498" s="100"/>
      <c r="G498" s="156"/>
      <c r="H498" s="158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58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</row>
    <row r="499" spans="1:71" x14ac:dyDescent="0.2">
      <c r="A499" s="100"/>
      <c r="B499" s="100"/>
      <c r="C499" s="100"/>
      <c r="D499" s="156"/>
      <c r="E499" s="100"/>
      <c r="F499" s="100"/>
      <c r="G499" s="156"/>
      <c r="H499" s="158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58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</row>
    <row r="500" spans="1:71" x14ac:dyDescent="0.2">
      <c r="A500" s="100"/>
      <c r="B500" s="100"/>
      <c r="C500" s="100"/>
      <c r="D500" s="156"/>
      <c r="E500" s="100"/>
      <c r="F500" s="100"/>
      <c r="G500" s="156"/>
      <c r="H500" s="158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58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</row>
    <row r="501" spans="1:71" x14ac:dyDescent="0.2">
      <c r="A501" s="100"/>
      <c r="B501" s="100"/>
      <c r="C501" s="100"/>
      <c r="D501" s="156"/>
      <c r="E501" s="100"/>
      <c r="F501" s="100"/>
      <c r="G501" s="156"/>
      <c r="H501" s="158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58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</row>
    <row r="502" spans="1:71" x14ac:dyDescent="0.2">
      <c r="A502" s="100"/>
      <c r="B502" s="100"/>
      <c r="C502" s="100"/>
      <c r="D502" s="156"/>
      <c r="E502" s="100"/>
      <c r="F502" s="100"/>
      <c r="G502" s="156"/>
      <c r="H502" s="158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58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</row>
    <row r="503" spans="1:71" x14ac:dyDescent="0.2">
      <c r="A503" s="100"/>
      <c r="B503" s="100"/>
      <c r="C503" s="100"/>
      <c r="D503" s="156"/>
      <c r="E503" s="100"/>
      <c r="F503" s="100"/>
      <c r="G503" s="156"/>
      <c r="H503" s="158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58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</row>
    <row r="504" spans="1:71" x14ac:dyDescent="0.2">
      <c r="A504" s="100"/>
      <c r="B504" s="100"/>
      <c r="C504" s="100"/>
      <c r="D504" s="156"/>
      <c r="E504" s="100"/>
      <c r="F504" s="100"/>
      <c r="G504" s="156"/>
      <c r="H504" s="158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58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</row>
    <row r="505" spans="1:71" x14ac:dyDescent="0.2">
      <c r="A505" s="100"/>
      <c r="B505" s="100"/>
      <c r="C505" s="100"/>
      <c r="D505" s="156"/>
      <c r="E505" s="100"/>
      <c r="F505" s="100"/>
      <c r="G505" s="156"/>
      <c r="H505" s="158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58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</row>
    <row r="506" spans="1:71" x14ac:dyDescent="0.2">
      <c r="A506" s="100"/>
      <c r="B506" s="100"/>
      <c r="C506" s="100"/>
      <c r="D506" s="156"/>
      <c r="E506" s="100"/>
      <c r="F506" s="100"/>
      <c r="G506" s="156"/>
      <c r="H506" s="158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58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</row>
    <row r="507" spans="1:71" x14ac:dyDescent="0.2">
      <c r="A507" s="100"/>
      <c r="B507" s="100"/>
      <c r="C507" s="100"/>
      <c r="D507" s="156"/>
      <c r="E507" s="100"/>
      <c r="F507" s="100"/>
      <c r="G507" s="156"/>
      <c r="H507" s="158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58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</row>
    <row r="508" spans="1:71" x14ac:dyDescent="0.2">
      <c r="A508" s="100"/>
      <c r="B508" s="100"/>
      <c r="C508" s="100"/>
      <c r="D508" s="156"/>
      <c r="E508" s="100"/>
      <c r="F508" s="100"/>
      <c r="G508" s="156"/>
      <c r="H508" s="158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58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</row>
    <row r="509" spans="1:71" x14ac:dyDescent="0.2">
      <c r="A509" s="100"/>
      <c r="B509" s="100"/>
      <c r="C509" s="100"/>
      <c r="D509" s="156"/>
      <c r="E509" s="100"/>
      <c r="F509" s="100"/>
      <c r="G509" s="156"/>
      <c r="H509" s="158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58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</row>
    <row r="510" spans="1:71" x14ac:dyDescent="0.2">
      <c r="A510" s="100"/>
      <c r="B510" s="100"/>
      <c r="C510" s="100"/>
      <c r="D510" s="156"/>
      <c r="E510" s="100"/>
      <c r="F510" s="100"/>
      <c r="G510" s="156"/>
      <c r="H510" s="158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58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</row>
    <row r="511" spans="1:71" x14ac:dyDescent="0.2">
      <c r="A511" s="100"/>
      <c r="B511" s="100"/>
      <c r="C511" s="100"/>
      <c r="D511" s="156"/>
      <c r="E511" s="100"/>
      <c r="F511" s="100"/>
      <c r="G511" s="156"/>
      <c r="H511" s="158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58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</row>
    <row r="512" spans="1:71" x14ac:dyDescent="0.2">
      <c r="A512" s="100"/>
      <c r="B512" s="100"/>
      <c r="C512" s="100"/>
      <c r="D512" s="156"/>
      <c r="E512" s="100"/>
      <c r="F512" s="100"/>
      <c r="G512" s="156"/>
      <c r="H512" s="158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58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</row>
    <row r="513" spans="1:71" x14ac:dyDescent="0.2">
      <c r="A513" s="100"/>
      <c r="B513" s="100"/>
      <c r="C513" s="100"/>
      <c r="D513" s="156"/>
      <c r="E513" s="100"/>
      <c r="F513" s="100"/>
      <c r="G513" s="156"/>
      <c r="H513" s="158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58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</row>
    <row r="514" spans="1:71" x14ac:dyDescent="0.2">
      <c r="A514" s="100"/>
      <c r="B514" s="100"/>
      <c r="C514" s="100"/>
      <c r="D514" s="156"/>
      <c r="E514" s="100"/>
      <c r="F514" s="100"/>
      <c r="G514" s="156"/>
      <c r="H514" s="158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58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</row>
    <row r="515" spans="1:71" x14ac:dyDescent="0.2">
      <c r="A515" s="100"/>
      <c r="B515" s="100"/>
      <c r="C515" s="100"/>
      <c r="D515" s="156"/>
      <c r="E515" s="100"/>
      <c r="F515" s="100"/>
      <c r="G515" s="156"/>
      <c r="H515" s="158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58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</row>
    <row r="516" spans="1:71" x14ac:dyDescent="0.2">
      <c r="A516" s="100"/>
      <c r="B516" s="100"/>
      <c r="C516" s="100"/>
      <c r="D516" s="156"/>
      <c r="E516" s="100"/>
      <c r="F516" s="100"/>
      <c r="G516" s="156"/>
      <c r="H516" s="158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58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</row>
    <row r="517" spans="1:71" x14ac:dyDescent="0.2">
      <c r="A517" s="100"/>
      <c r="B517" s="100"/>
      <c r="C517" s="100"/>
      <c r="D517" s="156"/>
      <c r="E517" s="100"/>
      <c r="F517" s="100"/>
      <c r="G517" s="156"/>
      <c r="H517" s="158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58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</row>
    <row r="518" spans="1:71" x14ac:dyDescent="0.2">
      <c r="A518" s="100"/>
      <c r="B518" s="100"/>
      <c r="C518" s="100"/>
      <c r="D518" s="156"/>
      <c r="E518" s="100"/>
      <c r="F518" s="100"/>
      <c r="G518" s="156"/>
      <c r="H518" s="158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58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</row>
    <row r="519" spans="1:71" x14ac:dyDescent="0.2">
      <c r="A519" s="100"/>
      <c r="B519" s="100"/>
      <c r="C519" s="100"/>
      <c r="D519" s="156"/>
      <c r="E519" s="100"/>
      <c r="F519" s="100"/>
      <c r="G519" s="156"/>
      <c r="H519" s="158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58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</row>
    <row r="520" spans="1:71" x14ac:dyDescent="0.2">
      <c r="A520" s="100"/>
      <c r="B520" s="100"/>
      <c r="C520" s="100"/>
      <c r="D520" s="156"/>
      <c r="E520" s="100"/>
      <c r="F520" s="100"/>
      <c r="G520" s="156"/>
      <c r="H520" s="158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58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</row>
    <row r="521" spans="1:71" x14ac:dyDescent="0.2">
      <c r="A521" s="100"/>
      <c r="B521" s="100"/>
      <c r="C521" s="100"/>
      <c r="D521" s="156"/>
      <c r="E521" s="100"/>
      <c r="F521" s="100"/>
      <c r="G521" s="156"/>
      <c r="H521" s="158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58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</row>
    <row r="522" spans="1:71" x14ac:dyDescent="0.2">
      <c r="A522" s="100"/>
      <c r="B522" s="100"/>
      <c r="C522" s="100"/>
      <c r="D522" s="156"/>
      <c r="E522" s="100"/>
      <c r="F522" s="100"/>
      <c r="G522" s="156"/>
      <c r="H522" s="158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58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</row>
    <row r="523" spans="1:71" x14ac:dyDescent="0.2">
      <c r="A523" s="100"/>
      <c r="B523" s="100"/>
      <c r="C523" s="100"/>
      <c r="D523" s="156"/>
      <c r="E523" s="100"/>
      <c r="F523" s="100"/>
      <c r="G523" s="156"/>
      <c r="H523" s="158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58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</row>
    <row r="524" spans="1:71" x14ac:dyDescent="0.2">
      <c r="A524" s="100"/>
      <c r="B524" s="100"/>
      <c r="C524" s="100"/>
      <c r="D524" s="156"/>
      <c r="E524" s="100"/>
      <c r="F524" s="100"/>
      <c r="G524" s="156"/>
      <c r="H524" s="158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58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</row>
    <row r="525" spans="1:71" x14ac:dyDescent="0.2">
      <c r="A525" s="100"/>
      <c r="B525" s="100"/>
      <c r="C525" s="100"/>
      <c r="D525" s="156"/>
      <c r="E525" s="100"/>
      <c r="F525" s="100"/>
      <c r="G525" s="156"/>
      <c r="H525" s="158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58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</row>
    <row r="526" spans="1:71" x14ac:dyDescent="0.2">
      <c r="A526" s="100"/>
      <c r="B526" s="100"/>
      <c r="C526" s="100"/>
      <c r="D526" s="156"/>
      <c r="E526" s="100"/>
      <c r="F526" s="100"/>
      <c r="G526" s="156"/>
      <c r="H526" s="158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58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</row>
    <row r="527" spans="1:71" x14ac:dyDescent="0.2">
      <c r="A527" s="100"/>
      <c r="B527" s="100"/>
      <c r="C527" s="100"/>
      <c r="D527" s="156"/>
      <c r="E527" s="100"/>
      <c r="F527" s="100"/>
      <c r="G527" s="156"/>
      <c r="H527" s="158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58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</row>
    <row r="528" spans="1:71" x14ac:dyDescent="0.2">
      <c r="A528" s="100"/>
      <c r="B528" s="100"/>
      <c r="C528" s="100"/>
      <c r="D528" s="156"/>
      <c r="E528" s="100"/>
      <c r="F528" s="100"/>
      <c r="G528" s="156"/>
      <c r="H528" s="158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58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</row>
    <row r="529" spans="1:71" x14ac:dyDescent="0.2">
      <c r="A529" s="100"/>
      <c r="B529" s="100"/>
      <c r="C529" s="100"/>
      <c r="D529" s="156"/>
      <c r="E529" s="100"/>
      <c r="F529" s="100"/>
      <c r="G529" s="156"/>
      <c r="H529" s="158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58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</row>
    <row r="530" spans="1:71" x14ac:dyDescent="0.2">
      <c r="A530" s="100"/>
      <c r="B530" s="100"/>
      <c r="C530" s="100"/>
      <c r="D530" s="156"/>
      <c r="E530" s="100"/>
      <c r="F530" s="100"/>
      <c r="G530" s="156"/>
      <c r="H530" s="158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58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</row>
    <row r="531" spans="1:71" x14ac:dyDescent="0.2">
      <c r="A531" s="100"/>
      <c r="B531" s="100"/>
      <c r="C531" s="100"/>
      <c r="D531" s="156"/>
      <c r="E531" s="100"/>
      <c r="F531" s="100"/>
      <c r="G531" s="156"/>
      <c r="H531" s="158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58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</row>
    <row r="532" spans="1:71" x14ac:dyDescent="0.2">
      <c r="A532" s="100"/>
      <c r="B532" s="100"/>
      <c r="C532" s="100"/>
      <c r="D532" s="156"/>
      <c r="E532" s="100"/>
      <c r="F532" s="100"/>
      <c r="G532" s="156"/>
      <c r="H532" s="158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58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</row>
    <row r="533" spans="1:71" x14ac:dyDescent="0.2">
      <c r="A533" s="100"/>
      <c r="B533" s="100"/>
      <c r="C533" s="100"/>
      <c r="D533" s="156"/>
      <c r="E533" s="100"/>
      <c r="F533" s="100"/>
      <c r="G533" s="156"/>
      <c r="H533" s="158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58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</row>
    <row r="534" spans="1:71" x14ac:dyDescent="0.2">
      <c r="A534" s="100"/>
      <c r="B534" s="100"/>
      <c r="C534" s="100"/>
      <c r="D534" s="156"/>
      <c r="E534" s="100"/>
      <c r="F534" s="100"/>
      <c r="G534" s="156"/>
      <c r="H534" s="158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58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</row>
    <row r="535" spans="1:71" x14ac:dyDescent="0.2">
      <c r="A535" s="100"/>
      <c r="B535" s="100"/>
      <c r="C535" s="100"/>
      <c r="D535" s="156"/>
      <c r="E535" s="100"/>
      <c r="F535" s="100"/>
      <c r="G535" s="156"/>
      <c r="H535" s="158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58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</row>
    <row r="536" spans="1:71" x14ac:dyDescent="0.2">
      <c r="A536" s="100"/>
      <c r="B536" s="100"/>
      <c r="C536" s="100"/>
      <c r="D536" s="156"/>
      <c r="E536" s="100"/>
      <c r="F536" s="100"/>
      <c r="G536" s="156"/>
      <c r="H536" s="158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58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</row>
    <row r="537" spans="1:71" x14ac:dyDescent="0.2">
      <c r="A537" s="100"/>
      <c r="B537" s="100"/>
      <c r="C537" s="100"/>
      <c r="D537" s="156"/>
      <c r="E537" s="100"/>
      <c r="F537" s="100"/>
      <c r="G537" s="156"/>
      <c r="H537" s="158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58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</row>
    <row r="538" spans="1:71" x14ac:dyDescent="0.2">
      <c r="A538" s="100"/>
      <c r="B538" s="100"/>
      <c r="C538" s="100"/>
      <c r="D538" s="156"/>
      <c r="E538" s="100"/>
      <c r="F538" s="100"/>
      <c r="G538" s="156"/>
      <c r="H538" s="158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58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</row>
    <row r="539" spans="1:71" x14ac:dyDescent="0.2">
      <c r="A539" s="100"/>
      <c r="B539" s="100"/>
      <c r="C539" s="100"/>
      <c r="D539" s="156"/>
      <c r="E539" s="100"/>
      <c r="F539" s="100"/>
      <c r="G539" s="156"/>
      <c r="H539" s="158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58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</row>
    <row r="540" spans="1:71" x14ac:dyDescent="0.2">
      <c r="A540" s="100"/>
      <c r="B540" s="100"/>
      <c r="C540" s="100"/>
      <c r="D540" s="156"/>
      <c r="E540" s="100"/>
      <c r="F540" s="100"/>
      <c r="G540" s="156"/>
      <c r="H540" s="158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58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</row>
    <row r="541" spans="1:71" x14ac:dyDescent="0.2">
      <c r="A541" s="100"/>
      <c r="B541" s="100"/>
      <c r="C541" s="100"/>
      <c r="D541" s="156"/>
      <c r="E541" s="100"/>
      <c r="F541" s="100"/>
      <c r="G541" s="156"/>
      <c r="H541" s="158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58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</row>
    <row r="542" spans="1:71" x14ac:dyDescent="0.2">
      <c r="A542" s="100"/>
      <c r="B542" s="100"/>
      <c r="C542" s="100"/>
      <c r="D542" s="156"/>
      <c r="E542" s="100"/>
      <c r="F542" s="100"/>
      <c r="G542" s="156"/>
      <c r="H542" s="158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58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</row>
    <row r="543" spans="1:71" x14ac:dyDescent="0.2">
      <c r="A543" s="100"/>
      <c r="B543" s="100"/>
      <c r="C543" s="100"/>
      <c r="D543" s="156"/>
      <c r="E543" s="100"/>
      <c r="F543" s="100"/>
      <c r="G543" s="156"/>
      <c r="H543" s="158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58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</row>
    <row r="544" spans="1:71" x14ac:dyDescent="0.2">
      <c r="A544" s="100"/>
      <c r="B544" s="100"/>
      <c r="C544" s="100"/>
      <c r="D544" s="156"/>
      <c r="E544" s="100"/>
      <c r="F544" s="100"/>
      <c r="G544" s="156"/>
      <c r="H544" s="158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58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</row>
    <row r="545" spans="1:71" x14ac:dyDescent="0.2">
      <c r="A545" s="100"/>
      <c r="B545" s="100"/>
      <c r="C545" s="100"/>
      <c r="D545" s="156"/>
      <c r="E545" s="100"/>
      <c r="F545" s="100"/>
      <c r="G545" s="156"/>
      <c r="H545" s="158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58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</row>
    <row r="546" spans="1:71" x14ac:dyDescent="0.2">
      <c r="A546" s="100"/>
      <c r="B546" s="100"/>
      <c r="C546" s="100"/>
      <c r="D546" s="156"/>
      <c r="E546" s="100"/>
      <c r="F546" s="100"/>
      <c r="G546" s="156"/>
      <c r="H546" s="158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58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</row>
    <row r="547" spans="1:71" x14ac:dyDescent="0.2">
      <c r="A547" s="100"/>
      <c r="B547" s="100"/>
      <c r="C547" s="100"/>
      <c r="D547" s="156"/>
      <c r="E547" s="100"/>
      <c r="F547" s="100"/>
      <c r="G547" s="156"/>
      <c r="H547" s="158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58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</row>
    <row r="548" spans="1:71" x14ac:dyDescent="0.2">
      <c r="A548" s="100"/>
      <c r="B548" s="100"/>
      <c r="C548" s="100"/>
      <c r="D548" s="156"/>
      <c r="E548" s="100"/>
      <c r="F548" s="100"/>
      <c r="G548" s="156"/>
      <c r="H548" s="158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58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</row>
    <row r="549" spans="1:71" x14ac:dyDescent="0.2">
      <c r="A549" s="100"/>
      <c r="B549" s="100"/>
      <c r="C549" s="100"/>
      <c r="D549" s="156"/>
      <c r="E549" s="100"/>
      <c r="F549" s="100"/>
      <c r="G549" s="156"/>
      <c r="H549" s="158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58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</row>
    <row r="550" spans="1:71" x14ac:dyDescent="0.2">
      <c r="A550" s="100"/>
      <c r="B550" s="100"/>
      <c r="C550" s="100"/>
      <c r="D550" s="156"/>
      <c r="E550" s="100"/>
      <c r="F550" s="100"/>
      <c r="G550" s="156"/>
      <c r="H550" s="158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58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</row>
    <row r="551" spans="1:71" x14ac:dyDescent="0.2">
      <c r="A551" s="100"/>
      <c r="B551" s="100"/>
      <c r="C551" s="100"/>
      <c r="D551" s="156"/>
      <c r="E551" s="100"/>
      <c r="F551" s="100"/>
      <c r="G551" s="156"/>
      <c r="H551" s="158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58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</row>
    <row r="552" spans="1:71" x14ac:dyDescent="0.2">
      <c r="A552" s="100"/>
      <c r="B552" s="100"/>
      <c r="C552" s="100"/>
      <c r="D552" s="156"/>
      <c r="E552" s="100"/>
      <c r="F552" s="100"/>
      <c r="G552" s="156"/>
      <c r="H552" s="158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58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</row>
    <row r="553" spans="1:71" x14ac:dyDescent="0.2">
      <c r="A553" s="100"/>
      <c r="B553" s="100"/>
      <c r="C553" s="100"/>
      <c r="D553" s="156"/>
      <c r="E553" s="100"/>
      <c r="F553" s="100"/>
      <c r="G553" s="156"/>
      <c r="H553" s="158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58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</row>
    <row r="554" spans="1:71" x14ac:dyDescent="0.2">
      <c r="A554" s="100"/>
      <c r="B554" s="100"/>
      <c r="C554" s="100"/>
      <c r="D554" s="156"/>
      <c r="E554" s="100"/>
      <c r="F554" s="100"/>
      <c r="G554" s="156"/>
      <c r="H554" s="158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58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</row>
    <row r="555" spans="1:71" x14ac:dyDescent="0.2">
      <c r="A555" s="100"/>
      <c r="B555" s="100"/>
      <c r="C555" s="100"/>
      <c r="D555" s="156"/>
      <c r="E555" s="100"/>
      <c r="F555" s="100"/>
      <c r="G555" s="156"/>
      <c r="H555" s="158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58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</row>
    <row r="556" spans="1:71" x14ac:dyDescent="0.2">
      <c r="A556" s="100"/>
      <c r="B556" s="100"/>
      <c r="C556" s="100"/>
      <c r="D556" s="156"/>
      <c r="E556" s="100"/>
      <c r="F556" s="100"/>
      <c r="G556" s="156"/>
      <c r="H556" s="158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58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</row>
    <row r="557" spans="1:71" x14ac:dyDescent="0.2">
      <c r="A557" s="100"/>
      <c r="B557" s="100"/>
      <c r="C557" s="100"/>
      <c r="D557" s="156"/>
      <c r="E557" s="100"/>
      <c r="F557" s="100"/>
      <c r="G557" s="156"/>
      <c r="H557" s="158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58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</row>
    <row r="558" spans="1:71" x14ac:dyDescent="0.2">
      <c r="A558" s="100"/>
      <c r="B558" s="100"/>
      <c r="C558" s="100"/>
      <c r="D558" s="156"/>
      <c r="E558" s="100"/>
      <c r="F558" s="100"/>
      <c r="G558" s="156"/>
      <c r="H558" s="158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58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</row>
    <row r="559" spans="1:71" x14ac:dyDescent="0.2">
      <c r="A559" s="100"/>
      <c r="B559" s="100"/>
      <c r="C559" s="100"/>
      <c r="D559" s="156"/>
      <c r="E559" s="100"/>
      <c r="F559" s="100"/>
      <c r="G559" s="156"/>
      <c r="H559" s="158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58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</row>
    <row r="560" spans="1:71" x14ac:dyDescent="0.2">
      <c r="A560" s="100"/>
      <c r="B560" s="100"/>
      <c r="C560" s="100"/>
      <c r="D560" s="156"/>
      <c r="E560" s="100"/>
      <c r="F560" s="100"/>
      <c r="G560" s="156"/>
      <c r="H560" s="158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58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</row>
    <row r="561" spans="1:71" x14ac:dyDescent="0.2">
      <c r="A561" s="100"/>
      <c r="B561" s="100"/>
      <c r="C561" s="100"/>
      <c r="D561" s="156"/>
      <c r="E561" s="100"/>
      <c r="F561" s="100"/>
      <c r="G561" s="156"/>
      <c r="H561" s="158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58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</row>
    <row r="562" spans="1:71" x14ac:dyDescent="0.2">
      <c r="A562" s="100"/>
      <c r="B562" s="100"/>
      <c r="C562" s="100"/>
      <c r="D562" s="156"/>
      <c r="E562" s="100"/>
      <c r="F562" s="100"/>
      <c r="G562" s="156"/>
      <c r="H562" s="158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58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</row>
    <row r="563" spans="1:71" x14ac:dyDescent="0.2">
      <c r="A563" s="100"/>
      <c r="B563" s="100"/>
      <c r="C563" s="100"/>
      <c r="D563" s="156"/>
      <c r="E563" s="100"/>
      <c r="F563" s="100"/>
      <c r="G563" s="156"/>
      <c r="H563" s="158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58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</row>
    <row r="564" spans="1:71" x14ac:dyDescent="0.2">
      <c r="A564" s="100"/>
      <c r="B564" s="100"/>
      <c r="C564" s="100"/>
      <c r="D564" s="156"/>
      <c r="E564" s="100"/>
      <c r="F564" s="100"/>
      <c r="G564" s="156"/>
      <c r="H564" s="158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58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</row>
    <row r="565" spans="1:71" x14ac:dyDescent="0.2">
      <c r="A565" s="100"/>
      <c r="B565" s="100"/>
      <c r="C565" s="100"/>
      <c r="D565" s="156"/>
      <c r="E565" s="100"/>
      <c r="F565" s="100"/>
      <c r="G565" s="156"/>
      <c r="H565" s="158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58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</row>
    <row r="566" spans="1:71" x14ac:dyDescent="0.2">
      <c r="A566" s="100"/>
      <c r="B566" s="100"/>
      <c r="C566" s="100"/>
      <c r="D566" s="156"/>
      <c r="E566" s="100"/>
      <c r="F566" s="100"/>
      <c r="G566" s="156"/>
      <c r="H566" s="158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58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</row>
    <row r="567" spans="1:71" x14ac:dyDescent="0.2">
      <c r="A567" s="100"/>
      <c r="B567" s="100"/>
      <c r="C567" s="100"/>
      <c r="D567" s="156"/>
      <c r="E567" s="100"/>
      <c r="F567" s="100"/>
      <c r="G567" s="156"/>
      <c r="H567" s="158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58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</row>
    <row r="568" spans="1:71" x14ac:dyDescent="0.2">
      <c r="A568" s="100"/>
      <c r="B568" s="100"/>
      <c r="C568" s="100"/>
      <c r="D568" s="156"/>
      <c r="E568" s="100"/>
      <c r="F568" s="100"/>
      <c r="G568" s="156"/>
      <c r="H568" s="158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58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</row>
    <row r="569" spans="1:71" x14ac:dyDescent="0.2">
      <c r="A569" s="100"/>
      <c r="B569" s="100"/>
      <c r="C569" s="100"/>
      <c r="D569" s="156"/>
      <c r="E569" s="100"/>
      <c r="F569" s="100"/>
      <c r="G569" s="156"/>
      <c r="H569" s="158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58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</row>
    <row r="570" spans="1:71" x14ac:dyDescent="0.2">
      <c r="A570" s="100"/>
      <c r="B570" s="100"/>
      <c r="C570" s="100"/>
      <c r="D570" s="156"/>
      <c r="E570" s="100"/>
      <c r="F570" s="100"/>
      <c r="G570" s="156"/>
      <c r="H570" s="158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58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</row>
    <row r="571" spans="1:71" x14ac:dyDescent="0.2">
      <c r="A571" s="100"/>
      <c r="B571" s="100"/>
      <c r="C571" s="100"/>
      <c r="D571" s="156"/>
      <c r="E571" s="100"/>
      <c r="F571" s="100"/>
      <c r="G571" s="156"/>
      <c r="H571" s="158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58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</row>
    <row r="572" spans="1:71" x14ac:dyDescent="0.2">
      <c r="A572" s="100"/>
      <c r="B572" s="100"/>
      <c r="C572" s="100"/>
      <c r="D572" s="156"/>
      <c r="E572" s="100"/>
      <c r="F572" s="100"/>
      <c r="G572" s="156"/>
      <c r="H572" s="158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58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</row>
    <row r="573" spans="1:71" x14ac:dyDescent="0.2">
      <c r="A573" s="100"/>
      <c r="B573" s="100"/>
      <c r="C573" s="100"/>
      <c r="D573" s="156"/>
      <c r="E573" s="100"/>
      <c r="F573" s="100"/>
      <c r="G573" s="156"/>
      <c r="H573" s="158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58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</row>
    <row r="574" spans="1:71" x14ac:dyDescent="0.2">
      <c r="A574" s="100"/>
      <c r="B574" s="100"/>
      <c r="C574" s="100"/>
      <c r="D574" s="156"/>
      <c r="E574" s="100"/>
      <c r="F574" s="100"/>
      <c r="G574" s="156"/>
      <c r="H574" s="158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58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</row>
    <row r="575" spans="1:71" x14ac:dyDescent="0.2">
      <c r="A575" s="100"/>
      <c r="B575" s="100"/>
      <c r="C575" s="100"/>
      <c r="D575" s="156"/>
      <c r="E575" s="100"/>
      <c r="F575" s="100"/>
      <c r="G575" s="156"/>
      <c r="H575" s="158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58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</row>
    <row r="576" spans="1:71" x14ac:dyDescent="0.2">
      <c r="A576" s="100"/>
      <c r="B576" s="100"/>
      <c r="C576" s="100"/>
      <c r="D576" s="156"/>
      <c r="E576" s="100"/>
      <c r="F576" s="100"/>
      <c r="G576" s="156"/>
      <c r="H576" s="158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58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</row>
    <row r="577" spans="1:71" x14ac:dyDescent="0.2">
      <c r="A577" s="100"/>
      <c r="B577" s="100"/>
      <c r="C577" s="100"/>
      <c r="D577" s="156"/>
      <c r="E577" s="100"/>
      <c r="F577" s="100"/>
      <c r="G577" s="156"/>
      <c r="H577" s="158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58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</row>
    <row r="578" spans="1:71" x14ac:dyDescent="0.2">
      <c r="A578" s="100"/>
      <c r="B578" s="100"/>
      <c r="C578" s="100"/>
      <c r="D578" s="156"/>
      <c r="E578" s="100"/>
      <c r="F578" s="100"/>
      <c r="G578" s="156"/>
      <c r="H578" s="158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58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</row>
    <row r="579" spans="1:71" x14ac:dyDescent="0.2">
      <c r="A579" s="100"/>
      <c r="B579" s="100"/>
      <c r="C579" s="100"/>
      <c r="D579" s="156"/>
      <c r="E579" s="100"/>
      <c r="F579" s="100"/>
      <c r="G579" s="156"/>
      <c r="H579" s="158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58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</row>
    <row r="580" spans="1:71" x14ac:dyDescent="0.2">
      <c r="A580" s="100"/>
      <c r="B580" s="100"/>
      <c r="C580" s="100"/>
      <c r="D580" s="156"/>
      <c r="E580" s="100"/>
      <c r="F580" s="100"/>
      <c r="G580" s="156"/>
      <c r="H580" s="158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58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</row>
    <row r="581" spans="1:71" x14ac:dyDescent="0.2">
      <c r="A581" s="100"/>
      <c r="B581" s="100"/>
      <c r="C581" s="100"/>
      <c r="D581" s="156"/>
      <c r="E581" s="100"/>
      <c r="F581" s="100"/>
      <c r="G581" s="156"/>
      <c r="H581" s="158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58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</row>
    <row r="582" spans="1:71" x14ac:dyDescent="0.2">
      <c r="A582" s="100"/>
      <c r="B582" s="100"/>
      <c r="C582" s="100"/>
      <c r="D582" s="156"/>
      <c r="E582" s="100"/>
      <c r="F582" s="100"/>
      <c r="G582" s="156"/>
      <c r="H582" s="158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58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</row>
    <row r="583" spans="1:71" x14ac:dyDescent="0.2">
      <c r="A583" s="100"/>
      <c r="B583" s="100"/>
      <c r="C583" s="100"/>
      <c r="D583" s="156"/>
      <c r="E583" s="100"/>
      <c r="F583" s="100"/>
      <c r="G583" s="156"/>
      <c r="H583" s="158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58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</row>
    <row r="584" spans="1:71" x14ac:dyDescent="0.2">
      <c r="A584" s="100"/>
      <c r="B584" s="100"/>
      <c r="C584" s="100"/>
      <c r="D584" s="156"/>
      <c r="E584" s="100"/>
      <c r="F584" s="100"/>
      <c r="G584" s="156"/>
      <c r="H584" s="158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58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</row>
    <row r="585" spans="1:71" x14ac:dyDescent="0.2">
      <c r="A585" s="100"/>
      <c r="B585" s="100"/>
      <c r="C585" s="100"/>
      <c r="D585" s="156"/>
      <c r="E585" s="100"/>
      <c r="F585" s="100"/>
      <c r="G585" s="156"/>
      <c r="H585" s="158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58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</row>
    <row r="586" spans="1:71" x14ac:dyDescent="0.2">
      <c r="A586" s="100"/>
      <c r="B586" s="100"/>
      <c r="C586" s="100"/>
      <c r="D586" s="156"/>
      <c r="E586" s="100"/>
      <c r="F586" s="100"/>
      <c r="G586" s="156"/>
      <c r="H586" s="158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58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</row>
    <row r="587" spans="1:71" x14ac:dyDescent="0.2">
      <c r="A587" s="100"/>
      <c r="B587" s="100"/>
      <c r="C587" s="100"/>
      <c r="D587" s="156"/>
      <c r="E587" s="100"/>
      <c r="F587" s="100"/>
      <c r="G587" s="156"/>
      <c r="H587" s="158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58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</row>
    <row r="588" spans="1:71" x14ac:dyDescent="0.2">
      <c r="A588" s="100"/>
      <c r="B588" s="100"/>
      <c r="C588" s="100"/>
      <c r="D588" s="156"/>
      <c r="E588" s="100"/>
      <c r="F588" s="100"/>
      <c r="G588" s="156"/>
      <c r="H588" s="158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58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</row>
    <row r="589" spans="1:71" x14ac:dyDescent="0.2">
      <c r="A589" s="100"/>
      <c r="B589" s="100"/>
      <c r="C589" s="100"/>
      <c r="D589" s="156"/>
      <c r="E589" s="100"/>
      <c r="F589" s="100"/>
      <c r="G589" s="156"/>
      <c r="H589" s="158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58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</row>
    <row r="590" spans="1:71" x14ac:dyDescent="0.2">
      <c r="A590" s="100"/>
      <c r="B590" s="100"/>
      <c r="C590" s="100"/>
      <c r="D590" s="156"/>
      <c r="E590" s="100"/>
      <c r="F590" s="100"/>
      <c r="G590" s="156"/>
      <c r="H590" s="158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58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</row>
    <row r="591" spans="1:71" x14ac:dyDescent="0.2">
      <c r="A591" s="100"/>
      <c r="B591" s="100"/>
      <c r="C591" s="100"/>
      <c r="D591" s="156"/>
      <c r="E591" s="100"/>
      <c r="F591" s="100"/>
      <c r="G591" s="156"/>
      <c r="H591" s="158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58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</row>
    <row r="592" spans="1:71" x14ac:dyDescent="0.2">
      <c r="A592" s="100"/>
      <c r="B592" s="100"/>
      <c r="C592" s="100"/>
      <c r="D592" s="156"/>
      <c r="E592" s="100"/>
      <c r="F592" s="100"/>
      <c r="G592" s="156"/>
      <c r="H592" s="158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58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</row>
    <row r="593" spans="1:71" x14ac:dyDescent="0.2">
      <c r="A593" s="100"/>
      <c r="B593" s="100"/>
      <c r="C593" s="100"/>
      <c r="D593" s="156"/>
      <c r="E593" s="100"/>
      <c r="F593" s="100"/>
      <c r="G593" s="156"/>
      <c r="H593" s="158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58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</row>
    <row r="594" spans="1:71" x14ac:dyDescent="0.2">
      <c r="A594" s="100"/>
      <c r="B594" s="100"/>
      <c r="C594" s="100"/>
      <c r="D594" s="156"/>
      <c r="E594" s="100"/>
      <c r="F594" s="100"/>
      <c r="G594" s="156"/>
      <c r="H594" s="158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58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</row>
    <row r="595" spans="1:71" x14ac:dyDescent="0.2">
      <c r="A595" s="100"/>
      <c r="B595" s="100"/>
      <c r="C595" s="100"/>
      <c r="D595" s="156"/>
      <c r="E595" s="100"/>
      <c r="F595" s="100"/>
      <c r="G595" s="156"/>
      <c r="H595" s="158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58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</row>
    <row r="596" spans="1:71" x14ac:dyDescent="0.2">
      <c r="A596" s="100"/>
      <c r="B596" s="100"/>
      <c r="C596" s="100"/>
      <c r="D596" s="156"/>
      <c r="E596" s="100"/>
      <c r="F596" s="100"/>
      <c r="G596" s="156"/>
      <c r="H596" s="158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58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</row>
  </sheetData>
  <mergeCells count="5">
    <mergeCell ref="Z3:AD3"/>
    <mergeCell ref="B3:H3"/>
    <mergeCell ref="I3:N3"/>
    <mergeCell ref="O3:R3"/>
    <mergeCell ref="T3:X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19" min="2" max="60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5"/>
  <sheetViews>
    <sheetView topLeftCell="A10" workbookViewId="0">
      <selection activeCell="E15" sqref="E15"/>
    </sheetView>
  </sheetViews>
  <sheetFormatPr baseColWidth="10" defaultRowHeight="12.75" x14ac:dyDescent="0.2"/>
  <cols>
    <col min="1" max="1" width="38.42578125" customWidth="1"/>
    <col min="2" max="2" width="35.85546875" customWidth="1"/>
  </cols>
  <sheetData>
    <row r="1" spans="1:52" ht="27.75" customHeight="1" thickBot="1" x14ac:dyDescent="0.3">
      <c r="A1" s="102" t="s">
        <v>3</v>
      </c>
      <c r="B1" s="201" t="s">
        <v>236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3.5" thickTop="1" x14ac:dyDescent="0.2">
      <c r="A2" s="105" t="s">
        <v>34</v>
      </c>
      <c r="B2" s="202">
        <v>46.9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</row>
    <row r="3" spans="1:52" x14ac:dyDescent="0.2">
      <c r="A3" s="107" t="s">
        <v>35</v>
      </c>
      <c r="B3" s="203">
        <v>980.9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</row>
    <row r="4" spans="1:52" x14ac:dyDescent="0.2">
      <c r="A4" s="107" t="s">
        <v>36</v>
      </c>
      <c r="B4" s="203">
        <v>694.5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 x14ac:dyDescent="0.2">
      <c r="A5" s="107" t="s">
        <v>37</v>
      </c>
      <c r="B5" s="203">
        <v>190.5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x14ac:dyDescent="0.2">
      <c r="A6" s="107" t="s">
        <v>38</v>
      </c>
      <c r="B6" s="203">
        <v>4539.2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x14ac:dyDescent="0.2">
      <c r="A7" s="107" t="s">
        <v>39</v>
      </c>
      <c r="B7" s="203">
        <v>224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 x14ac:dyDescent="0.2">
      <c r="A8" s="107" t="s">
        <v>40</v>
      </c>
      <c r="B8" s="203">
        <v>2688.6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</row>
    <row r="9" spans="1:52" x14ac:dyDescent="0.2">
      <c r="A9" s="107" t="s">
        <v>41</v>
      </c>
      <c r="B9" s="203">
        <v>466.7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</row>
    <row r="10" spans="1:52" x14ac:dyDescent="0.2">
      <c r="A10" s="107" t="s">
        <v>42</v>
      </c>
      <c r="B10" s="203">
        <v>1140.9000000000001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</row>
    <row r="11" spans="1:52" x14ac:dyDescent="0.2">
      <c r="A11" s="107" t="s">
        <v>43</v>
      </c>
      <c r="B11" s="203">
        <v>104.3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</row>
    <row r="12" spans="1:52" x14ac:dyDescent="0.2">
      <c r="A12" s="107" t="s">
        <v>44</v>
      </c>
      <c r="B12" s="203">
        <v>1007.4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</row>
    <row r="13" spans="1:52" x14ac:dyDescent="0.2">
      <c r="A13" s="107" t="s">
        <v>45</v>
      </c>
      <c r="B13" s="203">
        <v>4265.7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</row>
    <row r="14" spans="1:52" x14ac:dyDescent="0.2">
      <c r="A14" s="107" t="s">
        <v>46</v>
      </c>
      <c r="B14" s="203">
        <v>138.69999999999999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</row>
    <row r="15" spans="1:52" x14ac:dyDescent="0.2">
      <c r="A15" s="107" t="s">
        <v>47</v>
      </c>
      <c r="B15" s="203">
        <v>5053.7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</row>
    <row r="16" spans="1:52" x14ac:dyDescent="0.2">
      <c r="A16" s="107" t="s">
        <v>48</v>
      </c>
      <c r="B16" s="203">
        <v>720.7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</row>
    <row r="17" spans="1:52" x14ac:dyDescent="0.2">
      <c r="A17" s="107" t="s">
        <v>49</v>
      </c>
      <c r="B17" s="203">
        <v>614.70000000000005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</row>
    <row r="18" spans="1:52" x14ac:dyDescent="0.2">
      <c r="A18" s="107" t="s">
        <v>50</v>
      </c>
      <c r="B18" s="203">
        <v>7068.3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</row>
    <row r="19" spans="1:52" x14ac:dyDescent="0.2">
      <c r="A19" s="107" t="s">
        <v>51</v>
      </c>
      <c r="B19" s="203">
        <v>1032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</row>
    <row r="20" spans="1:52" x14ac:dyDescent="0.2">
      <c r="A20" s="107" t="s">
        <v>52</v>
      </c>
      <c r="B20" s="203">
        <v>1888.6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</row>
    <row r="21" spans="1:52" x14ac:dyDescent="0.2">
      <c r="A21" s="107" t="s">
        <v>53</v>
      </c>
      <c r="B21" s="203">
        <v>149.4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</row>
    <row r="22" spans="1:52" x14ac:dyDescent="0.2">
      <c r="A22" s="107" t="s">
        <v>54</v>
      </c>
      <c r="B22" s="203">
        <v>2478.8000000000002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</row>
    <row r="23" spans="1:52" x14ac:dyDescent="0.2">
      <c r="A23" s="107" t="s">
        <v>55</v>
      </c>
      <c r="B23" s="203">
        <v>387.9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spans="1:52" x14ac:dyDescent="0.2">
      <c r="A24" s="107" t="s">
        <v>56</v>
      </c>
      <c r="B24" s="203">
        <v>1306.7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spans="1:52" x14ac:dyDescent="0.2">
      <c r="A25" s="107" t="s">
        <v>57</v>
      </c>
      <c r="B25" s="203">
        <v>184.5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spans="1:52" x14ac:dyDescent="0.2">
      <c r="A26" s="107" t="s">
        <v>58</v>
      </c>
      <c r="B26" s="203">
        <v>118.4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</row>
    <row r="27" spans="1:52" x14ac:dyDescent="0.2">
      <c r="A27" s="107" t="s">
        <v>59</v>
      </c>
      <c r="B27" s="203">
        <v>496.6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</row>
    <row r="28" spans="1:52" x14ac:dyDescent="0.2">
      <c r="A28" s="107" t="s">
        <v>60</v>
      </c>
      <c r="B28" s="203">
        <v>170.6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</row>
    <row r="29" spans="1:52" x14ac:dyDescent="0.2">
      <c r="A29" s="107" t="s">
        <v>61</v>
      </c>
      <c r="B29" s="203">
        <v>443.2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</row>
    <row r="30" spans="1:52" x14ac:dyDescent="0.2">
      <c r="A30" s="107" t="s">
        <v>62</v>
      </c>
      <c r="B30" s="203">
        <v>127.8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</row>
    <row r="31" spans="1:52" x14ac:dyDescent="0.2">
      <c r="A31" s="107" t="s">
        <v>63</v>
      </c>
      <c r="B31" s="203">
        <v>560.5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spans="1:52" x14ac:dyDescent="0.2">
      <c r="A32" s="107" t="s">
        <v>64</v>
      </c>
      <c r="B32" s="203">
        <v>247.3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spans="1:52" x14ac:dyDescent="0.2">
      <c r="A33" s="107" t="s">
        <v>65</v>
      </c>
      <c r="B33" s="203">
        <v>3428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spans="1:52" x14ac:dyDescent="0.2">
      <c r="A34" s="107" t="s">
        <v>66</v>
      </c>
      <c r="B34" s="203">
        <v>2509.1999999999998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spans="1:52" x14ac:dyDescent="0.2">
      <c r="A35" s="107" t="s">
        <v>67</v>
      </c>
      <c r="B35" s="203">
        <v>264.89999999999998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</row>
    <row r="36" spans="1:52" x14ac:dyDescent="0.2">
      <c r="A36" s="107" t="s">
        <v>68</v>
      </c>
      <c r="B36" s="203">
        <v>207.9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</row>
    <row r="37" spans="1:52" x14ac:dyDescent="0.2">
      <c r="A37" s="107" t="s">
        <v>69</v>
      </c>
      <c r="B37" s="203">
        <v>997.9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</row>
    <row r="38" spans="1:52" x14ac:dyDescent="0.2">
      <c r="A38" s="107" t="s">
        <v>70</v>
      </c>
      <c r="B38" s="203">
        <v>3860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</row>
    <row r="39" spans="1:52" x14ac:dyDescent="0.2">
      <c r="A39" s="107" t="s">
        <v>71</v>
      </c>
      <c r="B39" s="203">
        <v>1869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</row>
    <row r="40" spans="1:52" x14ac:dyDescent="0.2">
      <c r="A40" s="107" t="s">
        <v>72</v>
      </c>
      <c r="B40" s="203">
        <v>324.39999999999998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</row>
    <row r="41" spans="1:52" x14ac:dyDescent="0.2">
      <c r="A41" s="107" t="s">
        <v>73</v>
      </c>
      <c r="B41" s="203">
        <v>1171.2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</row>
    <row r="42" spans="1:52" x14ac:dyDescent="0.2">
      <c r="A42" s="107" t="s">
        <v>74</v>
      </c>
      <c r="B42" s="203">
        <v>322.8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</row>
    <row r="43" spans="1:52" x14ac:dyDescent="0.2">
      <c r="A43" s="107" t="s">
        <v>75</v>
      </c>
      <c r="B43" s="203">
        <v>1341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</row>
    <row r="44" spans="1:52" x14ac:dyDescent="0.2">
      <c r="A44" s="107" t="s">
        <v>76</v>
      </c>
      <c r="B44" s="203">
        <v>683.1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</row>
    <row r="45" spans="1:52" x14ac:dyDescent="0.2">
      <c r="A45" s="107" t="s">
        <v>77</v>
      </c>
      <c r="B45" s="203">
        <v>1541.5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</row>
    <row r="46" spans="1:52" x14ac:dyDescent="0.2">
      <c r="A46" s="107" t="s">
        <v>78</v>
      </c>
      <c r="B46" s="203">
        <v>1667.4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</row>
    <row r="47" spans="1:52" x14ac:dyDescent="0.2">
      <c r="A47" s="107" t="s">
        <v>79</v>
      </c>
      <c r="B47" s="203">
        <v>60.1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</row>
    <row r="48" spans="1:52" x14ac:dyDescent="0.2">
      <c r="A48" s="107" t="s">
        <v>80</v>
      </c>
      <c r="B48" s="203">
        <v>70.8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</row>
    <row r="49" spans="1:52" x14ac:dyDescent="0.2">
      <c r="A49" s="107" t="s">
        <v>81</v>
      </c>
      <c r="B49" s="203">
        <v>915.8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</row>
    <row r="50" spans="1:52" x14ac:dyDescent="0.2">
      <c r="A50" s="107" t="s">
        <v>82</v>
      </c>
      <c r="B50" s="203">
        <v>739.2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</row>
    <row r="51" spans="1:52" x14ac:dyDescent="0.2">
      <c r="A51" s="107" t="s">
        <v>83</v>
      </c>
      <c r="B51" s="203">
        <v>1764.9</v>
      </c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</row>
    <row r="52" spans="1:52" x14ac:dyDescent="0.2">
      <c r="A52" s="107" t="s">
        <v>84</v>
      </c>
      <c r="B52" s="203">
        <v>879.3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  <row r="53" spans="1:52" ht="13.5" thickBot="1" x14ac:dyDescent="0.25">
      <c r="A53" s="116" t="s">
        <v>85</v>
      </c>
      <c r="B53" s="204">
        <f t="shared" ref="B53" si="0">SUM(B2:B52)</f>
        <v>64156.400000000016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</row>
    <row r="54" spans="1:52" ht="13.5" thickTop="1" x14ac:dyDescent="0.2">
      <c r="A54" s="100"/>
      <c r="B54" s="205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</row>
    <row r="55" spans="1:52" x14ac:dyDescent="0.2">
      <c r="A55" s="100" t="s">
        <v>237</v>
      </c>
      <c r="B55" s="205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</row>
    <row r="56" spans="1:52" x14ac:dyDescent="0.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</row>
    <row r="57" spans="1:52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</row>
    <row r="58" spans="1:52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</row>
    <row r="59" spans="1:52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</row>
    <row r="60" spans="1:52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</row>
    <row r="61" spans="1:52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</row>
    <row r="62" spans="1:52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</row>
    <row r="63" spans="1:52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</row>
    <row r="64" spans="1:52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</row>
    <row r="65" spans="1:52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</row>
    <row r="66" spans="1:52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</row>
    <row r="67" spans="1:52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</row>
    <row r="68" spans="1:52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</row>
    <row r="69" spans="1:52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</row>
    <row r="70" spans="1:52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</row>
    <row r="71" spans="1:52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</row>
    <row r="72" spans="1:52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</row>
    <row r="73" spans="1:52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</row>
    <row r="74" spans="1:52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</row>
    <row r="75" spans="1:52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</row>
    <row r="76" spans="1:52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</row>
    <row r="77" spans="1:52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</row>
    <row r="78" spans="1:52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</row>
    <row r="79" spans="1:52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</row>
    <row r="80" spans="1:52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</row>
    <row r="81" spans="1:52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</row>
    <row r="82" spans="1:52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</row>
    <row r="83" spans="1:52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</row>
    <row r="84" spans="1:52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</row>
    <row r="85" spans="1:52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</row>
    <row r="86" spans="1:52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</row>
    <row r="87" spans="1:52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</row>
    <row r="88" spans="1:52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</row>
    <row r="89" spans="1:52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</row>
    <row r="90" spans="1:52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</row>
    <row r="91" spans="1:52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</row>
    <row r="92" spans="1:52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</row>
    <row r="93" spans="1:52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</row>
    <row r="94" spans="1:52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</row>
    <row r="95" spans="1:52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</row>
    <row r="96" spans="1:52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</row>
    <row r="97" spans="1:52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</row>
    <row r="98" spans="1:52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</row>
    <row r="99" spans="1:52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</row>
    <row r="100" spans="1:52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</row>
    <row r="101" spans="1:52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</row>
    <row r="102" spans="1:52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</row>
    <row r="103" spans="1:52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</row>
    <row r="104" spans="1:52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</row>
    <row r="105" spans="1:52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</row>
    <row r="106" spans="1:52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</row>
    <row r="107" spans="1:52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</row>
    <row r="108" spans="1:52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</row>
    <row r="109" spans="1:52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</row>
    <row r="110" spans="1:52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</row>
    <row r="111" spans="1:52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</row>
    <row r="112" spans="1:52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</row>
    <row r="113" spans="1:52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</row>
    <row r="114" spans="1:52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</row>
    <row r="115" spans="1:52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</row>
    <row r="116" spans="1:52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</row>
    <row r="117" spans="1:52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</row>
    <row r="118" spans="1:52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</row>
    <row r="119" spans="1:52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</row>
    <row r="120" spans="1:52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</row>
    <row r="121" spans="1:52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</row>
    <row r="122" spans="1:52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</row>
    <row r="123" spans="1:52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</row>
    <row r="124" spans="1:52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</row>
    <row r="125" spans="1:52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</row>
    <row r="126" spans="1:52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</row>
    <row r="127" spans="1:52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</row>
    <row r="128" spans="1:52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</row>
    <row r="129" spans="1:52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</row>
    <row r="130" spans="1:52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</row>
    <row r="131" spans="1:52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</row>
    <row r="132" spans="1:52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</row>
    <row r="133" spans="1:52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</row>
    <row r="134" spans="1:52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</row>
    <row r="135" spans="1:52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</row>
    <row r="136" spans="1:52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</row>
    <row r="137" spans="1:52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</row>
    <row r="138" spans="1:52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</row>
    <row r="139" spans="1:52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</row>
    <row r="140" spans="1:52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</row>
    <row r="141" spans="1:52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</row>
    <row r="142" spans="1:52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</row>
    <row r="143" spans="1:52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</row>
    <row r="144" spans="1:52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</row>
    <row r="145" spans="1:52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</row>
    <row r="146" spans="1:52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</row>
    <row r="147" spans="1:52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</row>
    <row r="148" spans="1:52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</row>
    <row r="149" spans="1:52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</row>
    <row r="150" spans="1:52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</row>
    <row r="151" spans="1:52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</row>
    <row r="152" spans="1:52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</row>
    <row r="153" spans="1:52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</row>
    <row r="154" spans="1:52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</row>
    <row r="155" spans="1:52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</row>
    <row r="156" spans="1:52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</row>
    <row r="157" spans="1:52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</row>
    <row r="158" spans="1:52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</row>
    <row r="159" spans="1:52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</row>
    <row r="160" spans="1:52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</row>
    <row r="161" spans="1:52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</row>
    <row r="162" spans="1:52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</row>
    <row r="163" spans="1:52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</row>
    <row r="164" spans="1:52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</row>
    <row r="165" spans="1:52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</row>
    <row r="166" spans="1:52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</row>
    <row r="167" spans="1:52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</row>
    <row r="168" spans="1:52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</row>
    <row r="169" spans="1:52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</row>
    <row r="170" spans="1:52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</row>
    <row r="171" spans="1:52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</row>
    <row r="172" spans="1:52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</row>
    <row r="173" spans="1:52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</row>
    <row r="174" spans="1:52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</row>
    <row r="175" spans="1:52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</row>
    <row r="176" spans="1:52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</row>
    <row r="177" spans="1:52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</row>
    <row r="178" spans="1:52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</row>
    <row r="179" spans="1:52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</row>
    <row r="180" spans="1:52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</row>
    <row r="181" spans="1:52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</row>
    <row r="182" spans="1:52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</row>
    <row r="183" spans="1:52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</row>
    <row r="184" spans="1:52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</row>
    <row r="185" spans="1:52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</row>
    <row r="186" spans="1:52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</row>
    <row r="187" spans="1:52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</row>
    <row r="188" spans="1:52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</row>
    <row r="189" spans="1:52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</row>
    <row r="190" spans="1:52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</row>
    <row r="191" spans="1:52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</row>
    <row r="192" spans="1:52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</row>
    <row r="193" spans="1:52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</row>
    <row r="194" spans="1:52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</row>
    <row r="195" spans="1:52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</row>
    <row r="196" spans="1:52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</row>
    <row r="197" spans="1:52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</row>
    <row r="198" spans="1:52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</row>
    <row r="199" spans="1:52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</row>
    <row r="200" spans="1:52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</row>
    <row r="201" spans="1:52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</row>
    <row r="202" spans="1:52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</row>
    <row r="203" spans="1:52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</row>
    <row r="204" spans="1:52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</row>
    <row r="205" spans="1:52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</row>
    <row r="206" spans="1:52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</row>
    <row r="207" spans="1:52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</row>
    <row r="208" spans="1:52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</row>
    <row r="209" spans="1:52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</row>
    <row r="210" spans="1:52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</row>
    <row r="211" spans="1:52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</row>
    <row r="212" spans="1:52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</row>
    <row r="213" spans="1:52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</row>
    <row r="214" spans="1:52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</row>
    <row r="215" spans="1:52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</row>
    <row r="216" spans="1:52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</row>
    <row r="217" spans="1:52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</row>
    <row r="218" spans="1:52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</row>
    <row r="219" spans="1:52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</row>
    <row r="220" spans="1:52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</row>
    <row r="221" spans="1:52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</row>
    <row r="222" spans="1:52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</row>
    <row r="223" spans="1:52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</row>
    <row r="224" spans="1:52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</row>
    <row r="225" spans="1:52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</row>
    <row r="226" spans="1:52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</row>
    <row r="227" spans="1:52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</row>
    <row r="228" spans="1:52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</row>
    <row r="229" spans="1:52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</row>
    <row r="230" spans="1:52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</row>
    <row r="231" spans="1:52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</row>
    <row r="232" spans="1:52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</row>
    <row r="233" spans="1:52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</row>
    <row r="234" spans="1:52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</row>
    <row r="235" spans="1:52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</row>
    <row r="236" spans="1:52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</row>
    <row r="237" spans="1:52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</row>
    <row r="238" spans="1:52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</row>
    <row r="239" spans="1:52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</row>
    <row r="240" spans="1:52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</row>
    <row r="241" spans="1:52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</row>
    <row r="242" spans="1:52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</row>
    <row r="243" spans="1:52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</row>
    <row r="244" spans="1:52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</row>
    <row r="245" spans="1:52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</row>
    <row r="246" spans="1:52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</row>
    <row r="247" spans="1:52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</row>
    <row r="248" spans="1:52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</row>
    <row r="249" spans="1:52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</row>
    <row r="250" spans="1:52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</row>
    <row r="251" spans="1:52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</row>
    <row r="252" spans="1:52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</row>
    <row r="253" spans="1:52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</row>
    <row r="254" spans="1:52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</row>
    <row r="255" spans="1:52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</row>
    <row r="256" spans="1:52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</row>
    <row r="257" spans="1:52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</row>
    <row r="258" spans="1:52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</row>
    <row r="259" spans="1:52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</row>
    <row r="260" spans="1:52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</row>
    <row r="261" spans="1:52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</row>
    <row r="262" spans="1:52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</row>
    <row r="263" spans="1:52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</row>
    <row r="264" spans="1:52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</row>
    <row r="265" spans="1:52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</row>
    <row r="266" spans="1:52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</row>
    <row r="267" spans="1:52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</row>
    <row r="268" spans="1:52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</row>
    <row r="269" spans="1:52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</row>
    <row r="270" spans="1:52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</row>
    <row r="271" spans="1:52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</row>
    <row r="272" spans="1:52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</row>
    <row r="273" spans="1:52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</row>
    <row r="274" spans="1:52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</row>
    <row r="275" spans="1:52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</row>
    <row r="276" spans="1:52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</row>
    <row r="277" spans="1:52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</row>
    <row r="278" spans="1:52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</row>
    <row r="279" spans="1:52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</row>
    <row r="280" spans="1:52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</row>
    <row r="281" spans="1:52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</row>
    <row r="282" spans="1:52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</row>
    <row r="283" spans="1:52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</row>
    <row r="284" spans="1:52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</row>
    <row r="285" spans="1:52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</row>
    <row r="286" spans="1:52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</row>
    <row r="287" spans="1:52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</row>
    <row r="288" spans="1:52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</row>
    <row r="289" spans="1:52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</row>
    <row r="290" spans="1:52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</row>
    <row r="291" spans="1:52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</row>
    <row r="292" spans="1:52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</row>
    <row r="293" spans="1:52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</row>
    <row r="294" spans="1:52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</row>
    <row r="295" spans="1:52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</row>
    <row r="296" spans="1:52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</row>
    <row r="297" spans="1:52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</row>
    <row r="298" spans="1:52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</row>
    <row r="299" spans="1:52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</row>
    <row r="300" spans="1:52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</row>
    <row r="301" spans="1:52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</row>
    <row r="302" spans="1:52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</row>
    <row r="303" spans="1:52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</row>
    <row r="304" spans="1:52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</row>
    <row r="305" spans="1:52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</row>
    <row r="306" spans="1:52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</row>
    <row r="307" spans="1:52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</row>
    <row r="308" spans="1:52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</row>
    <row r="309" spans="1:52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</row>
    <row r="310" spans="1:52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</row>
    <row r="311" spans="1:52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</row>
    <row r="312" spans="1:52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</row>
    <row r="313" spans="1:52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</row>
    <row r="314" spans="1:52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</row>
    <row r="315" spans="1:52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</row>
    <row r="316" spans="1:52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</row>
    <row r="317" spans="1:52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</row>
    <row r="318" spans="1:52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</row>
    <row r="319" spans="1:52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</row>
    <row r="320" spans="1:52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</row>
    <row r="321" spans="1:52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</row>
    <row r="322" spans="1:52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</row>
    <row r="323" spans="1:52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</row>
    <row r="324" spans="1:52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</row>
    <row r="325" spans="1:52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</row>
    <row r="326" spans="1:52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</row>
    <row r="327" spans="1:52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</row>
    <row r="328" spans="1:52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</row>
    <row r="329" spans="1:52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</row>
    <row r="330" spans="1:52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</row>
    <row r="331" spans="1:52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</row>
    <row r="332" spans="1:52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</row>
    <row r="333" spans="1:52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</row>
    <row r="334" spans="1:52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</row>
    <row r="335" spans="1:52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</row>
    <row r="336" spans="1:52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</row>
    <row r="337" spans="1:52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</row>
    <row r="338" spans="1:52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</row>
    <row r="339" spans="1:52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</row>
    <row r="340" spans="1:52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</row>
    <row r="341" spans="1:52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</row>
    <row r="342" spans="1:52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</row>
    <row r="343" spans="1:52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</row>
    <row r="344" spans="1:52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</row>
    <row r="345" spans="1:52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</row>
    <row r="346" spans="1:52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</row>
    <row r="347" spans="1:52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</row>
    <row r="348" spans="1:52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</row>
    <row r="349" spans="1:52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</row>
    <row r="350" spans="1:52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</row>
    <row r="351" spans="1:52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</row>
    <row r="352" spans="1:52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</row>
    <row r="353" spans="1:52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</row>
    <row r="354" spans="1:52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</row>
    <row r="355" spans="1:52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</row>
    <row r="356" spans="1:52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</row>
    <row r="357" spans="1:52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</row>
    <row r="358" spans="1:52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</row>
    <row r="359" spans="1:52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</row>
    <row r="360" spans="1:52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</row>
    <row r="361" spans="1:52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</row>
    <row r="362" spans="1:52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</row>
    <row r="363" spans="1:52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</row>
    <row r="364" spans="1:52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</row>
    <row r="365" spans="1:52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</row>
    <row r="366" spans="1:52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</row>
    <row r="367" spans="1:52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</row>
    <row r="368" spans="1:52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</row>
    <row r="369" spans="1:52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</row>
    <row r="370" spans="1:52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</row>
    <row r="371" spans="1:52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</row>
    <row r="372" spans="1:52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</row>
    <row r="373" spans="1:52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</row>
    <row r="374" spans="1:52" x14ac:dyDescent="0.2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</row>
    <row r="375" spans="1:52" x14ac:dyDescent="0.2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</row>
    <row r="376" spans="1:52" x14ac:dyDescent="0.2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</row>
    <row r="377" spans="1:52" x14ac:dyDescent="0.2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</row>
    <row r="378" spans="1:52" x14ac:dyDescent="0.2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</row>
    <row r="379" spans="1:52" x14ac:dyDescent="0.2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</row>
    <row r="380" spans="1:52" x14ac:dyDescent="0.2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</row>
    <row r="381" spans="1:52" x14ac:dyDescent="0.2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</row>
    <row r="382" spans="1:52" x14ac:dyDescent="0.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</row>
    <row r="383" spans="1:52" x14ac:dyDescent="0.2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</row>
    <row r="384" spans="1:52" x14ac:dyDescent="0.2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</row>
    <row r="385" spans="1:52" x14ac:dyDescent="0.2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</row>
    <row r="386" spans="1:52" x14ac:dyDescent="0.2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</row>
    <row r="387" spans="1:52" x14ac:dyDescent="0.2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</row>
    <row r="388" spans="1:52" x14ac:dyDescent="0.2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</row>
    <row r="389" spans="1:52" x14ac:dyDescent="0.2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</row>
    <row r="390" spans="1:52" x14ac:dyDescent="0.2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</row>
    <row r="391" spans="1:52" x14ac:dyDescent="0.2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</row>
    <row r="392" spans="1:52" x14ac:dyDescent="0.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</row>
    <row r="393" spans="1:52" x14ac:dyDescent="0.2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</row>
    <row r="394" spans="1:52" x14ac:dyDescent="0.2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</row>
    <row r="395" spans="1:52" x14ac:dyDescent="0.2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</row>
    <row r="396" spans="1:52" x14ac:dyDescent="0.2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</row>
    <row r="397" spans="1:52" x14ac:dyDescent="0.2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</row>
    <row r="398" spans="1:52" x14ac:dyDescent="0.2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</row>
    <row r="399" spans="1:52" x14ac:dyDescent="0.2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</row>
    <row r="400" spans="1:52" x14ac:dyDescent="0.2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</row>
    <row r="401" spans="1:52" x14ac:dyDescent="0.2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</row>
    <row r="402" spans="1:52" x14ac:dyDescent="0.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</row>
    <row r="403" spans="1:52" x14ac:dyDescent="0.2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</row>
    <row r="404" spans="1:52" x14ac:dyDescent="0.2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</row>
    <row r="405" spans="1:52" x14ac:dyDescent="0.2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</row>
    <row r="406" spans="1:52" x14ac:dyDescent="0.2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</row>
    <row r="407" spans="1:52" x14ac:dyDescent="0.2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</row>
    <row r="408" spans="1:52" x14ac:dyDescent="0.2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</row>
    <row r="409" spans="1:52" x14ac:dyDescent="0.2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</row>
    <row r="410" spans="1:52" x14ac:dyDescent="0.2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</row>
    <row r="411" spans="1:52" x14ac:dyDescent="0.2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</row>
    <row r="412" spans="1:52" x14ac:dyDescent="0.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</row>
    <row r="413" spans="1:52" x14ac:dyDescent="0.2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</row>
    <row r="414" spans="1:52" x14ac:dyDescent="0.2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</row>
    <row r="415" spans="1:52" x14ac:dyDescent="0.2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</row>
    <row r="416" spans="1:52" x14ac:dyDescent="0.2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</row>
    <row r="417" spans="1:52" x14ac:dyDescent="0.2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</row>
    <row r="418" spans="1:52" x14ac:dyDescent="0.2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</row>
    <row r="419" spans="1:52" x14ac:dyDescent="0.2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</row>
    <row r="420" spans="1:52" x14ac:dyDescent="0.2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</row>
    <row r="421" spans="1:52" x14ac:dyDescent="0.2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</row>
    <row r="422" spans="1:52" x14ac:dyDescent="0.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</row>
    <row r="423" spans="1:52" x14ac:dyDescent="0.2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</row>
    <row r="424" spans="1:52" x14ac:dyDescent="0.2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</row>
    <row r="425" spans="1:52" x14ac:dyDescent="0.2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</row>
    <row r="426" spans="1:52" x14ac:dyDescent="0.2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</row>
    <row r="427" spans="1:52" x14ac:dyDescent="0.2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</row>
    <row r="428" spans="1:52" x14ac:dyDescent="0.2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</row>
    <row r="429" spans="1:52" x14ac:dyDescent="0.2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</row>
    <row r="430" spans="1:52" x14ac:dyDescent="0.2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</row>
    <row r="431" spans="1:52" x14ac:dyDescent="0.2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</row>
    <row r="432" spans="1:52" x14ac:dyDescent="0.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</row>
    <row r="433" spans="1:52" x14ac:dyDescent="0.2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</row>
    <row r="434" spans="1:52" x14ac:dyDescent="0.2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</row>
    <row r="435" spans="1:52" x14ac:dyDescent="0.2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</row>
    <row r="436" spans="1:52" x14ac:dyDescent="0.2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</row>
    <row r="437" spans="1:52" x14ac:dyDescent="0.2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</row>
    <row r="438" spans="1:52" x14ac:dyDescent="0.2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</row>
    <row r="439" spans="1:52" x14ac:dyDescent="0.2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</row>
    <row r="440" spans="1:52" x14ac:dyDescent="0.2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</row>
    <row r="441" spans="1:52" x14ac:dyDescent="0.2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</row>
    <row r="442" spans="1:52" x14ac:dyDescent="0.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</row>
    <row r="443" spans="1:52" x14ac:dyDescent="0.2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</row>
    <row r="444" spans="1:52" x14ac:dyDescent="0.2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</row>
    <row r="445" spans="1:52" x14ac:dyDescent="0.2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</row>
    <row r="446" spans="1:52" x14ac:dyDescent="0.2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</row>
    <row r="447" spans="1:52" x14ac:dyDescent="0.2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</row>
    <row r="448" spans="1:52" x14ac:dyDescent="0.2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</row>
    <row r="449" spans="1:52" x14ac:dyDescent="0.2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</row>
    <row r="450" spans="1:52" x14ac:dyDescent="0.2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</row>
    <row r="451" spans="1:52" x14ac:dyDescent="0.2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</row>
    <row r="452" spans="1:52" x14ac:dyDescent="0.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</row>
    <row r="453" spans="1:52" x14ac:dyDescent="0.2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</row>
    <row r="454" spans="1:52" x14ac:dyDescent="0.2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</row>
    <row r="455" spans="1:52" x14ac:dyDescent="0.2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</row>
    <row r="456" spans="1:52" x14ac:dyDescent="0.2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</row>
    <row r="457" spans="1:52" x14ac:dyDescent="0.2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</row>
    <row r="458" spans="1:52" x14ac:dyDescent="0.2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</row>
    <row r="459" spans="1:52" x14ac:dyDescent="0.2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</row>
    <row r="460" spans="1:52" x14ac:dyDescent="0.2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</row>
    <row r="461" spans="1:52" x14ac:dyDescent="0.2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</row>
    <row r="462" spans="1:52" x14ac:dyDescent="0.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</row>
    <row r="463" spans="1:52" x14ac:dyDescent="0.2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</row>
    <row r="464" spans="1:52" x14ac:dyDescent="0.2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</row>
    <row r="465" spans="1:52" x14ac:dyDescent="0.2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</row>
    <row r="466" spans="1:52" x14ac:dyDescent="0.2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</row>
    <row r="467" spans="1:52" x14ac:dyDescent="0.2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</row>
    <row r="468" spans="1:52" x14ac:dyDescent="0.2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</row>
    <row r="469" spans="1:52" x14ac:dyDescent="0.2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</row>
    <row r="470" spans="1:52" x14ac:dyDescent="0.2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</row>
    <row r="471" spans="1:52" x14ac:dyDescent="0.2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</row>
    <row r="472" spans="1:52" x14ac:dyDescent="0.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</row>
    <row r="473" spans="1:52" x14ac:dyDescent="0.2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</row>
    <row r="474" spans="1:52" x14ac:dyDescent="0.2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</row>
    <row r="475" spans="1:52" x14ac:dyDescent="0.2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</row>
    <row r="476" spans="1:52" x14ac:dyDescent="0.2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</row>
    <row r="477" spans="1:52" x14ac:dyDescent="0.2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</row>
    <row r="478" spans="1:52" x14ac:dyDescent="0.2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</row>
    <row r="479" spans="1:52" x14ac:dyDescent="0.2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</row>
    <row r="480" spans="1:52" x14ac:dyDescent="0.2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</row>
    <row r="481" spans="1:52" x14ac:dyDescent="0.2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</row>
    <row r="482" spans="1:52" x14ac:dyDescent="0.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</row>
    <row r="483" spans="1:52" x14ac:dyDescent="0.2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</row>
    <row r="484" spans="1:52" x14ac:dyDescent="0.2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</row>
    <row r="485" spans="1:52" x14ac:dyDescent="0.2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349" t="s">
        <v>111</v>
      </c>
      <c r="B1" s="349" t="s">
        <v>112</v>
      </c>
      <c r="C1" s="349" t="s">
        <v>113</v>
      </c>
      <c r="D1" s="349"/>
      <c r="E1" s="34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</row>
    <row r="2" spans="1:40" ht="15.75" x14ac:dyDescent="0.2">
      <c r="A2" s="349"/>
      <c r="B2" s="349"/>
      <c r="C2" s="79" t="s">
        <v>114</v>
      </c>
      <c r="D2" s="79" t="s">
        <v>115</v>
      </c>
      <c r="E2" s="79" t="s">
        <v>116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</row>
    <row r="3" spans="1:40" ht="15.75" x14ac:dyDescent="0.2">
      <c r="A3" s="80"/>
      <c r="B3" s="81"/>
      <c r="C3" s="81"/>
      <c r="D3" s="81"/>
      <c r="E3" s="8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</row>
    <row r="4" spans="1:40" ht="15.75" x14ac:dyDescent="0.2">
      <c r="A4" s="83" t="s">
        <v>117</v>
      </c>
      <c r="B4" s="84" t="s">
        <v>114</v>
      </c>
      <c r="C4" s="85">
        <f>SUM(C5:C55)</f>
        <v>5784442</v>
      </c>
      <c r="D4" s="85">
        <f>SUM(D5:D55)</f>
        <v>2890950</v>
      </c>
      <c r="E4" s="85">
        <f>SUM(E5:E55)</f>
        <v>2893492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40" ht="15.75" x14ac:dyDescent="0.2">
      <c r="A5" s="86" t="s">
        <v>117</v>
      </c>
      <c r="B5" s="87" t="s">
        <v>118</v>
      </c>
      <c r="C5" s="88">
        <v>2974</v>
      </c>
      <c r="D5" s="88">
        <v>1442</v>
      </c>
      <c r="E5" s="89">
        <v>1532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40" ht="15.75" x14ac:dyDescent="0.2">
      <c r="A6" s="90" t="s">
        <v>117</v>
      </c>
      <c r="B6" s="91" t="s">
        <v>119</v>
      </c>
      <c r="C6" s="92">
        <v>3382</v>
      </c>
      <c r="D6" s="92">
        <v>1690</v>
      </c>
      <c r="E6" s="93">
        <v>1692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</row>
    <row r="7" spans="1:40" ht="15.75" x14ac:dyDescent="0.2">
      <c r="A7" s="86" t="s">
        <v>117</v>
      </c>
      <c r="B7" s="87" t="s">
        <v>120</v>
      </c>
      <c r="C7" s="88">
        <v>35289</v>
      </c>
      <c r="D7" s="88">
        <v>17829</v>
      </c>
      <c r="E7" s="89">
        <v>17460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</row>
    <row r="8" spans="1:40" ht="15.75" x14ac:dyDescent="0.2">
      <c r="A8" s="90" t="s">
        <v>117</v>
      </c>
      <c r="B8" s="91" t="s">
        <v>121</v>
      </c>
      <c r="C8" s="92">
        <v>18030</v>
      </c>
      <c r="D8" s="92">
        <v>8852</v>
      </c>
      <c r="E8" s="93">
        <v>9178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</row>
    <row r="9" spans="1:40" ht="15.75" x14ac:dyDescent="0.2">
      <c r="A9" s="86" t="s">
        <v>117</v>
      </c>
      <c r="B9" s="87" t="s">
        <v>122</v>
      </c>
      <c r="C9" s="88">
        <v>656464</v>
      </c>
      <c r="D9" s="88">
        <v>331513</v>
      </c>
      <c r="E9" s="89">
        <v>324951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</row>
    <row r="10" spans="1:40" ht="15.75" x14ac:dyDescent="0.2">
      <c r="A10" s="90" t="s">
        <v>117</v>
      </c>
      <c r="B10" s="91" t="s">
        <v>123</v>
      </c>
      <c r="C10" s="92">
        <v>14992</v>
      </c>
      <c r="D10" s="92">
        <v>7667</v>
      </c>
      <c r="E10" s="93">
        <v>7325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</row>
    <row r="11" spans="1:40" ht="15.75" x14ac:dyDescent="0.2">
      <c r="A11" s="86" t="s">
        <v>117</v>
      </c>
      <c r="B11" s="87" t="s">
        <v>124</v>
      </c>
      <c r="C11" s="88">
        <v>3661</v>
      </c>
      <c r="D11" s="88">
        <v>1824</v>
      </c>
      <c r="E11" s="89">
        <v>1837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</row>
    <row r="12" spans="1:40" ht="15.75" x14ac:dyDescent="0.2">
      <c r="A12" s="90" t="s">
        <v>117</v>
      </c>
      <c r="B12" s="91" t="s">
        <v>125</v>
      </c>
      <c r="C12" s="92">
        <v>122337</v>
      </c>
      <c r="D12" s="92">
        <v>62377</v>
      </c>
      <c r="E12" s="93">
        <v>59960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</row>
    <row r="13" spans="1:40" ht="15.75" x14ac:dyDescent="0.2">
      <c r="A13" s="86" t="s">
        <v>117</v>
      </c>
      <c r="B13" s="87" t="s">
        <v>126</v>
      </c>
      <c r="C13" s="88">
        <v>7340</v>
      </c>
      <c r="D13" s="88">
        <v>3707</v>
      </c>
      <c r="E13" s="89">
        <v>3633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</row>
    <row r="14" spans="1:40" ht="15.75" x14ac:dyDescent="0.2">
      <c r="A14" s="90" t="s">
        <v>117</v>
      </c>
      <c r="B14" s="91" t="s">
        <v>127</v>
      </c>
      <c r="C14" s="92">
        <v>9930</v>
      </c>
      <c r="D14" s="92">
        <v>4961</v>
      </c>
      <c r="E14" s="93">
        <v>4969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 ht="15.75" x14ac:dyDescent="0.2">
      <c r="A15" s="86" t="s">
        <v>117</v>
      </c>
      <c r="B15" s="87" t="s">
        <v>128</v>
      </c>
      <c r="C15" s="88">
        <v>68747</v>
      </c>
      <c r="D15" s="88">
        <v>35206</v>
      </c>
      <c r="E15" s="89">
        <v>33541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</row>
    <row r="16" spans="1:40" ht="15.75" x14ac:dyDescent="0.2">
      <c r="A16" s="90" t="s">
        <v>117</v>
      </c>
      <c r="B16" s="91" t="s">
        <v>129</v>
      </c>
      <c r="C16" s="92">
        <v>36088</v>
      </c>
      <c r="D16" s="92">
        <v>18060</v>
      </c>
      <c r="E16" s="93">
        <v>18028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</row>
    <row r="17" spans="1:40" ht="15.75" x14ac:dyDescent="0.2">
      <c r="A17" s="86" t="s">
        <v>117</v>
      </c>
      <c r="B17" s="87" t="s">
        <v>130</v>
      </c>
      <c r="C17" s="88">
        <v>1360</v>
      </c>
      <c r="D17" s="88">
        <v>657</v>
      </c>
      <c r="E17" s="89">
        <v>703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</row>
    <row r="18" spans="1:40" ht="15.75" x14ac:dyDescent="0.2">
      <c r="A18" s="90" t="s">
        <v>117</v>
      </c>
      <c r="B18" s="91" t="s">
        <v>131</v>
      </c>
      <c r="C18" s="92">
        <v>3256</v>
      </c>
      <c r="D18" s="92">
        <v>1672</v>
      </c>
      <c r="E18" s="93">
        <v>1584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</row>
    <row r="19" spans="1:40" ht="15.75" x14ac:dyDescent="0.2">
      <c r="A19" s="86" t="s">
        <v>117</v>
      </c>
      <c r="B19" s="87" t="s">
        <v>132</v>
      </c>
      <c r="C19" s="88">
        <v>104478</v>
      </c>
      <c r="D19" s="88">
        <v>52883</v>
      </c>
      <c r="E19" s="89">
        <v>51595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</row>
    <row r="20" spans="1:40" ht="15.75" x14ac:dyDescent="0.2">
      <c r="A20" s="90" t="s">
        <v>117</v>
      </c>
      <c r="B20" s="91" t="s">
        <v>133</v>
      </c>
      <c r="C20" s="92">
        <v>40903</v>
      </c>
      <c r="D20" s="92">
        <v>20444</v>
      </c>
      <c r="E20" s="93">
        <v>20459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</row>
    <row r="21" spans="1:40" ht="15.75" x14ac:dyDescent="0.2">
      <c r="A21" s="86" t="s">
        <v>117</v>
      </c>
      <c r="B21" s="87" t="s">
        <v>134</v>
      </c>
      <c r="C21" s="88">
        <v>397205</v>
      </c>
      <c r="D21" s="88">
        <v>200708</v>
      </c>
      <c r="E21" s="89">
        <v>196497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</row>
    <row r="22" spans="1:40" ht="15.75" x14ac:dyDescent="0.2">
      <c r="A22" s="90" t="s">
        <v>117</v>
      </c>
      <c r="B22" s="91" t="s">
        <v>135</v>
      </c>
      <c r="C22" s="92">
        <v>5506</v>
      </c>
      <c r="D22" s="92">
        <v>2796</v>
      </c>
      <c r="E22" s="93">
        <v>2710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</row>
    <row r="23" spans="1:40" ht="15.75" x14ac:dyDescent="0.2">
      <c r="A23" s="86" t="s">
        <v>117</v>
      </c>
      <c r="B23" s="87" t="s">
        <v>136</v>
      </c>
      <c r="C23" s="88">
        <v>481213</v>
      </c>
      <c r="D23" s="88">
        <v>242161</v>
      </c>
      <c r="E23" s="89">
        <v>239052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</row>
    <row r="24" spans="1:40" ht="15.75" x14ac:dyDescent="0.2">
      <c r="A24" s="90" t="s">
        <v>117</v>
      </c>
      <c r="B24" s="91" t="s">
        <v>137</v>
      </c>
      <c r="C24" s="92">
        <v>14109</v>
      </c>
      <c r="D24" s="92">
        <v>7115</v>
      </c>
      <c r="E24" s="93">
        <v>6994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</row>
    <row r="25" spans="1:40" ht="15.75" x14ac:dyDescent="0.2">
      <c r="A25" s="86" t="s">
        <v>117</v>
      </c>
      <c r="B25" s="87" t="s">
        <v>138</v>
      </c>
      <c r="C25" s="88">
        <v>1808</v>
      </c>
      <c r="D25" s="88">
        <v>890</v>
      </c>
      <c r="E25" s="89">
        <v>918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</row>
    <row r="26" spans="1:40" ht="15.75" x14ac:dyDescent="0.2">
      <c r="A26" s="90" t="s">
        <v>117</v>
      </c>
      <c r="B26" s="91" t="s">
        <v>139</v>
      </c>
      <c r="C26" s="92">
        <v>6282</v>
      </c>
      <c r="D26" s="92">
        <v>3224</v>
      </c>
      <c r="E26" s="93">
        <v>3058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</row>
    <row r="27" spans="1:40" ht="15.75" x14ac:dyDescent="0.2">
      <c r="A27" s="86" t="s">
        <v>117</v>
      </c>
      <c r="B27" s="87" t="s">
        <v>140</v>
      </c>
      <c r="C27" s="88">
        <v>102149</v>
      </c>
      <c r="D27" s="88">
        <v>51844</v>
      </c>
      <c r="E27" s="89">
        <v>50305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</row>
    <row r="28" spans="1:40" ht="15.75" x14ac:dyDescent="0.2">
      <c r="A28" s="90" t="s">
        <v>117</v>
      </c>
      <c r="B28" s="91" t="s">
        <v>141</v>
      </c>
      <c r="C28" s="92">
        <v>643143</v>
      </c>
      <c r="D28" s="92">
        <v>318993</v>
      </c>
      <c r="E28" s="93">
        <v>324150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</row>
    <row r="29" spans="1:40" ht="15.75" x14ac:dyDescent="0.2">
      <c r="A29" s="86" t="s">
        <v>117</v>
      </c>
      <c r="B29" s="87" t="s">
        <v>142</v>
      </c>
      <c r="C29" s="88">
        <v>16086</v>
      </c>
      <c r="D29" s="88">
        <v>8082</v>
      </c>
      <c r="E29" s="89">
        <v>8004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</row>
    <row r="30" spans="1:40" ht="15.75" x14ac:dyDescent="0.2">
      <c r="A30" s="90" t="s">
        <v>117</v>
      </c>
      <c r="B30" s="91" t="s">
        <v>143</v>
      </c>
      <c r="C30" s="92">
        <v>1386</v>
      </c>
      <c r="D30" s="92">
        <v>724</v>
      </c>
      <c r="E30" s="93">
        <v>662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</row>
    <row r="31" spans="1:40" ht="15.75" x14ac:dyDescent="0.2">
      <c r="A31" s="86" t="s">
        <v>117</v>
      </c>
      <c r="B31" s="87" t="s">
        <v>144</v>
      </c>
      <c r="C31" s="88">
        <v>7026</v>
      </c>
      <c r="D31" s="88">
        <v>3480</v>
      </c>
      <c r="E31" s="89">
        <v>3546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</row>
    <row r="32" spans="1:40" ht="15.75" x14ac:dyDescent="0.2">
      <c r="A32" s="90" t="s">
        <v>117</v>
      </c>
      <c r="B32" s="91" t="s">
        <v>145</v>
      </c>
      <c r="C32" s="92">
        <v>3298</v>
      </c>
      <c r="D32" s="92">
        <v>1716</v>
      </c>
      <c r="E32" s="93">
        <v>1582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</row>
    <row r="33" spans="1:40" ht="15.75" x14ac:dyDescent="0.2">
      <c r="A33" s="86" t="s">
        <v>117</v>
      </c>
      <c r="B33" s="87" t="s">
        <v>146</v>
      </c>
      <c r="C33" s="88">
        <v>471523</v>
      </c>
      <c r="D33" s="88">
        <v>237717</v>
      </c>
      <c r="E33" s="89">
        <v>233806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</row>
    <row r="34" spans="1:40" ht="31.5" x14ac:dyDescent="0.2">
      <c r="A34" s="90" t="s">
        <v>117</v>
      </c>
      <c r="B34" s="91" t="s">
        <v>147</v>
      </c>
      <c r="C34" s="92">
        <v>5351</v>
      </c>
      <c r="D34" s="92">
        <v>2657</v>
      </c>
      <c r="E34" s="93">
        <v>2694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</row>
    <row r="35" spans="1:40" ht="15.75" x14ac:dyDescent="0.2">
      <c r="A35" s="86" t="s">
        <v>117</v>
      </c>
      <c r="B35" s="87" t="s">
        <v>148</v>
      </c>
      <c r="C35" s="88">
        <v>84666</v>
      </c>
      <c r="D35" s="88">
        <v>41878</v>
      </c>
      <c r="E35" s="89">
        <v>42788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</row>
    <row r="36" spans="1:40" ht="15.75" x14ac:dyDescent="0.2">
      <c r="A36" s="90" t="s">
        <v>117</v>
      </c>
      <c r="B36" s="91" t="s">
        <v>149</v>
      </c>
      <c r="C36" s="92">
        <v>1407</v>
      </c>
      <c r="D36" s="92">
        <v>699</v>
      </c>
      <c r="E36" s="93">
        <v>708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</row>
    <row r="37" spans="1:40" ht="15.75" x14ac:dyDescent="0.2">
      <c r="A37" s="86" t="s">
        <v>117</v>
      </c>
      <c r="B37" s="87" t="s">
        <v>150</v>
      </c>
      <c r="C37" s="88">
        <v>1959</v>
      </c>
      <c r="D37" s="88">
        <v>989</v>
      </c>
      <c r="E37" s="89">
        <v>970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</row>
    <row r="38" spans="1:40" ht="15.75" x14ac:dyDescent="0.2">
      <c r="A38" s="90" t="s">
        <v>117</v>
      </c>
      <c r="B38" s="91" t="s">
        <v>151</v>
      </c>
      <c r="C38" s="92">
        <v>5389</v>
      </c>
      <c r="D38" s="92">
        <v>2776</v>
      </c>
      <c r="E38" s="93">
        <v>2613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1:40" ht="15.75" x14ac:dyDescent="0.2">
      <c r="A39" s="86" t="s">
        <v>117</v>
      </c>
      <c r="B39" s="87" t="s">
        <v>152</v>
      </c>
      <c r="C39" s="88">
        <v>5119</v>
      </c>
      <c r="D39" s="88">
        <v>2639</v>
      </c>
      <c r="E39" s="89">
        <v>2480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1:40" ht="15.75" x14ac:dyDescent="0.2">
      <c r="A40" s="90" t="s">
        <v>117</v>
      </c>
      <c r="B40" s="91" t="s">
        <v>153</v>
      </c>
      <c r="C40" s="92">
        <v>1483</v>
      </c>
      <c r="D40" s="92">
        <v>764</v>
      </c>
      <c r="E40" s="93">
        <v>719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</row>
    <row r="41" spans="1:40" ht="15.75" x14ac:dyDescent="0.2">
      <c r="A41" s="86" t="s">
        <v>117</v>
      </c>
      <c r="B41" s="87" t="s">
        <v>154</v>
      </c>
      <c r="C41" s="88">
        <v>7652</v>
      </c>
      <c r="D41" s="88">
        <v>3795</v>
      </c>
      <c r="E41" s="89">
        <v>3857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</row>
    <row r="42" spans="1:40" ht="15.75" x14ac:dyDescent="0.2">
      <c r="A42" s="90" t="s">
        <v>117</v>
      </c>
      <c r="B42" s="91" t="s">
        <v>155</v>
      </c>
      <c r="C42" s="92">
        <v>6048</v>
      </c>
      <c r="D42" s="92">
        <v>3056</v>
      </c>
      <c r="E42" s="93">
        <v>2992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</row>
    <row r="43" spans="1:40" ht="15.75" x14ac:dyDescent="0.2">
      <c r="A43" s="86" t="s">
        <v>117</v>
      </c>
      <c r="B43" s="87" t="s">
        <v>156</v>
      </c>
      <c r="C43" s="88">
        <v>67428</v>
      </c>
      <c r="D43" s="88">
        <v>33569</v>
      </c>
      <c r="E43" s="89">
        <v>33859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</row>
    <row r="44" spans="1:40" ht="15.75" x14ac:dyDescent="0.2">
      <c r="A44" s="90" t="s">
        <v>117</v>
      </c>
      <c r="B44" s="91" t="s">
        <v>157</v>
      </c>
      <c r="C44" s="92">
        <v>1142994</v>
      </c>
      <c r="D44" s="92">
        <v>564805</v>
      </c>
      <c r="E44" s="93">
        <v>578189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</row>
    <row r="45" spans="1:40" ht="15.75" x14ac:dyDescent="0.2">
      <c r="A45" s="86" t="s">
        <v>117</v>
      </c>
      <c r="B45" s="87" t="s">
        <v>158</v>
      </c>
      <c r="C45" s="88">
        <v>906</v>
      </c>
      <c r="D45" s="88">
        <v>457</v>
      </c>
      <c r="E45" s="89">
        <v>449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</row>
    <row r="46" spans="1:40" ht="15.75" x14ac:dyDescent="0.2">
      <c r="A46" s="90" t="s">
        <v>117</v>
      </c>
      <c r="B46" s="91" t="s">
        <v>159</v>
      </c>
      <c r="C46" s="92">
        <v>147624</v>
      </c>
      <c r="D46" s="92">
        <v>76004</v>
      </c>
      <c r="E46" s="93">
        <v>71620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</row>
    <row r="47" spans="1:40" ht="15.75" x14ac:dyDescent="0.2">
      <c r="A47" s="86" t="s">
        <v>117</v>
      </c>
      <c r="B47" s="87" t="s">
        <v>160</v>
      </c>
      <c r="C47" s="88">
        <v>2377</v>
      </c>
      <c r="D47" s="88">
        <v>1230</v>
      </c>
      <c r="E47" s="89">
        <v>1147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ht="15.75" x14ac:dyDescent="0.2">
      <c r="A48" s="90" t="s">
        <v>117</v>
      </c>
      <c r="B48" s="91" t="s">
        <v>161</v>
      </c>
      <c r="C48" s="92">
        <v>34709</v>
      </c>
      <c r="D48" s="92">
        <v>17035</v>
      </c>
      <c r="E48" s="93">
        <v>17674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ht="15.75" x14ac:dyDescent="0.2">
      <c r="A49" s="86" t="s">
        <v>117</v>
      </c>
      <c r="B49" s="87" t="s">
        <v>162</v>
      </c>
      <c r="C49" s="88">
        <v>86766</v>
      </c>
      <c r="D49" s="88">
        <v>44135</v>
      </c>
      <c r="E49" s="89">
        <v>42631</v>
      </c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ht="31.5" x14ac:dyDescent="0.2">
      <c r="A50" s="90" t="s">
        <v>117</v>
      </c>
      <c r="B50" s="91" t="s">
        <v>163</v>
      </c>
      <c r="C50" s="92">
        <v>412199</v>
      </c>
      <c r="D50" s="92">
        <v>202958</v>
      </c>
      <c r="E50" s="93">
        <v>209241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</row>
    <row r="51" spans="1:40" ht="31.5" x14ac:dyDescent="0.2">
      <c r="A51" s="86" t="s">
        <v>117</v>
      </c>
      <c r="B51" s="87" t="s">
        <v>164</v>
      </c>
      <c r="C51" s="88">
        <v>132169</v>
      </c>
      <c r="D51" s="88">
        <v>62586</v>
      </c>
      <c r="E51" s="89">
        <v>69583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</row>
    <row r="52" spans="1:40" ht="15.75" x14ac:dyDescent="0.2">
      <c r="A52" s="90" t="s">
        <v>117</v>
      </c>
      <c r="B52" s="91" t="s">
        <v>165</v>
      </c>
      <c r="C52" s="92">
        <v>306322</v>
      </c>
      <c r="D52" s="92">
        <v>152617</v>
      </c>
      <c r="E52" s="93">
        <v>153705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</row>
    <row r="53" spans="1:40" ht="15.75" x14ac:dyDescent="0.2">
      <c r="A53" s="86" t="s">
        <v>117</v>
      </c>
      <c r="B53" s="87" t="s">
        <v>166</v>
      </c>
      <c r="C53" s="88">
        <v>46784</v>
      </c>
      <c r="D53" s="88">
        <v>23460</v>
      </c>
      <c r="E53" s="89">
        <v>23324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</row>
    <row r="54" spans="1:40" ht="15.75" x14ac:dyDescent="0.2">
      <c r="A54" s="90" t="s">
        <v>117</v>
      </c>
      <c r="B54" s="91" t="s">
        <v>167</v>
      </c>
      <c r="C54" s="92">
        <v>1552</v>
      </c>
      <c r="D54" s="92">
        <v>820</v>
      </c>
      <c r="E54" s="93">
        <v>732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</row>
    <row r="55" spans="1:40" ht="15.75" x14ac:dyDescent="0.2">
      <c r="A55" s="94" t="s">
        <v>117</v>
      </c>
      <c r="B55" s="95" t="s">
        <v>168</v>
      </c>
      <c r="C55" s="96">
        <v>3573</v>
      </c>
      <c r="D55" s="96">
        <v>1787</v>
      </c>
      <c r="E55" s="97">
        <v>1786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1:40" x14ac:dyDescent="0.2">
      <c r="A56" s="98" t="s">
        <v>169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</row>
    <row r="57" spans="1:40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</row>
    <row r="58" spans="1:40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</row>
    <row r="59" spans="1:40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1:40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</row>
    <row r="61" spans="1:40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</row>
    <row r="62" spans="1:40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</row>
    <row r="63" spans="1:40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</row>
    <row r="64" spans="1:40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</row>
    <row r="65" spans="1:40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</row>
    <row r="66" spans="1:40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</row>
    <row r="67" spans="1:40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</row>
    <row r="68" spans="1:40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</row>
    <row r="69" spans="1:40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</row>
    <row r="70" spans="1:40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</row>
    <row r="71" spans="1:40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</row>
    <row r="72" spans="1:40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</row>
    <row r="73" spans="1:40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</row>
    <row r="74" spans="1:40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</row>
    <row r="75" spans="1:40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</row>
    <row r="76" spans="1:40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</row>
    <row r="77" spans="1:40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</row>
    <row r="78" spans="1:40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</row>
    <row r="79" spans="1:40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</row>
    <row r="80" spans="1:40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</row>
    <row r="81" spans="1:40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</row>
    <row r="82" spans="1:40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</row>
    <row r="83" spans="1:40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</row>
    <row r="84" spans="1:40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</row>
    <row r="85" spans="1:40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</row>
    <row r="86" spans="1:40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</row>
    <row r="87" spans="1:40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</row>
    <row r="88" spans="1:40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</row>
    <row r="89" spans="1:40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</row>
    <row r="90" spans="1:40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</row>
    <row r="91" spans="1:40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</row>
    <row r="92" spans="1:40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</row>
    <row r="93" spans="1:40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</row>
    <row r="94" spans="1:40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</row>
    <row r="95" spans="1:40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</row>
    <row r="96" spans="1:40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</row>
    <row r="97" spans="1:40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</row>
    <row r="98" spans="1:40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</row>
    <row r="99" spans="1:40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</row>
    <row r="100" spans="1:40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</row>
    <row r="101" spans="1:40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</row>
    <row r="102" spans="1:40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</row>
    <row r="103" spans="1:40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</row>
    <row r="104" spans="1:40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</row>
    <row r="105" spans="1:40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</row>
    <row r="106" spans="1:40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</row>
    <row r="107" spans="1:40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</row>
    <row r="108" spans="1:40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</row>
    <row r="109" spans="1:40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</row>
    <row r="110" spans="1:40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</row>
    <row r="111" spans="1:40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</row>
    <row r="112" spans="1:40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</row>
    <row r="113" spans="1:40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</row>
    <row r="114" spans="1:40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</row>
    <row r="115" spans="1:40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</row>
    <row r="116" spans="1:40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</row>
    <row r="117" spans="1:40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</row>
    <row r="118" spans="1:40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</row>
    <row r="119" spans="1:40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</row>
    <row r="120" spans="1:40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</row>
    <row r="121" spans="1:40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</row>
    <row r="122" spans="1:40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</row>
    <row r="123" spans="1:40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</row>
    <row r="124" spans="1:40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</row>
    <row r="125" spans="1:40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</row>
    <row r="126" spans="1:40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</row>
    <row r="127" spans="1:40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</row>
    <row r="128" spans="1:40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</row>
    <row r="129" spans="1:40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</row>
    <row r="130" spans="1:40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</row>
    <row r="131" spans="1:40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</row>
    <row r="132" spans="1:40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</row>
    <row r="133" spans="1:40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</row>
    <row r="134" spans="1:40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</row>
    <row r="135" spans="1:40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</row>
    <row r="136" spans="1:40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</row>
    <row r="137" spans="1:40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</row>
    <row r="138" spans="1:40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</row>
    <row r="139" spans="1:40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</row>
    <row r="140" spans="1:40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</row>
    <row r="141" spans="1:40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</row>
    <row r="142" spans="1:40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</row>
    <row r="143" spans="1:40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</row>
    <row r="144" spans="1:40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</row>
    <row r="145" spans="1:40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</row>
    <row r="146" spans="1:40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</row>
    <row r="147" spans="1:40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</row>
    <row r="148" spans="1:40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</row>
    <row r="149" spans="1:40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</row>
    <row r="150" spans="1:40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</row>
    <row r="151" spans="1:40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</row>
    <row r="152" spans="1:40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</row>
    <row r="153" spans="1:40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</row>
    <row r="154" spans="1:40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</row>
    <row r="155" spans="1:40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</row>
    <row r="156" spans="1:40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</row>
    <row r="157" spans="1:40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</row>
    <row r="158" spans="1:40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</row>
    <row r="159" spans="1:40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</row>
    <row r="160" spans="1:40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</row>
    <row r="161" spans="1:40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</row>
    <row r="162" spans="1:40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</row>
    <row r="163" spans="1:40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</row>
    <row r="164" spans="1:40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</row>
    <row r="165" spans="1:40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</row>
    <row r="166" spans="1:40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</row>
    <row r="167" spans="1:40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</row>
    <row r="168" spans="1:40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</row>
    <row r="169" spans="1:40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</row>
    <row r="170" spans="1:40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</row>
    <row r="171" spans="1:40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</row>
    <row r="172" spans="1:40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</row>
    <row r="173" spans="1:40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</row>
    <row r="174" spans="1:40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</row>
    <row r="175" spans="1:40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</row>
    <row r="176" spans="1:40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</row>
    <row r="177" spans="1:40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</row>
    <row r="178" spans="1:40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</row>
    <row r="179" spans="1:40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</row>
    <row r="180" spans="1:40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</row>
    <row r="181" spans="1:40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</row>
    <row r="182" spans="1:40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</row>
    <row r="183" spans="1:40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</row>
    <row r="184" spans="1:40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</row>
    <row r="185" spans="1:40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</row>
    <row r="186" spans="1:40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</row>
    <row r="187" spans="1:40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</row>
    <row r="188" spans="1:40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</row>
    <row r="189" spans="1:40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</row>
    <row r="190" spans="1:40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</row>
    <row r="191" spans="1:40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</row>
    <row r="192" spans="1:40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</row>
    <row r="193" spans="1:40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</row>
    <row r="194" spans="1:40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</row>
    <row r="195" spans="1:40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</row>
    <row r="196" spans="1:40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</row>
    <row r="197" spans="1:40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</row>
    <row r="198" spans="1:40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</row>
    <row r="199" spans="1:40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</row>
    <row r="200" spans="1:40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</row>
    <row r="201" spans="1:40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</row>
    <row r="202" spans="1:40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</row>
    <row r="203" spans="1:40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</row>
    <row r="204" spans="1:40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</row>
    <row r="205" spans="1:40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</row>
    <row r="206" spans="1:40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</row>
    <row r="207" spans="1:40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</row>
    <row r="208" spans="1:40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</row>
    <row r="209" spans="1:40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</row>
    <row r="210" spans="1:40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</row>
    <row r="211" spans="1:40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</row>
    <row r="212" spans="1:40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</row>
    <row r="213" spans="1:40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</row>
    <row r="214" spans="1:40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</row>
    <row r="215" spans="1:40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</row>
    <row r="216" spans="1:40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</row>
    <row r="217" spans="1:40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</row>
    <row r="218" spans="1:40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</row>
    <row r="219" spans="1:40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</row>
    <row r="220" spans="1:40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</row>
    <row r="221" spans="1:40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</row>
    <row r="222" spans="1:40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</row>
    <row r="223" spans="1:40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</row>
    <row r="224" spans="1:40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</row>
    <row r="225" spans="1:40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</row>
    <row r="226" spans="1:40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</row>
    <row r="227" spans="1:40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</row>
    <row r="228" spans="1:40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</row>
    <row r="229" spans="1:40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</row>
    <row r="230" spans="1:40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</row>
    <row r="231" spans="1:40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</row>
    <row r="232" spans="1:40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</row>
    <row r="233" spans="1:40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</row>
    <row r="234" spans="1:40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</row>
    <row r="235" spans="1:40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</row>
    <row r="236" spans="1:40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</row>
    <row r="237" spans="1:40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</row>
    <row r="238" spans="1:40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</row>
    <row r="239" spans="1:40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</row>
    <row r="240" spans="1:40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</row>
    <row r="241" spans="1:40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</row>
    <row r="242" spans="1:40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</row>
    <row r="243" spans="1:40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</row>
    <row r="244" spans="1:40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</row>
    <row r="245" spans="1:40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</row>
    <row r="246" spans="1:40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</row>
    <row r="247" spans="1:40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</row>
    <row r="248" spans="1:40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</row>
    <row r="249" spans="1:40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</row>
    <row r="250" spans="1:40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</row>
    <row r="251" spans="1:40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</row>
    <row r="252" spans="1:40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</row>
    <row r="253" spans="1:40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</row>
    <row r="254" spans="1:40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</row>
    <row r="255" spans="1:40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</row>
    <row r="256" spans="1:40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</row>
    <row r="257" spans="1:40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</row>
    <row r="258" spans="1:40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</row>
    <row r="259" spans="1:40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</row>
    <row r="260" spans="1:40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</row>
    <row r="261" spans="1:40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</row>
    <row r="262" spans="1:40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</row>
    <row r="263" spans="1:40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</row>
    <row r="264" spans="1:40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</row>
    <row r="265" spans="1:40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</row>
    <row r="266" spans="1:40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</row>
    <row r="267" spans="1:40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</row>
    <row r="268" spans="1:40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</row>
    <row r="269" spans="1:40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</row>
    <row r="270" spans="1:40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</row>
    <row r="271" spans="1:40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</row>
    <row r="272" spans="1:40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</row>
    <row r="273" spans="1:40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</row>
    <row r="274" spans="1:40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</row>
    <row r="275" spans="1:40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</row>
    <row r="276" spans="1:40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</row>
    <row r="277" spans="1:40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</row>
    <row r="278" spans="1:40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</row>
    <row r="279" spans="1:40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</row>
    <row r="280" spans="1:40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</row>
    <row r="281" spans="1:40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</row>
    <row r="282" spans="1:40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</row>
    <row r="283" spans="1:40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</row>
    <row r="284" spans="1:40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</row>
    <row r="285" spans="1:40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</row>
    <row r="286" spans="1:40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</row>
    <row r="287" spans="1:40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</row>
    <row r="288" spans="1:40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</row>
    <row r="289" spans="1:40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</row>
    <row r="290" spans="1:40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</row>
    <row r="291" spans="1:40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</row>
    <row r="292" spans="1:40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</row>
    <row r="293" spans="1:40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</row>
    <row r="294" spans="1:40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</row>
    <row r="295" spans="1:40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</row>
    <row r="296" spans="1:40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</row>
    <row r="297" spans="1:40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</row>
    <row r="298" spans="1:40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</row>
    <row r="299" spans="1:40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</row>
    <row r="300" spans="1:40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</row>
    <row r="301" spans="1:40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</row>
    <row r="302" spans="1:40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</row>
    <row r="303" spans="1:40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</row>
    <row r="304" spans="1:40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</row>
    <row r="305" spans="1:40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</row>
    <row r="306" spans="1:40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</row>
    <row r="307" spans="1:40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</row>
    <row r="308" spans="1:40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</row>
    <row r="309" spans="1:40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</row>
    <row r="310" spans="1:40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</row>
    <row r="311" spans="1:40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</row>
    <row r="312" spans="1:40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</row>
    <row r="313" spans="1:40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</row>
    <row r="314" spans="1:40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</row>
    <row r="315" spans="1:40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</row>
    <row r="316" spans="1:40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</row>
    <row r="317" spans="1:40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</row>
    <row r="318" spans="1:40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</row>
    <row r="319" spans="1:40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</row>
    <row r="320" spans="1:40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</row>
    <row r="321" spans="1:40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</row>
    <row r="322" spans="1:40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</row>
    <row r="323" spans="1:40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</row>
    <row r="324" spans="1:40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</row>
    <row r="325" spans="1:40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</row>
    <row r="326" spans="1:40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</row>
    <row r="327" spans="1:40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</row>
    <row r="328" spans="1:40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</row>
    <row r="329" spans="1:40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</row>
    <row r="330" spans="1:40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</row>
    <row r="331" spans="1:40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</row>
    <row r="332" spans="1:40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</row>
    <row r="333" spans="1:40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</row>
    <row r="334" spans="1:40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</row>
    <row r="335" spans="1:40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</row>
    <row r="336" spans="1:40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</row>
    <row r="337" spans="1:40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</row>
    <row r="338" spans="1:40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</row>
    <row r="339" spans="1:40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</row>
    <row r="340" spans="1:40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</row>
    <row r="341" spans="1:40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</row>
    <row r="342" spans="1:40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</row>
    <row r="343" spans="1:40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</row>
    <row r="344" spans="1:40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</row>
    <row r="345" spans="1:40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</row>
    <row r="346" spans="1:40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</row>
    <row r="347" spans="1:40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</row>
    <row r="348" spans="1:40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</row>
    <row r="349" spans="1:40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</row>
    <row r="350" spans="1:40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</row>
    <row r="351" spans="1:40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</row>
    <row r="352" spans="1:40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</row>
    <row r="353" spans="1:40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</row>
    <row r="354" spans="1:40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</row>
    <row r="355" spans="1:40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</row>
    <row r="356" spans="1:40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</row>
    <row r="357" spans="1:40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</row>
    <row r="358" spans="1:40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</row>
    <row r="359" spans="1:40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</row>
    <row r="360" spans="1:40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</row>
    <row r="361" spans="1:40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</row>
    <row r="362" spans="1:40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</row>
    <row r="363" spans="1:40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</row>
    <row r="364" spans="1:40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</row>
    <row r="365" spans="1:40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</row>
    <row r="366" spans="1:40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</row>
    <row r="367" spans="1:40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</row>
    <row r="368" spans="1:40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</row>
    <row r="369" spans="1:40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</row>
    <row r="370" spans="1:40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</row>
    <row r="371" spans="1:40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</row>
    <row r="372" spans="1:40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</row>
    <row r="373" spans="1:40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N5" activePane="bottomRight" state="frozen"/>
      <selection activeCell="A4" sqref="A4"/>
      <selection pane="topRight" activeCell="B4" sqref="B4"/>
      <selection pane="bottomLeft" activeCell="A6" sqref="A6"/>
      <selection pane="bottomRight" activeCell="O4" sqref="O4:Y4"/>
    </sheetView>
  </sheetViews>
  <sheetFormatPr baseColWidth="10" defaultColWidth="9.7109375" defaultRowHeight="12.75" x14ac:dyDescent="0.2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42" customWidth="1"/>
    <col min="11" max="11" width="12.28515625" style="2" customWidth="1"/>
    <col min="12" max="12" width="15.5703125" style="2" customWidth="1"/>
    <col min="13" max="13" width="12" style="42" customWidth="1"/>
    <col min="14" max="14" width="17.7109375" style="43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42" customWidth="1"/>
    <col min="26" max="26" width="18.42578125" style="2" bestFit="1" customWidth="1"/>
    <col min="27" max="27" width="3.7109375" style="4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6.25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8.75" thickBot="1" x14ac:dyDescent="0.3">
      <c r="C3" s="351" t="s">
        <v>2</v>
      </c>
      <c r="D3" s="351"/>
      <c r="E3" s="351"/>
      <c r="F3" s="351"/>
      <c r="G3" s="351"/>
      <c r="H3" s="350" t="s">
        <v>0</v>
      </c>
      <c r="I3" s="350"/>
      <c r="J3" s="350"/>
      <c r="K3" s="350"/>
      <c r="L3" s="350"/>
      <c r="M3" s="350"/>
      <c r="N3" s="350"/>
      <c r="O3" s="350" t="s">
        <v>1</v>
      </c>
      <c r="P3" s="350"/>
      <c r="Q3" s="350"/>
      <c r="R3" s="350"/>
      <c r="S3" s="350"/>
      <c r="T3" s="350"/>
      <c r="U3" s="350"/>
      <c r="V3" s="350"/>
      <c r="W3" s="305"/>
      <c r="X3" s="350"/>
      <c r="Y3" s="350"/>
      <c r="Z3" s="306" t="s">
        <v>1</v>
      </c>
      <c r="AB3" s="351" t="s">
        <v>256</v>
      </c>
      <c r="AC3" s="351"/>
      <c r="AD3" s="351"/>
      <c r="AE3" s="351"/>
      <c r="AF3" s="351"/>
    </row>
    <row r="4" spans="1:32" ht="64.5" thickBot="1" x14ac:dyDescent="0.25">
      <c r="B4" s="5" t="s">
        <v>3</v>
      </c>
      <c r="C4" s="5" t="s">
        <v>171</v>
      </c>
      <c r="D4" s="5" t="s">
        <v>172</v>
      </c>
      <c r="E4" s="6" t="s">
        <v>257</v>
      </c>
      <c r="F4" s="9" t="s">
        <v>258</v>
      </c>
      <c r="G4" s="10" t="s">
        <v>11</v>
      </c>
      <c r="H4" s="5" t="s">
        <v>110</v>
      </c>
      <c r="I4" s="6" t="s">
        <v>4</v>
      </c>
      <c r="J4" s="7">
        <v>0.85</v>
      </c>
      <c r="K4" s="5" t="s">
        <v>5</v>
      </c>
      <c r="L4" s="6" t="s">
        <v>6</v>
      </c>
      <c r="M4" s="7">
        <v>0.15</v>
      </c>
      <c r="N4" s="8" t="s">
        <v>7</v>
      </c>
      <c r="O4" s="208" t="s">
        <v>259</v>
      </c>
      <c r="P4" s="208" t="s">
        <v>260</v>
      </c>
      <c r="Q4" s="208" t="s">
        <v>261</v>
      </c>
      <c r="R4" s="5" t="s">
        <v>262</v>
      </c>
      <c r="S4" s="307" t="s">
        <v>263</v>
      </c>
      <c r="T4" s="307" t="s">
        <v>264</v>
      </c>
      <c r="U4" s="5" t="s">
        <v>265</v>
      </c>
      <c r="V4" s="208" t="s">
        <v>266</v>
      </c>
      <c r="W4" s="308" t="s">
        <v>267</v>
      </c>
      <c r="X4" s="307" t="s">
        <v>268</v>
      </c>
      <c r="Y4" s="5" t="s">
        <v>13</v>
      </c>
      <c r="Z4" s="309" t="s">
        <v>8</v>
      </c>
      <c r="AB4" s="11" t="s">
        <v>14</v>
      </c>
      <c r="AC4" s="11" t="s">
        <v>12</v>
      </c>
      <c r="AD4" s="11" t="s">
        <v>13</v>
      </c>
      <c r="AE4" s="11" t="s">
        <v>269</v>
      </c>
      <c r="AF4" s="11" t="s">
        <v>16</v>
      </c>
    </row>
    <row r="5" spans="1:32" s="12" customFormat="1" ht="22.5" x14ac:dyDescent="0.2">
      <c r="B5" s="302"/>
      <c r="C5" s="310" t="s">
        <v>270</v>
      </c>
      <c r="D5" s="303" t="s">
        <v>271</v>
      </c>
      <c r="E5" s="303" t="s">
        <v>26</v>
      </c>
      <c r="F5" s="303" t="s">
        <v>27</v>
      </c>
      <c r="G5" s="311" t="s">
        <v>28</v>
      </c>
      <c r="H5" s="302" t="s">
        <v>18</v>
      </c>
      <c r="I5" s="303" t="s">
        <v>19</v>
      </c>
      <c r="J5" s="312" t="s">
        <v>20</v>
      </c>
      <c r="K5" s="301" t="s">
        <v>21</v>
      </c>
      <c r="L5" s="303" t="s">
        <v>22</v>
      </c>
      <c r="M5" s="312" t="s">
        <v>23</v>
      </c>
      <c r="N5" s="313" t="s">
        <v>24</v>
      </c>
      <c r="O5" s="301" t="s">
        <v>254</v>
      </c>
      <c r="P5" s="301" t="s">
        <v>255</v>
      </c>
      <c r="Q5" s="301" t="s">
        <v>239</v>
      </c>
      <c r="R5" s="301" t="s">
        <v>245</v>
      </c>
      <c r="S5" s="302" t="s">
        <v>246</v>
      </c>
      <c r="T5" s="302" t="s">
        <v>247</v>
      </c>
      <c r="U5" s="301" t="s">
        <v>248</v>
      </c>
      <c r="V5" s="301" t="s">
        <v>249</v>
      </c>
      <c r="W5" s="301" t="s">
        <v>250</v>
      </c>
      <c r="X5" s="301" t="s">
        <v>251</v>
      </c>
      <c r="Y5" s="303" t="s">
        <v>252</v>
      </c>
      <c r="Z5" s="304" t="s">
        <v>253</v>
      </c>
      <c r="AA5" s="314"/>
      <c r="AB5" s="301">
        <f>+AE5*0.5</f>
        <v>428748291.0465607</v>
      </c>
      <c r="AC5" s="301">
        <f>+AE5*0.25</f>
        <v>214374145.52328035</v>
      </c>
      <c r="AD5" s="301">
        <f>+AE5*0.25</f>
        <v>214374145.52328035</v>
      </c>
      <c r="AE5" s="301">
        <v>857496582.09312141</v>
      </c>
    </row>
    <row r="6" spans="1:32" s="13" customFormat="1" ht="23.25" customHeight="1" thickBot="1" x14ac:dyDescent="0.25">
      <c r="B6" s="315"/>
      <c r="C6" s="316"/>
      <c r="D6" s="316"/>
      <c r="E6" s="316"/>
      <c r="F6" s="316"/>
      <c r="G6" s="317"/>
      <c r="H6" s="315"/>
      <c r="I6" s="316"/>
      <c r="J6" s="318"/>
      <c r="K6" s="316"/>
      <c r="L6" s="316"/>
      <c r="M6" s="318"/>
      <c r="N6" s="319"/>
      <c r="O6" s="320"/>
      <c r="P6" s="320"/>
      <c r="Q6" s="320"/>
      <c r="R6" s="320"/>
      <c r="S6" s="321"/>
      <c r="T6" s="321"/>
      <c r="U6" s="320"/>
      <c r="V6" s="320"/>
      <c r="W6" s="320"/>
      <c r="X6" s="322"/>
      <c r="Y6" s="4"/>
      <c r="Z6" s="323"/>
      <c r="AA6" s="316"/>
      <c r="AB6" s="301" t="s">
        <v>31</v>
      </c>
      <c r="AC6" s="301" t="s">
        <v>29</v>
      </c>
      <c r="AD6" s="301" t="s">
        <v>30</v>
      </c>
      <c r="AE6" s="324" t="s">
        <v>32</v>
      </c>
      <c r="AF6" s="324" t="s">
        <v>33</v>
      </c>
    </row>
    <row r="7" spans="1:32" ht="13.5" thickTop="1" x14ac:dyDescent="0.2">
      <c r="A7" s="325" t="s">
        <v>272</v>
      </c>
      <c r="B7" s="14" t="s">
        <v>34</v>
      </c>
      <c r="C7" s="17">
        <v>558823</v>
      </c>
      <c r="D7" s="17">
        <v>145672.85</v>
      </c>
      <c r="E7" s="19">
        <f t="shared" ref="E7:E58" si="0">+D7/C7</f>
        <v>0.26067797853703228</v>
      </c>
      <c r="F7" s="20">
        <f>+E7*D7</f>
        <v>37973.704065728321</v>
      </c>
      <c r="G7" s="197">
        <f t="shared" ref="G7:G57" si="1">+F7/F$58</f>
        <v>2.3846074066165529E-5</v>
      </c>
      <c r="H7" s="15">
        <v>2974</v>
      </c>
      <c r="I7" s="16">
        <f t="shared" ref="I7:I57" si="2">+H7/$H$58</f>
        <v>5.141377508841821E-4</v>
      </c>
      <c r="J7" s="16">
        <f>+I7*J$4</f>
        <v>4.3701708825155477E-4</v>
      </c>
      <c r="K7" s="17">
        <v>46.9</v>
      </c>
      <c r="L7" s="326">
        <f t="shared" ref="L7:L58" si="3">+K7/$K$58</f>
        <v>7.3102605507790314E-4</v>
      </c>
      <c r="M7" s="18">
        <f>+L7*M$4</f>
        <v>1.0965390826168547E-4</v>
      </c>
      <c r="N7" s="197">
        <f>+M7+J7</f>
        <v>5.4667099651324028E-4</v>
      </c>
      <c r="O7" s="327">
        <v>296</v>
      </c>
      <c r="P7" s="327">
        <v>291</v>
      </c>
      <c r="Q7" s="328">
        <v>1.7570912812999999</v>
      </c>
      <c r="R7" s="329">
        <f>+P7/P$58</f>
        <v>2.7055597858981759E-4</v>
      </c>
      <c r="S7" s="328">
        <f t="shared" ref="S7:S57" si="4">+Q7*R7</f>
        <v>4.7539155108375792E-4</v>
      </c>
      <c r="T7" s="328">
        <f>+S7/S$58</f>
        <v>2.4656536212427173E-4</v>
      </c>
      <c r="U7" s="327">
        <f>+AD$5*0.85*T7</f>
        <v>44928.652997874604</v>
      </c>
      <c r="V7" s="329">
        <f t="shared" ref="V7:V57" si="5">+O7/P7</f>
        <v>1.0171821305841924</v>
      </c>
      <c r="W7" s="329">
        <f>+V7/V$58</f>
        <v>1.351657209931304E-2</v>
      </c>
      <c r="X7" s="327">
        <f>AD$5*0.15*W7</f>
        <v>434640.53912910668</v>
      </c>
      <c r="Y7" s="17">
        <f t="shared" ref="Y7:Y57" si="6">+X7+U7</f>
        <v>479569.19212698127</v>
      </c>
      <c r="Z7" s="197">
        <f>+Y7/Y$58</f>
        <v>2.2370663727025869E-3</v>
      </c>
      <c r="AB7" s="21">
        <f t="shared" ref="AB7:AB57" si="7">+G7*AB$5</f>
        <v>10223.963504038182</v>
      </c>
      <c r="AC7" s="22">
        <f t="shared" ref="AC7:AC57" si="8">+N7*AC$5</f>
        <v>117192.12775988606</v>
      </c>
      <c r="AD7" s="22">
        <f>+Z7*AD$5</f>
        <v>479569.19212698127</v>
      </c>
      <c r="AE7" s="22">
        <f>SUM(AB7:AD7)</f>
        <v>606985.28339090548</v>
      </c>
      <c r="AF7" s="330">
        <f>+AE7/AE$58</f>
        <v>7.0785737933703964E-4</v>
      </c>
    </row>
    <row r="8" spans="1:32" x14ac:dyDescent="0.2">
      <c r="A8" s="325" t="s">
        <v>273</v>
      </c>
      <c r="B8" s="23" t="s">
        <v>35</v>
      </c>
      <c r="C8" s="26">
        <v>2588435</v>
      </c>
      <c r="D8" s="26">
        <v>768052</v>
      </c>
      <c r="E8" s="28">
        <f t="shared" si="0"/>
        <v>0.2967244686461124</v>
      </c>
      <c r="F8" s="29">
        <f t="shared" ref="F8:F57" si="9">+E8*D8</f>
        <v>227899.82159258393</v>
      </c>
      <c r="G8" s="198">
        <f t="shared" si="1"/>
        <v>1.4311261329566678E-4</v>
      </c>
      <c r="H8" s="24">
        <v>3382</v>
      </c>
      <c r="I8" s="25">
        <f t="shared" si="2"/>
        <v>5.8467177992276519E-4</v>
      </c>
      <c r="J8" s="25">
        <f t="shared" ref="J8:J57" si="10">+I8*J$4</f>
        <v>4.9697101293435045E-4</v>
      </c>
      <c r="K8" s="26">
        <v>980.9</v>
      </c>
      <c r="L8" s="331">
        <f t="shared" si="3"/>
        <v>1.528919951867623E-2</v>
      </c>
      <c r="M8" s="27">
        <f t="shared" ref="M8:M57" si="11">+L8*M$4</f>
        <v>2.2933799278014345E-3</v>
      </c>
      <c r="N8" s="198">
        <f t="shared" ref="N8:N57" si="12">+M8+J8</f>
        <v>2.7903509407357849E-3</v>
      </c>
      <c r="O8" s="332">
        <v>250</v>
      </c>
      <c r="P8" s="332">
        <v>278</v>
      </c>
      <c r="Q8" s="333">
        <v>1.7189329948000001</v>
      </c>
      <c r="R8" s="334">
        <f t="shared" ref="R8:R57" si="13">+P8/P$58</f>
        <v>2.5846928538821062E-4</v>
      </c>
      <c r="S8" s="333">
        <f t="shared" si="4"/>
        <v>4.4429138279617278E-4</v>
      </c>
      <c r="T8" s="333">
        <f t="shared" ref="T8:T57" si="14">+S8/S$58</f>
        <v>2.3043502863712235E-4</v>
      </c>
      <c r="U8" s="332">
        <f t="shared" ref="U8:U57" si="15">+AD$5*0.85*T8</f>
        <v>41989.415508308382</v>
      </c>
      <c r="V8" s="334">
        <f t="shared" si="5"/>
        <v>0.89928057553956831</v>
      </c>
      <c r="W8" s="334">
        <f t="shared" ref="W8:W57" si="16">+V8/V$58</f>
        <v>1.1949866568941082E-2</v>
      </c>
      <c r="X8" s="332">
        <f t="shared" ref="X8:X57" si="17">AD$5*0.15*W8</f>
        <v>384261.36522509373</v>
      </c>
      <c r="Y8" s="26">
        <f t="shared" si="6"/>
        <v>426250.78073340212</v>
      </c>
      <c r="Z8" s="198">
        <f t="shared" ref="Z8:Z57" si="18">+Y8/Y$58</f>
        <v>1.9883497596827164E-3</v>
      </c>
      <c r="AB8" s="30">
        <f t="shared" si="7"/>
        <v>61359.288377724435</v>
      </c>
      <c r="AC8" s="31">
        <f t="shared" si="8"/>
        <v>598179.09863031539</v>
      </c>
      <c r="AD8" s="31">
        <f t="shared" ref="AD8:AD57" si="19">+Z8*AD$5</f>
        <v>426250.78073340218</v>
      </c>
      <c r="AE8" s="31">
        <f t="shared" ref="AE8:AE57" si="20">SUM(AB8:AD8)</f>
        <v>1085789.1677414421</v>
      </c>
      <c r="AF8" s="335">
        <f t="shared" ref="AF8:AF57" si="21">+AE8/AE$58</f>
        <v>1.2662314817524589E-3</v>
      </c>
    </row>
    <row r="9" spans="1:32" x14ac:dyDescent="0.2">
      <c r="A9" s="325" t="s">
        <v>274</v>
      </c>
      <c r="B9" s="23" t="s">
        <v>275</v>
      </c>
      <c r="C9" s="26">
        <v>1115974</v>
      </c>
      <c r="D9" s="26">
        <v>272877</v>
      </c>
      <c r="E9" s="28">
        <f t="shared" si="0"/>
        <v>0.24451913754263091</v>
      </c>
      <c r="F9" s="29">
        <f t="shared" si="9"/>
        <v>66723.648695220501</v>
      </c>
      <c r="G9" s="198">
        <f t="shared" si="1"/>
        <v>4.1899970200352918E-5</v>
      </c>
      <c r="H9" s="24">
        <v>1407</v>
      </c>
      <c r="I9" s="25">
        <f t="shared" si="2"/>
        <v>2.4323867366981983E-4</v>
      </c>
      <c r="J9" s="25">
        <f t="shared" si="10"/>
        <v>2.0675287261934686E-4</v>
      </c>
      <c r="K9" s="26">
        <v>694.5</v>
      </c>
      <c r="L9" s="331">
        <f t="shared" si="3"/>
        <v>1.0825108640759142E-2</v>
      </c>
      <c r="M9" s="27">
        <f t="shared" si="11"/>
        <v>1.6237662961138713E-3</v>
      </c>
      <c r="N9" s="198">
        <f t="shared" si="12"/>
        <v>1.8305191687332182E-3</v>
      </c>
      <c r="O9" s="332">
        <v>366</v>
      </c>
      <c r="P9" s="332">
        <v>167</v>
      </c>
      <c r="Q9" s="333">
        <v>1.7050555638</v>
      </c>
      <c r="R9" s="334">
        <f t="shared" si="13"/>
        <v>1.5526752035910496E-4</v>
      </c>
      <c r="S9" s="333">
        <f t="shared" si="4"/>
        <v>2.6473974946572169E-4</v>
      </c>
      <c r="T9" s="333">
        <f t="shared" si="14"/>
        <v>1.3730923918798022E-4</v>
      </c>
      <c r="U9" s="332">
        <f t="shared" si="15"/>
        <v>25020.218199868734</v>
      </c>
      <c r="V9" s="334">
        <f t="shared" si="5"/>
        <v>2.191616766467066</v>
      </c>
      <c r="W9" s="334">
        <f t="shared" si="16"/>
        <v>2.9122755057643529E-2</v>
      </c>
      <c r="X9" s="332">
        <f t="shared" si="17"/>
        <v>936474.85961491847</v>
      </c>
      <c r="Y9" s="26">
        <f t="shared" si="6"/>
        <v>961495.07781478716</v>
      </c>
      <c r="Z9" s="198">
        <f t="shared" si="18"/>
        <v>4.485126111956313E-3</v>
      </c>
      <c r="AB9" s="30">
        <f t="shared" si="7"/>
        <v>17964.540618303134</v>
      </c>
      <c r="AC9" s="31">
        <f t="shared" si="8"/>
        <v>392415.98266116908</v>
      </c>
      <c r="AD9" s="31">
        <f t="shared" si="19"/>
        <v>961495.07781478728</v>
      </c>
      <c r="AE9" s="31">
        <f t="shared" si="20"/>
        <v>1371875.6010942594</v>
      </c>
      <c r="AF9" s="335">
        <f t="shared" si="21"/>
        <v>1.5998613052725593E-3</v>
      </c>
    </row>
    <row r="10" spans="1:32" ht="13.5" customHeight="1" x14ac:dyDescent="0.2">
      <c r="A10" s="325" t="s">
        <v>276</v>
      </c>
      <c r="B10" s="23" t="s">
        <v>37</v>
      </c>
      <c r="C10" s="26">
        <v>37146815</v>
      </c>
      <c r="D10" s="26">
        <v>23142962</v>
      </c>
      <c r="E10" s="28">
        <f t="shared" si="0"/>
        <v>0.62301335928800361</v>
      </c>
      <c r="F10" s="29">
        <f t="shared" si="9"/>
        <v>14418374.499494614</v>
      </c>
      <c r="G10" s="198">
        <f t="shared" si="1"/>
        <v>9.0542030251656077E-3</v>
      </c>
      <c r="H10" s="24">
        <v>35289</v>
      </c>
      <c r="I10" s="25">
        <f t="shared" si="2"/>
        <v>6.1006748792709828E-3</v>
      </c>
      <c r="J10" s="25">
        <f t="shared" si="10"/>
        <v>5.1855736473803348E-3</v>
      </c>
      <c r="K10" s="26">
        <v>190.5</v>
      </c>
      <c r="L10" s="331">
        <f t="shared" si="3"/>
        <v>2.9693062578324213E-3</v>
      </c>
      <c r="M10" s="27">
        <f t="shared" si="11"/>
        <v>4.4539593867486317E-4</v>
      </c>
      <c r="N10" s="198">
        <f t="shared" si="12"/>
        <v>5.6309695860551979E-3</v>
      </c>
      <c r="O10" s="332">
        <v>6372</v>
      </c>
      <c r="P10" s="332">
        <v>6876</v>
      </c>
      <c r="Q10" s="333">
        <v>1.5964581414000001</v>
      </c>
      <c r="R10" s="334">
        <f t="shared" si="13"/>
        <v>6.3929309580191959E-3</v>
      </c>
      <c r="S10" s="333">
        <f t="shared" si="4"/>
        <v>1.0206046675337848E-2</v>
      </c>
      <c r="T10" s="333">
        <f t="shared" si="14"/>
        <v>5.2934419819306551E-3</v>
      </c>
      <c r="U10" s="332">
        <f t="shared" si="15"/>
        <v>964560.53649042733</v>
      </c>
      <c r="V10" s="334">
        <f t="shared" si="5"/>
        <v>0.92670157068062831</v>
      </c>
      <c r="W10" s="334">
        <f t="shared" si="16"/>
        <v>1.2314243652174133E-2</v>
      </c>
      <c r="X10" s="332">
        <f t="shared" si="17"/>
        <v>395978.31910504634</v>
      </c>
      <c r="Y10" s="26">
        <f t="shared" si="6"/>
        <v>1360538.8555954737</v>
      </c>
      <c r="Z10" s="198">
        <f t="shared" si="18"/>
        <v>6.3465622324671775E-3</v>
      </c>
      <c r="AB10" s="30">
        <f t="shared" si="7"/>
        <v>3881974.0738283545</v>
      </c>
      <c r="AC10" s="31">
        <f t="shared" si="8"/>
        <v>1207134.2934781627</v>
      </c>
      <c r="AD10" s="31">
        <f t="shared" si="19"/>
        <v>1360538.8555954737</v>
      </c>
      <c r="AE10" s="31">
        <f t="shared" si="20"/>
        <v>6449647.2229019906</v>
      </c>
      <c r="AF10" s="335">
        <f t="shared" si="21"/>
        <v>7.5214844672133983E-3</v>
      </c>
    </row>
    <row r="11" spans="1:32" x14ac:dyDescent="0.2">
      <c r="A11" s="325" t="s">
        <v>277</v>
      </c>
      <c r="B11" s="23" t="s">
        <v>278</v>
      </c>
      <c r="C11" s="26">
        <v>10240869</v>
      </c>
      <c r="D11" s="26">
        <v>2531264</v>
      </c>
      <c r="E11" s="28">
        <f t="shared" si="0"/>
        <v>0.24717277410735358</v>
      </c>
      <c r="F11" s="29">
        <f t="shared" si="9"/>
        <v>625659.5448780763</v>
      </c>
      <c r="G11" s="198">
        <f t="shared" si="1"/>
        <v>3.9289092845780761E-4</v>
      </c>
      <c r="H11" s="24">
        <v>18030</v>
      </c>
      <c r="I11" s="25">
        <f t="shared" si="2"/>
        <v>3.1169817244256232E-3</v>
      </c>
      <c r="J11" s="25">
        <f t="shared" si="10"/>
        <v>2.6494344657617798E-3</v>
      </c>
      <c r="K11" s="26">
        <v>4539.2</v>
      </c>
      <c r="L11" s="331">
        <f t="shared" si="3"/>
        <v>7.0752099556708276E-2</v>
      </c>
      <c r="M11" s="27">
        <f t="shared" si="11"/>
        <v>1.0612814933506241E-2</v>
      </c>
      <c r="N11" s="198">
        <f t="shared" si="12"/>
        <v>1.3262249399268022E-2</v>
      </c>
      <c r="O11" s="332">
        <v>7349</v>
      </c>
      <c r="P11" s="332">
        <v>5491</v>
      </c>
      <c r="Q11" s="333">
        <v>1.7933312159000001</v>
      </c>
      <c r="R11" s="334">
        <f t="shared" si="13"/>
        <v>5.1052332592326066E-3</v>
      </c>
      <c r="S11" s="333">
        <f t="shared" si="4"/>
        <v>9.1553741682327307E-3</v>
      </c>
      <c r="T11" s="333">
        <f t="shared" si="14"/>
        <v>4.7485028752136602E-3</v>
      </c>
      <c r="U11" s="332">
        <f t="shared" si="15"/>
        <v>865262.80943045311</v>
      </c>
      <c r="V11" s="334">
        <f t="shared" si="5"/>
        <v>1.3383718812602441</v>
      </c>
      <c r="W11" s="334">
        <f t="shared" si="16"/>
        <v>1.7784622325559021E-2</v>
      </c>
      <c r="X11" s="332">
        <f t="shared" si="17"/>
        <v>571884.48217439547</v>
      </c>
      <c r="Y11" s="26">
        <f t="shared" si="6"/>
        <v>1437147.2916048486</v>
      </c>
      <c r="Z11" s="198">
        <f t="shared" si="18"/>
        <v>6.7039207927654639E-3</v>
      </c>
      <c r="AB11" s="30">
        <f t="shared" si="7"/>
        <v>168451.31414398155</v>
      </c>
      <c r="AC11" s="31">
        <f t="shared" si="8"/>
        <v>2843083.3826847202</v>
      </c>
      <c r="AD11" s="31">
        <f t="shared" si="19"/>
        <v>1437147.2916048486</v>
      </c>
      <c r="AE11" s="31">
        <f t="shared" si="20"/>
        <v>4448681.9884335501</v>
      </c>
      <c r="AF11" s="335">
        <f t="shared" si="21"/>
        <v>5.1879880122372756E-3</v>
      </c>
    </row>
    <row r="12" spans="1:32" x14ac:dyDescent="0.2">
      <c r="A12" s="325" t="s">
        <v>279</v>
      </c>
      <c r="B12" s="23" t="s">
        <v>39</v>
      </c>
      <c r="C12" s="26">
        <v>679461530</v>
      </c>
      <c r="D12" s="26">
        <v>299493654.98000002</v>
      </c>
      <c r="E12" s="28">
        <f t="shared" si="0"/>
        <v>0.44078088568163676</v>
      </c>
      <c r="F12" s="29">
        <f t="shared" si="9"/>
        <v>132011078.49811494</v>
      </c>
      <c r="G12" s="198">
        <f t="shared" si="1"/>
        <v>8.2898048343445538E-2</v>
      </c>
      <c r="H12" s="24">
        <v>656464</v>
      </c>
      <c r="I12" s="25">
        <f t="shared" si="2"/>
        <v>0.11348786970290306</v>
      </c>
      <c r="J12" s="25">
        <f t="shared" si="10"/>
        <v>9.6464689247467594E-2</v>
      </c>
      <c r="K12" s="26">
        <v>224</v>
      </c>
      <c r="L12" s="331">
        <f t="shared" si="3"/>
        <v>3.4914677257452094E-3</v>
      </c>
      <c r="M12" s="27">
        <f t="shared" si="11"/>
        <v>5.2372015886178135E-4</v>
      </c>
      <c r="N12" s="198">
        <f t="shared" si="12"/>
        <v>9.6988409406329371E-2</v>
      </c>
      <c r="O12" s="332">
        <v>77936</v>
      </c>
      <c r="P12" s="332">
        <v>87455</v>
      </c>
      <c r="Q12" s="333">
        <v>1.8323297204</v>
      </c>
      <c r="R12" s="334">
        <f t="shared" si="13"/>
        <v>8.1310904149733673E-2</v>
      </c>
      <c r="S12" s="333">
        <f t="shared" si="4"/>
        <v>0.14898838626615271</v>
      </c>
      <c r="T12" s="333">
        <f t="shared" si="14"/>
        <v>7.7273934146028844E-2</v>
      </c>
      <c r="U12" s="332">
        <f t="shared" si="15"/>
        <v>14080703.563210595</v>
      </c>
      <c r="V12" s="334">
        <f t="shared" si="5"/>
        <v>0.89115545137499286</v>
      </c>
      <c r="W12" s="334">
        <f t="shared" si="16"/>
        <v>1.1841897874560577E-2</v>
      </c>
      <c r="X12" s="332">
        <f t="shared" si="17"/>
        <v>380789.51073493104</v>
      </c>
      <c r="Y12" s="26">
        <f t="shared" si="6"/>
        <v>14461493.073945526</v>
      </c>
      <c r="Z12" s="198">
        <f t="shared" si="18"/>
        <v>6.745912870530861E-2</v>
      </c>
      <c r="AB12" s="30">
        <f t="shared" si="7"/>
        <v>35542396.558347449</v>
      </c>
      <c r="AC12" s="31">
        <f t="shared" si="8"/>
        <v>20791807.392143946</v>
      </c>
      <c r="AD12" s="31">
        <f t="shared" si="19"/>
        <v>14461493.073945526</v>
      </c>
      <c r="AE12" s="31">
        <f t="shared" si="20"/>
        <v>70795697.024436921</v>
      </c>
      <c r="AF12" s="335">
        <f t="shared" si="21"/>
        <v>8.2560908699632271E-2</v>
      </c>
    </row>
    <row r="13" spans="1:32" x14ac:dyDescent="0.2">
      <c r="A13" s="325" t="s">
        <v>280</v>
      </c>
      <c r="B13" s="23" t="s">
        <v>40</v>
      </c>
      <c r="C13" s="26">
        <v>1835394</v>
      </c>
      <c r="D13" s="26">
        <v>788778.4</v>
      </c>
      <c r="E13" s="28">
        <f t="shared" si="0"/>
        <v>0.42975971371814448</v>
      </c>
      <c r="F13" s="29">
        <f t="shared" si="9"/>
        <v>338985.17937105609</v>
      </c>
      <c r="G13" s="198">
        <f t="shared" si="1"/>
        <v>2.1287008716934795E-4</v>
      </c>
      <c r="H13" s="24">
        <v>14992</v>
      </c>
      <c r="I13" s="25">
        <f t="shared" si="2"/>
        <v>2.5917798121236242E-3</v>
      </c>
      <c r="J13" s="25">
        <f t="shared" si="10"/>
        <v>2.2030128403050806E-3</v>
      </c>
      <c r="K13" s="26">
        <v>2688.6</v>
      </c>
      <c r="L13" s="331">
        <f t="shared" si="3"/>
        <v>4.1906964854636471E-2</v>
      </c>
      <c r="M13" s="27">
        <f t="shared" si="11"/>
        <v>6.2860447281954702E-3</v>
      </c>
      <c r="N13" s="198">
        <f t="shared" si="12"/>
        <v>8.48905756850055E-3</v>
      </c>
      <c r="O13" s="332">
        <v>10274</v>
      </c>
      <c r="P13" s="332">
        <v>7471</v>
      </c>
      <c r="Q13" s="333">
        <v>2.3084826450000002</v>
      </c>
      <c r="R13" s="334">
        <f t="shared" si="13"/>
        <v>6.9461296084004373E-3</v>
      </c>
      <c r="S13" s="333">
        <f t="shared" si="4"/>
        <v>1.6035019650913057E-2</v>
      </c>
      <c r="T13" s="333">
        <f t="shared" si="14"/>
        <v>8.3166821494490614E-3</v>
      </c>
      <c r="U13" s="332">
        <f t="shared" si="15"/>
        <v>1515449.384970332</v>
      </c>
      <c r="V13" s="334">
        <f t="shared" si="5"/>
        <v>1.375184044973899</v>
      </c>
      <c r="W13" s="334">
        <f t="shared" si="16"/>
        <v>1.8273791619834338E-2</v>
      </c>
      <c r="X13" s="332">
        <f t="shared" si="17"/>
        <v>587614.26959587005</v>
      </c>
      <c r="Y13" s="26">
        <f t="shared" si="6"/>
        <v>2103063.6545662023</v>
      </c>
      <c r="Z13" s="198">
        <f t="shared" si="18"/>
        <v>9.8102485700068548E-3</v>
      </c>
      <c r="AB13" s="30">
        <f t="shared" si="7"/>
        <v>91267.686088790346</v>
      </c>
      <c r="AC13" s="31">
        <f t="shared" si="8"/>
        <v>1819834.4625452415</v>
      </c>
      <c r="AD13" s="31">
        <f t="shared" si="19"/>
        <v>2103063.6545662023</v>
      </c>
      <c r="AE13" s="31">
        <f t="shared" si="20"/>
        <v>4014165.8032002342</v>
      </c>
      <c r="AF13" s="335">
        <f t="shared" si="21"/>
        <v>4.6812615782115255E-3</v>
      </c>
    </row>
    <row r="14" spans="1:32" x14ac:dyDescent="0.2">
      <c r="A14" s="325" t="s">
        <v>281</v>
      </c>
      <c r="B14" s="23" t="s">
        <v>41</v>
      </c>
      <c r="C14" s="26">
        <v>2443492</v>
      </c>
      <c r="D14" s="26">
        <v>799410</v>
      </c>
      <c r="E14" s="28">
        <f t="shared" si="0"/>
        <v>0.32715883661579409</v>
      </c>
      <c r="F14" s="29">
        <f t="shared" si="9"/>
        <v>261534.04557903195</v>
      </c>
      <c r="G14" s="198">
        <f t="shared" si="1"/>
        <v>1.6423365523960225E-4</v>
      </c>
      <c r="H14" s="24">
        <v>3661</v>
      </c>
      <c r="I14" s="25">
        <f t="shared" si="2"/>
        <v>6.329046086035611E-4</v>
      </c>
      <c r="J14" s="25">
        <f t="shared" si="10"/>
        <v>5.3796891731302697E-4</v>
      </c>
      <c r="K14" s="26">
        <v>466.7</v>
      </c>
      <c r="L14" s="331">
        <f t="shared" si="3"/>
        <v>7.2744106589521839E-3</v>
      </c>
      <c r="M14" s="27">
        <f t="shared" si="11"/>
        <v>1.0911615988428275E-3</v>
      </c>
      <c r="N14" s="198">
        <f t="shared" si="12"/>
        <v>1.6291305161558545E-3</v>
      </c>
      <c r="O14" s="332">
        <v>1472</v>
      </c>
      <c r="P14" s="332">
        <v>1100</v>
      </c>
      <c r="Q14" s="333">
        <v>1.4822637890000001</v>
      </c>
      <c r="R14" s="334">
        <f t="shared" si="13"/>
        <v>1.0227201939821285E-3</v>
      </c>
      <c r="S14" s="333">
        <f t="shared" si="4"/>
        <v>1.515941109818765E-3</v>
      </c>
      <c r="T14" s="333">
        <f t="shared" si="14"/>
        <v>7.8625412641311154E-4</v>
      </c>
      <c r="U14" s="332">
        <f t="shared" si="15"/>
        <v>143269.67303686944</v>
      </c>
      <c r="V14" s="334">
        <f t="shared" si="5"/>
        <v>1.3381818181818181</v>
      </c>
      <c r="W14" s="334">
        <f t="shared" si="16"/>
        <v>1.7782096719548338E-2</v>
      </c>
      <c r="X14" s="332">
        <f t="shared" si="17"/>
        <v>571803.26847982523</v>
      </c>
      <c r="Y14" s="26">
        <f t="shared" si="6"/>
        <v>715072.94151669461</v>
      </c>
      <c r="Z14" s="198">
        <f t="shared" si="18"/>
        <v>3.3356305153833953E-3</v>
      </c>
      <c r="AB14" s="30">
        <f t="shared" si="7"/>
        <v>70414.8990163095</v>
      </c>
      <c r="AC14" s="31">
        <f t="shared" si="8"/>
        <v>349243.46234681201</v>
      </c>
      <c r="AD14" s="31">
        <f t="shared" si="19"/>
        <v>715072.94151669461</v>
      </c>
      <c r="AE14" s="31">
        <f t="shared" si="20"/>
        <v>1134731.3028798162</v>
      </c>
      <c r="AF14" s="335">
        <f t="shared" si="21"/>
        <v>1.3233070855046137E-3</v>
      </c>
    </row>
    <row r="15" spans="1:32" x14ac:dyDescent="0.2">
      <c r="A15" s="325" t="s">
        <v>282</v>
      </c>
      <c r="B15" s="23" t="s">
        <v>283</v>
      </c>
      <c r="C15" s="26">
        <v>96076042</v>
      </c>
      <c r="D15" s="26">
        <v>27527682</v>
      </c>
      <c r="E15" s="28">
        <f t="shared" si="0"/>
        <v>0.28651973402484671</v>
      </c>
      <c r="F15" s="29">
        <f t="shared" si="9"/>
        <v>7887224.1249605604</v>
      </c>
      <c r="G15" s="198">
        <f t="shared" si="1"/>
        <v>4.9528834567919003E-3</v>
      </c>
      <c r="H15" s="24">
        <v>122337</v>
      </c>
      <c r="I15" s="25">
        <f t="shared" si="2"/>
        <v>2.1149317427679282E-2</v>
      </c>
      <c r="J15" s="25">
        <f t="shared" si="10"/>
        <v>1.7976919813527389E-2</v>
      </c>
      <c r="K15" s="26">
        <v>1140.9000000000001</v>
      </c>
      <c r="L15" s="331">
        <f t="shared" si="3"/>
        <v>1.7783105037065667E-2</v>
      </c>
      <c r="M15" s="27">
        <f t="shared" si="11"/>
        <v>2.6674657555598499E-3</v>
      </c>
      <c r="N15" s="198">
        <f t="shared" si="12"/>
        <v>2.0644385569087237E-2</v>
      </c>
      <c r="O15" s="332">
        <v>26523</v>
      </c>
      <c r="P15" s="332">
        <v>24758</v>
      </c>
      <c r="Q15" s="333">
        <v>1.8739893594999999</v>
      </c>
      <c r="R15" s="334">
        <f t="shared" si="13"/>
        <v>2.3018642329645032E-2</v>
      </c>
      <c r="S15" s="333">
        <f t="shared" si="4"/>
        <v>4.3136690795891081E-2</v>
      </c>
      <c r="T15" s="333">
        <f t="shared" si="14"/>
        <v>2.2373165367967789E-2</v>
      </c>
      <c r="U15" s="332">
        <f t="shared" si="15"/>
        <v>4076793.9771477715</v>
      </c>
      <c r="V15" s="334">
        <f t="shared" si="5"/>
        <v>1.0712900880523468</v>
      </c>
      <c r="W15" s="334">
        <f t="shared" si="16"/>
        <v>1.4235572253046412E-2</v>
      </c>
      <c r="X15" s="332">
        <f t="shared" si="17"/>
        <v>457760.79566726153</v>
      </c>
      <c r="Y15" s="26">
        <f t="shared" si="6"/>
        <v>4534554.7728150329</v>
      </c>
      <c r="Z15" s="198">
        <f t="shared" si="18"/>
        <v>2.1152526400729583E-2</v>
      </c>
      <c r="AB15" s="30">
        <f t="shared" si="7"/>
        <v>2123540.3178523094</v>
      </c>
      <c r="AC15" s="31">
        <f t="shared" si="8"/>
        <v>4425622.5162262162</v>
      </c>
      <c r="AD15" s="31">
        <f t="shared" si="19"/>
        <v>4534554.7728150329</v>
      </c>
      <c r="AE15" s="31">
        <f t="shared" si="20"/>
        <v>11083717.606893558</v>
      </c>
      <c r="AF15" s="335">
        <f t="shared" si="21"/>
        <v>1.2925669720850156E-2</v>
      </c>
    </row>
    <row r="16" spans="1:32" x14ac:dyDescent="0.2">
      <c r="A16" s="325" t="s">
        <v>284</v>
      </c>
      <c r="B16" s="23" t="s">
        <v>285</v>
      </c>
      <c r="C16" s="26">
        <v>25918809</v>
      </c>
      <c r="D16" s="26">
        <v>4946842.92</v>
      </c>
      <c r="E16" s="28">
        <f t="shared" si="0"/>
        <v>0.19085919109940583</v>
      </c>
      <c r="F16" s="29">
        <f t="shared" si="9"/>
        <v>944150.43820702273</v>
      </c>
      <c r="G16" s="198">
        <f t="shared" si="1"/>
        <v>5.9289136609158675E-4</v>
      </c>
      <c r="H16" s="24">
        <v>104478</v>
      </c>
      <c r="I16" s="25">
        <f t="shared" si="2"/>
        <v>1.8061897759541888E-2</v>
      </c>
      <c r="J16" s="25">
        <f t="shared" si="10"/>
        <v>1.5352613095610604E-2</v>
      </c>
      <c r="K16" s="26">
        <v>104.3</v>
      </c>
      <c r="L16" s="331">
        <f t="shared" si="3"/>
        <v>1.6257146598001131E-3</v>
      </c>
      <c r="M16" s="27">
        <f t="shared" si="11"/>
        <v>2.4385719897001694E-4</v>
      </c>
      <c r="N16" s="198">
        <f t="shared" si="12"/>
        <v>1.5596470294580621E-2</v>
      </c>
      <c r="O16" s="332">
        <v>8234</v>
      </c>
      <c r="P16" s="332">
        <v>27842</v>
      </c>
      <c r="Q16" s="333">
        <v>1.8343045897000001</v>
      </c>
      <c r="R16" s="334">
        <f t="shared" si="13"/>
        <v>2.5885977855318563E-2</v>
      </c>
      <c r="S16" s="333">
        <f t="shared" si="4"/>
        <v>4.7482767988883408E-2</v>
      </c>
      <c r="T16" s="333">
        <f t="shared" si="14"/>
        <v>2.4627290613709465E-2</v>
      </c>
      <c r="U16" s="332">
        <f t="shared" si="15"/>
        <v>4487536.2245873492</v>
      </c>
      <c r="V16" s="334">
        <f t="shared" si="5"/>
        <v>0.29574024854536313</v>
      </c>
      <c r="W16" s="334">
        <f t="shared" si="16"/>
        <v>3.9298708382110078E-3</v>
      </c>
      <c r="X16" s="332">
        <f t="shared" si="17"/>
        <v>126369.40544375136</v>
      </c>
      <c r="Y16" s="26">
        <f t="shared" si="6"/>
        <v>4613905.6300311005</v>
      </c>
      <c r="Z16" s="198">
        <f t="shared" si="18"/>
        <v>2.1522677647384698E-2</v>
      </c>
      <c r="AB16" s="30">
        <f t="shared" si="7"/>
        <v>254201.15998802861</v>
      </c>
      <c r="AC16" s="31">
        <f t="shared" si="8"/>
        <v>3343479.9925799454</v>
      </c>
      <c r="AD16" s="31">
        <f t="shared" si="19"/>
        <v>4613905.6300311005</v>
      </c>
      <c r="AE16" s="31">
        <f t="shared" si="20"/>
        <v>8211586.7825990748</v>
      </c>
      <c r="AF16" s="335">
        <f t="shared" si="21"/>
        <v>9.5762326685371255E-3</v>
      </c>
    </row>
    <row r="17" spans="1:32" x14ac:dyDescent="0.2">
      <c r="A17" s="325" t="s">
        <v>286</v>
      </c>
      <c r="B17" s="23" t="s">
        <v>287</v>
      </c>
      <c r="C17" s="26">
        <v>2065528</v>
      </c>
      <c r="D17" s="26">
        <v>1221813</v>
      </c>
      <c r="E17" s="28">
        <f t="shared" si="0"/>
        <v>0.59152575031662602</v>
      </c>
      <c r="F17" s="29">
        <f t="shared" si="9"/>
        <v>722733.85157160775</v>
      </c>
      <c r="G17" s="198">
        <f t="shared" si="1"/>
        <v>4.5384998326396719E-4</v>
      </c>
      <c r="H17" s="24">
        <v>7340</v>
      </c>
      <c r="I17" s="25">
        <f t="shared" si="2"/>
        <v>1.2689210126058832E-3</v>
      </c>
      <c r="J17" s="25">
        <f t="shared" si="10"/>
        <v>1.0785828607150008E-3</v>
      </c>
      <c r="K17" s="26">
        <v>1007.4</v>
      </c>
      <c r="L17" s="331">
        <f t="shared" si="3"/>
        <v>1.5702252620159483E-2</v>
      </c>
      <c r="M17" s="27">
        <f t="shared" si="11"/>
        <v>2.3553378930239225E-3</v>
      </c>
      <c r="N17" s="198">
        <f t="shared" si="12"/>
        <v>3.4339207537389233E-3</v>
      </c>
      <c r="O17" s="332">
        <v>3737</v>
      </c>
      <c r="P17" s="332">
        <v>763</v>
      </c>
      <c r="Q17" s="333">
        <v>1.7930753231000001</v>
      </c>
      <c r="R17" s="334">
        <f t="shared" si="13"/>
        <v>7.0939591637123999E-4</v>
      </c>
      <c r="S17" s="333">
        <f t="shared" si="4"/>
        <v>1.2720003119531817E-3</v>
      </c>
      <c r="T17" s="333">
        <f t="shared" si="14"/>
        <v>6.5973241809605702E-4</v>
      </c>
      <c r="U17" s="332">
        <f t="shared" si="15"/>
        <v>120215.1373928473</v>
      </c>
      <c r="V17" s="334">
        <f t="shared" si="5"/>
        <v>4.8977719528178243</v>
      </c>
      <c r="W17" s="334">
        <f t="shared" si="16"/>
        <v>6.5082826109257794E-2</v>
      </c>
      <c r="X17" s="332">
        <f t="shared" si="17"/>
        <v>2092811.285311857</v>
      </c>
      <c r="Y17" s="26">
        <f t="shared" si="6"/>
        <v>2213026.4227047041</v>
      </c>
      <c r="Z17" s="198">
        <f t="shared" si="18"/>
        <v>1.0323196471770317E-2</v>
      </c>
      <c r="AB17" s="30">
        <f t="shared" si="7"/>
        <v>194587.40471593611</v>
      </c>
      <c r="AC17" s="31">
        <f t="shared" si="8"/>
        <v>736143.82737744052</v>
      </c>
      <c r="AD17" s="31">
        <f t="shared" si="19"/>
        <v>2213026.4227047041</v>
      </c>
      <c r="AE17" s="31">
        <f t="shared" si="20"/>
        <v>3143757.6547980807</v>
      </c>
      <c r="AF17" s="335">
        <f t="shared" si="21"/>
        <v>3.6662042980092941E-3</v>
      </c>
    </row>
    <row r="18" spans="1:32" x14ac:dyDescent="0.2">
      <c r="A18" s="325" t="s">
        <v>288</v>
      </c>
      <c r="B18" s="23" t="s">
        <v>45</v>
      </c>
      <c r="C18" s="26">
        <v>4522487</v>
      </c>
      <c r="D18" s="26">
        <v>1408205</v>
      </c>
      <c r="E18" s="28">
        <f t="shared" si="0"/>
        <v>0.31137845172357598</v>
      </c>
      <c r="F18" s="29">
        <f t="shared" si="9"/>
        <v>438484.69260939833</v>
      </c>
      <c r="G18" s="198">
        <f t="shared" si="1"/>
        <v>2.7535208150211281E-4</v>
      </c>
      <c r="H18" s="24">
        <v>9930</v>
      </c>
      <c r="I18" s="25">
        <f t="shared" si="2"/>
        <v>1.7166737949831634E-3</v>
      </c>
      <c r="J18" s="25">
        <f t="shared" si="10"/>
        <v>1.4591727257356889E-3</v>
      </c>
      <c r="K18" s="26">
        <v>4265.7</v>
      </c>
      <c r="L18" s="331">
        <f t="shared" si="3"/>
        <v>6.6489079811211327E-2</v>
      </c>
      <c r="M18" s="27">
        <f t="shared" si="11"/>
        <v>9.9733619716816987E-3</v>
      </c>
      <c r="N18" s="198">
        <f t="shared" si="12"/>
        <v>1.1432534697417387E-2</v>
      </c>
      <c r="O18" s="332">
        <v>4127</v>
      </c>
      <c r="P18" s="332">
        <v>1614</v>
      </c>
      <c r="Q18" s="333">
        <v>1.7681716602999999</v>
      </c>
      <c r="R18" s="334">
        <f t="shared" si="13"/>
        <v>1.5006094482610502E-3</v>
      </c>
      <c r="S18" s="333">
        <f t="shared" si="4"/>
        <v>2.6533350995936078E-3</v>
      </c>
      <c r="T18" s="333">
        <f t="shared" si="14"/>
        <v>1.3761719748213892E-3</v>
      </c>
      <c r="U18" s="332">
        <f t="shared" si="15"/>
        <v>250763.33751610751</v>
      </c>
      <c r="V18" s="334">
        <f t="shared" si="5"/>
        <v>2.5570012391573731</v>
      </c>
      <c r="W18" s="334">
        <f t="shared" si="16"/>
        <v>3.3978075870496942E-2</v>
      </c>
      <c r="X18" s="332">
        <f t="shared" si="17"/>
        <v>1092603.1471894458</v>
      </c>
      <c r="Y18" s="26">
        <f t="shared" si="6"/>
        <v>1343366.4847055534</v>
      </c>
      <c r="Z18" s="198">
        <f t="shared" si="18"/>
        <v>6.2664575591727225E-3</v>
      </c>
      <c r="AB18" s="30">
        <f t="shared" si="7"/>
        <v>118056.73438014417</v>
      </c>
      <c r="AC18" s="31">
        <f t="shared" si="8"/>
        <v>2450839.8569241068</v>
      </c>
      <c r="AD18" s="31">
        <f t="shared" si="19"/>
        <v>1343366.4847055534</v>
      </c>
      <c r="AE18" s="31">
        <f t="shared" si="20"/>
        <v>3912263.0760098044</v>
      </c>
      <c r="AF18" s="335">
        <f t="shared" si="21"/>
        <v>4.5624241048985844E-3</v>
      </c>
    </row>
    <row r="19" spans="1:32" x14ac:dyDescent="0.2">
      <c r="A19" s="325" t="s">
        <v>289</v>
      </c>
      <c r="B19" s="23" t="s">
        <v>290</v>
      </c>
      <c r="C19" s="26">
        <v>45557174</v>
      </c>
      <c r="D19" s="26">
        <v>12990205</v>
      </c>
      <c r="E19" s="28">
        <f t="shared" si="0"/>
        <v>0.28514071131804619</v>
      </c>
      <c r="F19" s="29">
        <f t="shared" si="9"/>
        <v>3704036.2938672402</v>
      </c>
      <c r="G19" s="198">
        <f t="shared" si="1"/>
        <v>2.3259970545522657E-3</v>
      </c>
      <c r="H19" s="24">
        <v>68747</v>
      </c>
      <c r="I19" s="25">
        <f t="shared" si="2"/>
        <v>1.1884811015479108E-2</v>
      </c>
      <c r="J19" s="25">
        <f t="shared" si="10"/>
        <v>1.0102089363157242E-2</v>
      </c>
      <c r="K19" s="26">
        <v>138.69999999999999</v>
      </c>
      <c r="L19" s="331">
        <f t="shared" si="3"/>
        <v>2.1619043462538417E-3</v>
      </c>
      <c r="M19" s="27">
        <f t="shared" si="11"/>
        <v>3.2428565193807623E-4</v>
      </c>
      <c r="N19" s="198">
        <f t="shared" si="12"/>
        <v>1.0426375015095319E-2</v>
      </c>
      <c r="O19" s="332">
        <v>10747</v>
      </c>
      <c r="P19" s="332">
        <v>15877</v>
      </c>
      <c r="Q19" s="333">
        <v>1.8900298334000001</v>
      </c>
      <c r="R19" s="334">
        <f t="shared" si="13"/>
        <v>1.4761571381685684E-2</v>
      </c>
      <c r="S19" s="333">
        <f t="shared" si="4"/>
        <v>2.7899810299249601E-2</v>
      </c>
      <c r="T19" s="333">
        <f t="shared" si="14"/>
        <v>1.4470444024405789E-2</v>
      </c>
      <c r="U19" s="332">
        <f t="shared" si="15"/>
        <v>2636775.7121132817</v>
      </c>
      <c r="V19" s="334">
        <f t="shared" si="5"/>
        <v>0.67689110033381616</v>
      </c>
      <c r="W19" s="334">
        <f t="shared" si="16"/>
        <v>8.9946992637304091E-3</v>
      </c>
      <c r="X19" s="332">
        <f t="shared" si="17"/>
        <v>289234.64533516282</v>
      </c>
      <c r="Y19" s="26">
        <f t="shared" si="6"/>
        <v>2926010.3574484447</v>
      </c>
      <c r="Z19" s="198">
        <f t="shared" si="18"/>
        <v>1.3649082310304482E-2</v>
      </c>
      <c r="AB19" s="30">
        <f t="shared" si="7"/>
        <v>997267.26211861777</v>
      </c>
      <c r="AC19" s="31">
        <f t="shared" si="8"/>
        <v>2235145.2347663385</v>
      </c>
      <c r="AD19" s="31">
        <f t="shared" si="19"/>
        <v>2926010.3574484447</v>
      </c>
      <c r="AE19" s="31">
        <f t="shared" si="20"/>
        <v>6158422.8543334007</v>
      </c>
      <c r="AF19" s="335">
        <f t="shared" si="21"/>
        <v>7.1818628586260841E-3</v>
      </c>
    </row>
    <row r="20" spans="1:32" x14ac:dyDescent="0.2">
      <c r="A20" s="325" t="s">
        <v>291</v>
      </c>
      <c r="B20" s="23" t="s">
        <v>47</v>
      </c>
      <c r="C20" s="26">
        <v>6492908</v>
      </c>
      <c r="D20" s="26">
        <v>691812</v>
      </c>
      <c r="E20" s="28">
        <f t="shared" si="0"/>
        <v>0.10654886839610234</v>
      </c>
      <c r="F20" s="29">
        <f t="shared" si="9"/>
        <v>73711.785742844353</v>
      </c>
      <c r="G20" s="198">
        <f t="shared" si="1"/>
        <v>4.6288260405957263E-5</v>
      </c>
      <c r="H20" s="24">
        <v>36088</v>
      </c>
      <c r="I20" s="25">
        <f t="shared" si="2"/>
        <v>6.2388040194715413E-3</v>
      </c>
      <c r="J20" s="25">
        <f t="shared" si="10"/>
        <v>5.3029834165508102E-3</v>
      </c>
      <c r="K20" s="26">
        <v>5053.7</v>
      </c>
      <c r="L20" s="331">
        <f t="shared" si="3"/>
        <v>7.87715644892793E-2</v>
      </c>
      <c r="M20" s="27">
        <f t="shared" si="11"/>
        <v>1.1815734673391894E-2</v>
      </c>
      <c r="N20" s="198">
        <f t="shared" si="12"/>
        <v>1.7118718089942704E-2</v>
      </c>
      <c r="O20" s="332">
        <v>25568</v>
      </c>
      <c r="P20" s="332">
        <v>20948</v>
      </c>
      <c r="Q20" s="333">
        <v>2.5216163224999999</v>
      </c>
      <c r="R20" s="334">
        <f t="shared" si="13"/>
        <v>1.9476311475943298E-2</v>
      </c>
      <c r="S20" s="333">
        <f t="shared" si="4"/>
        <v>4.9111784919832688E-2</v>
      </c>
      <c r="T20" s="333">
        <f t="shared" si="14"/>
        <v>2.5472192355379904E-2</v>
      </c>
      <c r="U20" s="332">
        <f t="shared" si="15"/>
        <v>4641492.5501708211</v>
      </c>
      <c r="V20" s="334">
        <f t="shared" si="5"/>
        <v>1.220546114187512</v>
      </c>
      <c r="W20" s="334">
        <f t="shared" si="16"/>
        <v>1.6218923884827686E-2</v>
      </c>
      <c r="X20" s="332">
        <f t="shared" si="17"/>
        <v>521537.69236755872</v>
      </c>
      <c r="Y20" s="26">
        <f t="shared" si="6"/>
        <v>5163030.2425383795</v>
      </c>
      <c r="Z20" s="198">
        <f t="shared" si="18"/>
        <v>2.4084202084797071E-2</v>
      </c>
      <c r="AB20" s="30">
        <f t="shared" si="7"/>
        <v>19846.012544572357</v>
      </c>
      <c r="AC20" s="31">
        <f t="shared" si="8"/>
        <v>3669810.562985389</v>
      </c>
      <c r="AD20" s="31">
        <f t="shared" si="19"/>
        <v>5163030.2425383795</v>
      </c>
      <c r="AE20" s="31">
        <f t="shared" si="20"/>
        <v>8852686.8180683404</v>
      </c>
      <c r="AF20" s="335">
        <f t="shared" si="21"/>
        <v>1.0323874173887923E-2</v>
      </c>
    </row>
    <row r="21" spans="1:32" x14ac:dyDescent="0.2">
      <c r="A21" s="325" t="s">
        <v>292</v>
      </c>
      <c r="B21" s="23" t="s">
        <v>48</v>
      </c>
      <c r="C21" s="26">
        <v>1493874</v>
      </c>
      <c r="D21" s="26">
        <v>329170</v>
      </c>
      <c r="E21" s="28">
        <f t="shared" si="0"/>
        <v>0.22034656202598077</v>
      </c>
      <c r="F21" s="29">
        <f t="shared" si="9"/>
        <v>72531.477822092085</v>
      </c>
      <c r="G21" s="198">
        <f t="shared" si="1"/>
        <v>4.5547070922560457E-5</v>
      </c>
      <c r="H21" s="24">
        <v>1360</v>
      </c>
      <c r="I21" s="25">
        <f t="shared" si="2"/>
        <v>2.351134301286105E-4</v>
      </c>
      <c r="J21" s="25">
        <f t="shared" si="10"/>
        <v>1.9984641560931893E-4</v>
      </c>
      <c r="K21" s="26">
        <v>720.7</v>
      </c>
      <c r="L21" s="331">
        <f t="shared" si="3"/>
        <v>1.1233485669395412E-2</v>
      </c>
      <c r="M21" s="27">
        <f t="shared" si="11"/>
        <v>1.6850228504093118E-3</v>
      </c>
      <c r="N21" s="198">
        <f t="shared" si="12"/>
        <v>1.8848692660186307E-3</v>
      </c>
      <c r="O21" s="332">
        <v>347</v>
      </c>
      <c r="P21" s="332">
        <v>179</v>
      </c>
      <c r="Q21" s="333">
        <v>1.9685182910000001</v>
      </c>
      <c r="R21" s="334">
        <f t="shared" si="13"/>
        <v>1.6642446792981908E-4</v>
      </c>
      <c r="S21" s="333">
        <f t="shared" si="4"/>
        <v>3.2760960918979179E-4</v>
      </c>
      <c r="T21" s="333">
        <f t="shared" si="14"/>
        <v>1.699171593208232E-4</v>
      </c>
      <c r="U21" s="332">
        <f t="shared" si="15"/>
        <v>30961.968963272881</v>
      </c>
      <c r="V21" s="334">
        <f t="shared" si="5"/>
        <v>1.9385474860335195</v>
      </c>
      <c r="W21" s="334">
        <f t="shared" si="16"/>
        <v>2.5759906780770288E-2</v>
      </c>
      <c r="X21" s="332">
        <f t="shared" si="17"/>
        <v>828338.70073304791</v>
      </c>
      <c r="Y21" s="26">
        <f t="shared" si="6"/>
        <v>859300.66969632078</v>
      </c>
      <c r="Z21" s="198">
        <f t="shared" si="18"/>
        <v>4.0084156025382428E-3</v>
      </c>
      <c r="AB21" s="30">
        <f t="shared" si="7"/>
        <v>19528.228820224293</v>
      </c>
      <c r="AC21" s="31">
        <f t="shared" si="8"/>
        <v>404067.23832583654</v>
      </c>
      <c r="AD21" s="31">
        <f t="shared" si="19"/>
        <v>859300.66969632078</v>
      </c>
      <c r="AE21" s="31">
        <f t="shared" si="20"/>
        <v>1282896.1368423817</v>
      </c>
      <c r="AF21" s="335">
        <f t="shared" si="21"/>
        <v>1.496094752600499E-3</v>
      </c>
    </row>
    <row r="22" spans="1:32" x14ac:dyDescent="0.2">
      <c r="A22" s="325" t="s">
        <v>293</v>
      </c>
      <c r="B22" s="23" t="s">
        <v>294</v>
      </c>
      <c r="C22" s="26">
        <v>2353237</v>
      </c>
      <c r="D22" s="26">
        <v>632096</v>
      </c>
      <c r="E22" s="28">
        <f t="shared" si="0"/>
        <v>0.26860702938123104</v>
      </c>
      <c r="F22" s="29">
        <f t="shared" si="9"/>
        <v>169785.42884375862</v>
      </c>
      <c r="G22" s="198">
        <f t="shared" si="1"/>
        <v>1.0661893568654935E-4</v>
      </c>
      <c r="H22" s="24">
        <v>3256</v>
      </c>
      <c r="I22" s="25">
        <f t="shared" si="2"/>
        <v>5.6288921213143808E-4</v>
      </c>
      <c r="J22" s="25">
        <f t="shared" si="10"/>
        <v>4.7845583031172234E-4</v>
      </c>
      <c r="K22" s="26">
        <v>614.70000000000005</v>
      </c>
      <c r="L22" s="331">
        <f t="shared" si="3"/>
        <v>9.5812732634624129E-3</v>
      </c>
      <c r="M22" s="27">
        <f t="shared" si="11"/>
        <v>1.4371909895193619E-3</v>
      </c>
      <c r="N22" s="198">
        <f t="shared" si="12"/>
        <v>1.9156468198310843E-3</v>
      </c>
      <c r="O22" s="332">
        <v>355</v>
      </c>
      <c r="P22" s="332">
        <v>468</v>
      </c>
      <c r="Q22" s="333">
        <v>1.9393994637</v>
      </c>
      <c r="R22" s="334">
        <f t="shared" si="13"/>
        <v>4.3512095525785101E-4</v>
      </c>
      <c r="S22" s="333">
        <f t="shared" si="4"/>
        <v>8.43873347271708E-4</v>
      </c>
      <c r="T22" s="333">
        <f t="shared" si="14"/>
        <v>4.3768118508360012E-4</v>
      </c>
      <c r="U22" s="332">
        <f t="shared" si="15"/>
        <v>79753.400554326479</v>
      </c>
      <c r="V22" s="334">
        <f t="shared" si="5"/>
        <v>0.75854700854700852</v>
      </c>
      <c r="W22" s="334">
        <f t="shared" si="16"/>
        <v>1.0079763518707652E-2</v>
      </c>
      <c r="X22" s="332">
        <f t="shared" si="17"/>
        <v>324126.10370995296</v>
      </c>
      <c r="Y22" s="26">
        <f t="shared" si="6"/>
        <v>403879.50426427944</v>
      </c>
      <c r="Z22" s="198">
        <f t="shared" si="18"/>
        <v>1.8839935351272078E-3</v>
      </c>
      <c r="AB22" s="30">
        <f t="shared" si="7"/>
        <v>45712.686468811196</v>
      </c>
      <c r="AC22" s="31">
        <f t="shared" si="8"/>
        <v>410665.1501256781</v>
      </c>
      <c r="AD22" s="31">
        <f t="shared" si="19"/>
        <v>403879.50426427944</v>
      </c>
      <c r="AE22" s="31">
        <f t="shared" si="20"/>
        <v>860257.34085876867</v>
      </c>
      <c r="AF22" s="335">
        <f t="shared" si="21"/>
        <v>1.0032195565828478E-3</v>
      </c>
    </row>
    <row r="23" spans="1:32" x14ac:dyDescent="0.2">
      <c r="A23" s="325" t="s">
        <v>295</v>
      </c>
      <c r="B23" s="23" t="s">
        <v>50</v>
      </c>
      <c r="C23" s="26">
        <v>9897478</v>
      </c>
      <c r="D23" s="26">
        <v>1193413</v>
      </c>
      <c r="E23" s="28">
        <f t="shared" si="0"/>
        <v>0.120577484486452</v>
      </c>
      <c r="F23" s="29">
        <f t="shared" si="9"/>
        <v>143898.73749343015</v>
      </c>
      <c r="G23" s="198">
        <f t="shared" si="1"/>
        <v>9.0363056138970116E-5</v>
      </c>
      <c r="H23" s="24">
        <v>40903</v>
      </c>
      <c r="I23" s="25">
        <f t="shared" si="2"/>
        <v>7.0712092886401146E-3</v>
      </c>
      <c r="J23" s="25">
        <f t="shared" si="10"/>
        <v>6.0105278953440974E-3</v>
      </c>
      <c r="K23" s="26">
        <v>7068.3</v>
      </c>
      <c r="L23" s="331">
        <f t="shared" si="3"/>
        <v>0.11017295234770028</v>
      </c>
      <c r="M23" s="27">
        <f t="shared" si="11"/>
        <v>1.6525942852155039E-2</v>
      </c>
      <c r="N23" s="198">
        <f t="shared" si="12"/>
        <v>2.2536470747499135E-2</v>
      </c>
      <c r="O23" s="332">
        <v>23646</v>
      </c>
      <c r="P23" s="332">
        <v>15246</v>
      </c>
      <c r="Q23" s="333">
        <v>2.0430424666000002</v>
      </c>
      <c r="R23" s="334">
        <f t="shared" si="13"/>
        <v>1.4174901888592301E-2</v>
      </c>
      <c r="S23" s="333">
        <f t="shared" si="4"/>
        <v>2.8959926518282615E-2</v>
      </c>
      <c r="T23" s="333">
        <f t="shared" si="14"/>
        <v>1.5020281182520606E-2</v>
      </c>
      <c r="U23" s="332">
        <f t="shared" si="15"/>
        <v>2736965.9524189229</v>
      </c>
      <c r="V23" s="334">
        <f t="shared" si="5"/>
        <v>1.5509641873278237</v>
      </c>
      <c r="W23" s="334">
        <f t="shared" si="16"/>
        <v>2.060960238205228E-2</v>
      </c>
      <c r="X23" s="332">
        <f t="shared" si="17"/>
        <v>662724.88503405312</v>
      </c>
      <c r="Y23" s="26">
        <f t="shared" si="6"/>
        <v>3399690.837452976</v>
      </c>
      <c r="Z23" s="198">
        <f t="shared" si="18"/>
        <v>1.5858679362450358E-2</v>
      </c>
      <c r="AB23" s="30">
        <f t="shared" si="7"/>
        <v>38743.005893327863</v>
      </c>
      <c r="AC23" s="31">
        <f t="shared" si="8"/>
        <v>4831236.6596055301</v>
      </c>
      <c r="AD23" s="31">
        <f t="shared" si="19"/>
        <v>3399690.837452976</v>
      </c>
      <c r="AE23" s="31">
        <f t="shared" si="20"/>
        <v>8269670.5029518344</v>
      </c>
      <c r="AF23" s="335">
        <f t="shared" si="21"/>
        <v>9.64396905555686E-3</v>
      </c>
    </row>
    <row r="24" spans="1:32" x14ac:dyDescent="0.2">
      <c r="A24" s="325" t="s">
        <v>296</v>
      </c>
      <c r="B24" s="23" t="s">
        <v>297</v>
      </c>
      <c r="C24" s="26">
        <v>377012210</v>
      </c>
      <c r="D24" s="26">
        <v>90011508</v>
      </c>
      <c r="E24" s="28">
        <f t="shared" si="0"/>
        <v>0.23874958320315409</v>
      </c>
      <c r="F24" s="29">
        <f t="shared" si="9"/>
        <v>21490210.018487372</v>
      </c>
      <c r="G24" s="198">
        <f t="shared" si="1"/>
        <v>1.3495052758384991E-2</v>
      </c>
      <c r="H24" s="24">
        <v>397205</v>
      </c>
      <c r="I24" s="25">
        <f t="shared" si="2"/>
        <v>6.8667816186937305E-2</v>
      </c>
      <c r="J24" s="25">
        <f t="shared" si="10"/>
        <v>5.8367643758896706E-2</v>
      </c>
      <c r="K24" s="26">
        <v>1032</v>
      </c>
      <c r="L24" s="331">
        <f t="shared" si="3"/>
        <v>1.6085690593611857E-2</v>
      </c>
      <c r="M24" s="27">
        <f t="shared" si="11"/>
        <v>2.4128535890417784E-3</v>
      </c>
      <c r="N24" s="198">
        <f t="shared" si="12"/>
        <v>6.0780497347938486E-2</v>
      </c>
      <c r="O24" s="332">
        <v>49018</v>
      </c>
      <c r="P24" s="332">
        <v>87249</v>
      </c>
      <c r="Q24" s="333">
        <v>1.8532766358999999</v>
      </c>
      <c r="R24" s="334">
        <f t="shared" si="13"/>
        <v>8.1119376549769751E-2</v>
      </c>
      <c r="S24" s="333">
        <f t="shared" si="4"/>
        <v>0.15033664527846263</v>
      </c>
      <c r="T24" s="333">
        <f t="shared" si="14"/>
        <v>7.7973218705987155E-2</v>
      </c>
      <c r="U24" s="332">
        <f t="shared" si="15"/>
        <v>14208125.813726477</v>
      </c>
      <c r="V24" s="334">
        <f t="shared" si="5"/>
        <v>0.56181732741922541</v>
      </c>
      <c r="W24" s="334">
        <f t="shared" si="16"/>
        <v>7.4655700138420563E-3</v>
      </c>
      <c r="X24" s="332">
        <f t="shared" si="17"/>
        <v>240063.77888424226</v>
      </c>
      <c r="Y24" s="26">
        <f t="shared" si="6"/>
        <v>14448189.592610719</v>
      </c>
      <c r="Z24" s="198">
        <f t="shared" si="18"/>
        <v>6.7397071402165387E-2</v>
      </c>
      <c r="AB24" s="30">
        <f t="shared" si="7"/>
        <v>5785980.8077407395</v>
      </c>
      <c r="AC24" s="31">
        <f t="shared" si="8"/>
        <v>13029767.183444321</v>
      </c>
      <c r="AD24" s="31">
        <f t="shared" si="19"/>
        <v>14448189.592610719</v>
      </c>
      <c r="AE24" s="31">
        <f t="shared" si="20"/>
        <v>33263937.583795778</v>
      </c>
      <c r="AF24" s="335">
        <f t="shared" si="21"/>
        <v>3.8791918566718465E-2</v>
      </c>
    </row>
    <row r="25" spans="1:32" x14ac:dyDescent="0.2">
      <c r="A25" s="325" t="s">
        <v>298</v>
      </c>
      <c r="B25" s="23" t="s">
        <v>52</v>
      </c>
      <c r="C25" s="26">
        <v>4942797</v>
      </c>
      <c r="D25" s="26">
        <v>877317</v>
      </c>
      <c r="E25" s="28">
        <f t="shared" si="0"/>
        <v>0.17749403829451219</v>
      </c>
      <c r="F25" s="29">
        <f t="shared" si="9"/>
        <v>155718.53719442655</v>
      </c>
      <c r="G25" s="198">
        <f t="shared" si="1"/>
        <v>9.778545082107276E-5</v>
      </c>
      <c r="H25" s="24">
        <v>5506</v>
      </c>
      <c r="I25" s="25">
        <f t="shared" si="2"/>
        <v>9.5186363697656574E-4</v>
      </c>
      <c r="J25" s="25">
        <f t="shared" si="10"/>
        <v>8.0908409143008091E-4</v>
      </c>
      <c r="K25" s="26">
        <v>1888.6</v>
      </c>
      <c r="L25" s="331">
        <f t="shared" si="3"/>
        <v>2.9437437262689294E-2</v>
      </c>
      <c r="M25" s="27">
        <f t="shared" si="11"/>
        <v>4.4156155894033936E-3</v>
      </c>
      <c r="N25" s="198">
        <f t="shared" si="12"/>
        <v>5.2246996808334749E-3</v>
      </c>
      <c r="O25" s="332">
        <v>2284</v>
      </c>
      <c r="P25" s="332">
        <v>950</v>
      </c>
      <c r="Q25" s="333">
        <v>2.0503201405999998</v>
      </c>
      <c r="R25" s="334">
        <f t="shared" si="13"/>
        <v>8.8325834934820178E-4</v>
      </c>
      <c r="S25" s="333">
        <f t="shared" si="4"/>
        <v>1.8109623830217289E-3</v>
      </c>
      <c r="T25" s="333">
        <f t="shared" si="14"/>
        <v>9.3926910300624043E-4</v>
      </c>
      <c r="U25" s="332">
        <f t="shared" si="15"/>
        <v>171151.75966737367</v>
      </c>
      <c r="V25" s="334">
        <f t="shared" si="5"/>
        <v>2.4042105263157896</v>
      </c>
      <c r="W25" s="334">
        <f t="shared" si="16"/>
        <v>3.1947754432346431E-2</v>
      </c>
      <c r="X25" s="332">
        <f t="shared" si="17"/>
        <v>1027315.8836732788</v>
      </c>
      <c r="Y25" s="26">
        <f t="shared" si="6"/>
        <v>1198467.6433406526</v>
      </c>
      <c r="Z25" s="198">
        <f t="shared" si="18"/>
        <v>5.5905419024072697E-3</v>
      </c>
      <c r="AB25" s="30">
        <f t="shared" si="7"/>
        <v>41925.344928752449</v>
      </c>
      <c r="AC25" s="31">
        <f t="shared" si="8"/>
        <v>1120040.5296944317</v>
      </c>
      <c r="AD25" s="31">
        <f t="shared" si="19"/>
        <v>1198467.6433406526</v>
      </c>
      <c r="AE25" s="31">
        <f t="shared" si="20"/>
        <v>2360433.5179638369</v>
      </c>
      <c r="AF25" s="335">
        <f t="shared" si="21"/>
        <v>2.7527031212207231E-3</v>
      </c>
    </row>
    <row r="26" spans="1:32" x14ac:dyDescent="0.2">
      <c r="A26" s="325" t="s">
        <v>299</v>
      </c>
      <c r="B26" s="23" t="s">
        <v>53</v>
      </c>
      <c r="C26" s="26">
        <v>437682929</v>
      </c>
      <c r="D26" s="26">
        <v>130662277.23999999</v>
      </c>
      <c r="E26" s="28">
        <f t="shared" si="0"/>
        <v>0.29853181054726491</v>
      </c>
      <c r="F26" s="29">
        <f t="shared" si="9"/>
        <v>39006846.194685884</v>
      </c>
      <c r="G26" s="198">
        <f t="shared" si="1"/>
        <v>2.4494848904810584E-2</v>
      </c>
      <c r="H26" s="24">
        <v>481213</v>
      </c>
      <c r="I26" s="25">
        <f t="shared" si="2"/>
        <v>8.3190911067999293E-2</v>
      </c>
      <c r="J26" s="25">
        <f t="shared" si="10"/>
        <v>7.0712274407799397E-2</v>
      </c>
      <c r="K26" s="26">
        <v>149.4</v>
      </c>
      <c r="L26" s="331">
        <f t="shared" si="3"/>
        <v>2.3286842777961352E-3</v>
      </c>
      <c r="M26" s="27">
        <f t="shared" si="11"/>
        <v>3.4930264166942025E-4</v>
      </c>
      <c r="N26" s="198">
        <f t="shared" si="12"/>
        <v>7.1061577049468819E-2</v>
      </c>
      <c r="O26" s="332">
        <v>95635</v>
      </c>
      <c r="P26" s="332">
        <v>113990</v>
      </c>
      <c r="Q26" s="333">
        <v>1.9916235985999999</v>
      </c>
      <c r="R26" s="334">
        <f t="shared" si="13"/>
        <v>0.10598170446547529</v>
      </c>
      <c r="S26" s="333">
        <f t="shared" si="4"/>
        <v>0.21107566363329158</v>
      </c>
      <c r="T26" s="333">
        <f t="shared" si="14"/>
        <v>0.10947596212157762</v>
      </c>
      <c r="U26" s="332">
        <f t="shared" si="15"/>
        <v>19948493.459879376</v>
      </c>
      <c r="V26" s="334">
        <f t="shared" si="5"/>
        <v>0.83897710325467145</v>
      </c>
      <c r="W26" s="334">
        <f t="shared" si="16"/>
        <v>1.1148538855378512E-2</v>
      </c>
      <c r="X26" s="332">
        <f t="shared" si="17"/>
        <v>358493.77364322881</v>
      </c>
      <c r="Y26" s="26">
        <f t="shared" si="6"/>
        <v>20306987.233522605</v>
      </c>
      <c r="Z26" s="198">
        <f t="shared" si="18"/>
        <v>9.472684863164775E-2</v>
      </c>
      <c r="AB26" s="30">
        <f t="shared" si="7"/>
        <v>10502124.607381256</v>
      </c>
      <c r="AC26" s="31">
        <f t="shared" si="8"/>
        <v>15233764.859516628</v>
      </c>
      <c r="AD26" s="31">
        <f t="shared" si="19"/>
        <v>20306987.233522605</v>
      </c>
      <c r="AE26" s="31">
        <f t="shared" si="20"/>
        <v>46042876.700420484</v>
      </c>
      <c r="AF26" s="335">
        <f t="shared" si="21"/>
        <v>5.3694530872684436E-2</v>
      </c>
    </row>
    <row r="27" spans="1:32" x14ac:dyDescent="0.2">
      <c r="A27" s="325" t="s">
        <v>300</v>
      </c>
      <c r="B27" s="23" t="s">
        <v>301</v>
      </c>
      <c r="C27" s="26">
        <v>11203821</v>
      </c>
      <c r="D27" s="26">
        <v>3648762.03</v>
      </c>
      <c r="E27" s="28">
        <f t="shared" si="0"/>
        <v>0.32567121788182796</v>
      </c>
      <c r="F27" s="29">
        <f t="shared" si="9"/>
        <v>1188296.7740710708</v>
      </c>
      <c r="G27" s="198">
        <f t="shared" si="1"/>
        <v>7.4620618620815709E-4</v>
      </c>
      <c r="H27" s="24">
        <v>14109</v>
      </c>
      <c r="I27" s="25">
        <f t="shared" si="2"/>
        <v>2.4391289600621804E-3</v>
      </c>
      <c r="J27" s="25">
        <f t="shared" si="10"/>
        <v>2.0732596160528533E-3</v>
      </c>
      <c r="K27" s="26">
        <v>2478.8000000000002</v>
      </c>
      <c r="L27" s="331">
        <f t="shared" si="3"/>
        <v>3.8636831243648327E-2</v>
      </c>
      <c r="M27" s="27">
        <f t="shared" si="11"/>
        <v>5.7955246865472486E-3</v>
      </c>
      <c r="N27" s="198">
        <f t="shared" si="12"/>
        <v>7.8687843026001014E-3</v>
      </c>
      <c r="O27" s="332">
        <v>5621</v>
      </c>
      <c r="P27" s="332">
        <v>1660</v>
      </c>
      <c r="Q27" s="333">
        <v>2.1173054283999999</v>
      </c>
      <c r="R27" s="334">
        <f t="shared" si="13"/>
        <v>1.543377747282121E-3</v>
      </c>
      <c r="S27" s="333">
        <f t="shared" si="4"/>
        <v>3.2678020823921979E-3</v>
      </c>
      <c r="T27" s="333">
        <f t="shared" si="14"/>
        <v>1.6948698435187855E-3</v>
      </c>
      <c r="U27" s="332">
        <f t="shared" si="15"/>
        <v>308835.83330588823</v>
      </c>
      <c r="V27" s="334">
        <f t="shared" si="5"/>
        <v>3.3861445783132531</v>
      </c>
      <c r="W27" s="334">
        <f t="shared" si="16"/>
        <v>4.499594119411314E-2</v>
      </c>
      <c r="X27" s="332">
        <f t="shared" si="17"/>
        <v>1446894.9668255663</v>
      </c>
      <c r="Y27" s="26">
        <f t="shared" si="6"/>
        <v>1755730.8001314546</v>
      </c>
      <c r="Z27" s="198">
        <f t="shared" si="18"/>
        <v>8.1900305461079393E-3</v>
      </c>
      <c r="AB27" s="30">
        <f t="shared" si="7"/>
        <v>319934.627105119</v>
      </c>
      <c r="AC27" s="31">
        <f t="shared" si="8"/>
        <v>1686863.9111768983</v>
      </c>
      <c r="AD27" s="31">
        <f t="shared" si="19"/>
        <v>1755730.8001314546</v>
      </c>
      <c r="AE27" s="31">
        <f t="shared" si="20"/>
        <v>3762529.3384134718</v>
      </c>
      <c r="AF27" s="335">
        <f t="shared" si="21"/>
        <v>4.3878068052810894E-3</v>
      </c>
    </row>
    <row r="28" spans="1:32" x14ac:dyDescent="0.2">
      <c r="A28" s="325" t="s">
        <v>302</v>
      </c>
      <c r="B28" s="23" t="s">
        <v>55</v>
      </c>
      <c r="C28" s="26">
        <v>822645</v>
      </c>
      <c r="D28" s="26">
        <v>218938</v>
      </c>
      <c r="E28" s="28">
        <f t="shared" si="0"/>
        <v>0.26613910009785507</v>
      </c>
      <c r="F28" s="29">
        <f t="shared" si="9"/>
        <v>58267.962297224192</v>
      </c>
      <c r="G28" s="198">
        <f t="shared" si="1"/>
        <v>3.6590113574887031E-5</v>
      </c>
      <c r="H28" s="24">
        <v>1808</v>
      </c>
      <c r="I28" s="25">
        <f t="shared" si="2"/>
        <v>3.1256256005332924E-4</v>
      </c>
      <c r="J28" s="25">
        <f t="shared" si="10"/>
        <v>2.6567817604532983E-4</v>
      </c>
      <c r="K28" s="26">
        <v>387.9</v>
      </c>
      <c r="L28" s="331">
        <f t="shared" si="3"/>
        <v>6.0461621911453867E-3</v>
      </c>
      <c r="M28" s="27">
        <f t="shared" si="11"/>
        <v>9.0692432867180801E-4</v>
      </c>
      <c r="N28" s="198">
        <f t="shared" si="12"/>
        <v>1.1726025047171379E-3</v>
      </c>
      <c r="O28" s="332">
        <v>196</v>
      </c>
      <c r="P28" s="332">
        <v>185</v>
      </c>
      <c r="Q28" s="333">
        <v>1.7757863003000001</v>
      </c>
      <c r="R28" s="334">
        <f t="shared" si="13"/>
        <v>1.7200294171517615E-4</v>
      </c>
      <c r="S28" s="333">
        <f t="shared" si="4"/>
        <v>3.054404675091092E-4</v>
      </c>
      <c r="T28" s="333">
        <f t="shared" si="14"/>
        <v>1.5841896917835949E-4</v>
      </c>
      <c r="U28" s="332">
        <f t="shared" si="15"/>
        <v>28866.791479446249</v>
      </c>
      <c r="V28" s="334">
        <f t="shared" si="5"/>
        <v>1.0594594594594595</v>
      </c>
      <c r="W28" s="334">
        <f t="shared" si="16"/>
        <v>1.4078363883426199E-2</v>
      </c>
      <c r="X28" s="332">
        <f t="shared" si="17"/>
        <v>452705.5841812953</v>
      </c>
      <c r="Y28" s="26">
        <f t="shared" si="6"/>
        <v>481572.37566074153</v>
      </c>
      <c r="Z28" s="198">
        <f t="shared" si="18"/>
        <v>2.246410706315535E-3</v>
      </c>
      <c r="AB28" s="30">
        <f t="shared" si="7"/>
        <v>15687.948664432377</v>
      </c>
      <c r="AC28" s="31">
        <f t="shared" si="8"/>
        <v>251375.65998719475</v>
      </c>
      <c r="AD28" s="31">
        <f t="shared" si="19"/>
        <v>481572.37566074153</v>
      </c>
      <c r="AE28" s="31">
        <f t="shared" si="20"/>
        <v>748635.98431236867</v>
      </c>
      <c r="AF28" s="335">
        <f t="shared" si="21"/>
        <v>8.7304835954561189E-4</v>
      </c>
    </row>
    <row r="29" spans="1:32" x14ac:dyDescent="0.2">
      <c r="A29" s="325" t="s">
        <v>303</v>
      </c>
      <c r="B29" s="23" t="s">
        <v>56</v>
      </c>
      <c r="C29" s="26">
        <v>1482915</v>
      </c>
      <c r="D29" s="26">
        <v>140414</v>
      </c>
      <c r="E29" s="28">
        <f t="shared" si="0"/>
        <v>9.4687827690730753E-2</v>
      </c>
      <c r="F29" s="29">
        <f t="shared" si="9"/>
        <v>13295.496637366268</v>
      </c>
      <c r="G29" s="198">
        <f t="shared" si="1"/>
        <v>8.3490774829950728E-6</v>
      </c>
      <c r="H29" s="24">
        <v>6282</v>
      </c>
      <c r="I29" s="25">
        <f t="shared" si="2"/>
        <v>1.0860165941675964E-3</v>
      </c>
      <c r="J29" s="25">
        <f t="shared" si="10"/>
        <v>9.2311410504245688E-4</v>
      </c>
      <c r="K29" s="26">
        <v>1306.7</v>
      </c>
      <c r="L29" s="331">
        <f t="shared" si="3"/>
        <v>2.0367414630496718E-2</v>
      </c>
      <c r="M29" s="27">
        <f t="shared" si="11"/>
        <v>3.0551121945745076E-3</v>
      </c>
      <c r="N29" s="198">
        <f t="shared" si="12"/>
        <v>3.9782262996169646E-3</v>
      </c>
      <c r="O29" s="332">
        <v>3611</v>
      </c>
      <c r="P29" s="332">
        <v>3897</v>
      </c>
      <c r="Q29" s="333">
        <v>2.6101222018999999</v>
      </c>
      <c r="R29" s="334">
        <f t="shared" si="13"/>
        <v>3.6232187235894133E-3</v>
      </c>
      <c r="S29" s="333">
        <f t="shared" si="4"/>
        <v>9.4570436327805069E-3</v>
      </c>
      <c r="T29" s="333">
        <f t="shared" si="14"/>
        <v>4.9049659856717437E-3</v>
      </c>
      <c r="U29" s="332">
        <f t="shared" si="15"/>
        <v>893773.20819926448</v>
      </c>
      <c r="V29" s="334">
        <f t="shared" si="5"/>
        <v>0.92661021298434698</v>
      </c>
      <c r="W29" s="334">
        <f t="shared" si="16"/>
        <v>1.2313029668118099E-2</v>
      </c>
      <c r="X29" s="332">
        <f t="shared" si="17"/>
        <v>395939.28208584263</v>
      </c>
      <c r="Y29" s="26">
        <f t="shared" si="6"/>
        <v>1289712.4902851072</v>
      </c>
      <c r="Z29" s="198">
        <f t="shared" si="18"/>
        <v>6.0161755380386973E-3</v>
      </c>
      <c r="AB29" s="30">
        <f t="shared" si="7"/>
        <v>3579.6527026494578</v>
      </c>
      <c r="AC29" s="31">
        <f t="shared" si="8"/>
        <v>852828.86367862823</v>
      </c>
      <c r="AD29" s="31">
        <f t="shared" si="19"/>
        <v>1289712.4902851072</v>
      </c>
      <c r="AE29" s="31">
        <f t="shared" si="20"/>
        <v>2146121.0066663846</v>
      </c>
      <c r="AF29" s="335">
        <f t="shared" si="21"/>
        <v>2.5027749981554131E-3</v>
      </c>
    </row>
    <row r="30" spans="1:32" x14ac:dyDescent="0.2">
      <c r="A30" s="325" t="s">
        <v>304</v>
      </c>
      <c r="B30" s="23" t="s">
        <v>57</v>
      </c>
      <c r="C30" s="26">
        <v>59610291</v>
      </c>
      <c r="D30" s="26">
        <v>9156806</v>
      </c>
      <c r="E30" s="28">
        <f t="shared" si="0"/>
        <v>0.15361116086482449</v>
      </c>
      <c r="F30" s="29">
        <f t="shared" si="9"/>
        <v>1406587.59947399</v>
      </c>
      <c r="G30" s="198">
        <f t="shared" si="1"/>
        <v>8.8328470721607565E-4</v>
      </c>
      <c r="H30" s="24">
        <v>102149</v>
      </c>
      <c r="I30" s="25">
        <f t="shared" si="2"/>
        <v>1.7659266010446643E-2</v>
      </c>
      <c r="J30" s="25">
        <f t="shared" si="10"/>
        <v>1.5010376108879647E-2</v>
      </c>
      <c r="K30" s="26">
        <v>184.5</v>
      </c>
      <c r="L30" s="331">
        <f t="shared" si="3"/>
        <v>2.8757848008928175E-3</v>
      </c>
      <c r="M30" s="27">
        <f t="shared" si="11"/>
        <v>4.3136772013392259E-4</v>
      </c>
      <c r="N30" s="198">
        <f t="shared" si="12"/>
        <v>1.544174382901357E-2</v>
      </c>
      <c r="O30" s="332">
        <v>12989</v>
      </c>
      <c r="P30" s="332">
        <v>23008</v>
      </c>
      <c r="Q30" s="333">
        <v>1.8972127424</v>
      </c>
      <c r="R30" s="334">
        <f t="shared" si="13"/>
        <v>2.1391587475582556E-2</v>
      </c>
      <c r="S30" s="333">
        <f t="shared" si="4"/>
        <v>4.0584392338839474E-2</v>
      </c>
      <c r="T30" s="333">
        <f t="shared" si="14"/>
        <v>2.1049396798927165E-2</v>
      </c>
      <c r="U30" s="332">
        <f t="shared" si="15"/>
        <v>3835579.4846679112</v>
      </c>
      <c r="V30" s="334">
        <f t="shared" si="5"/>
        <v>0.56454276773296241</v>
      </c>
      <c r="W30" s="334">
        <f t="shared" si="16"/>
        <v>7.5017863505189922E-3</v>
      </c>
      <c r="X30" s="332">
        <f t="shared" si="17"/>
        <v>241228.3558186075</v>
      </c>
      <c r="Y30" s="26">
        <f t="shared" si="6"/>
        <v>4076807.8404865186</v>
      </c>
      <c r="Z30" s="198">
        <f t="shared" si="18"/>
        <v>1.901725523166594E-2</v>
      </c>
      <c r="AB30" s="30">
        <f t="shared" si="7"/>
        <v>378706.80872645415</v>
      </c>
      <c r="AC30" s="31">
        <f t="shared" si="8"/>
        <v>3310310.6387341716</v>
      </c>
      <c r="AD30" s="31">
        <f t="shared" si="19"/>
        <v>4076807.840486519</v>
      </c>
      <c r="AE30" s="31">
        <f t="shared" si="20"/>
        <v>7765825.2879471444</v>
      </c>
      <c r="AF30" s="335">
        <f t="shared" si="21"/>
        <v>9.0563921187779162E-3</v>
      </c>
    </row>
    <row r="31" spans="1:32" x14ac:dyDescent="0.2">
      <c r="A31" s="325" t="s">
        <v>305</v>
      </c>
      <c r="B31" s="23" t="s">
        <v>58</v>
      </c>
      <c r="C31" s="26">
        <v>542535324</v>
      </c>
      <c r="D31" s="26">
        <v>215375991.11000001</v>
      </c>
      <c r="E31" s="28">
        <f t="shared" si="0"/>
        <v>0.39698058648435586</v>
      </c>
      <c r="F31" s="29">
        <f t="shared" si="9"/>
        <v>85500087.265497223</v>
      </c>
      <c r="G31" s="198">
        <f t="shared" si="1"/>
        <v>5.3690875403348902E-2</v>
      </c>
      <c r="H31" s="24">
        <v>643143</v>
      </c>
      <c r="I31" s="25">
        <f t="shared" si="2"/>
        <v>0.11118496823029775</v>
      </c>
      <c r="J31" s="25">
        <f t="shared" si="10"/>
        <v>9.4507222995753079E-2</v>
      </c>
      <c r="K31" s="26">
        <v>118.4</v>
      </c>
      <c r="L31" s="331">
        <f t="shared" si="3"/>
        <v>1.8454900836081822E-3</v>
      </c>
      <c r="M31" s="27">
        <f t="shared" si="11"/>
        <v>2.7682351254122733E-4</v>
      </c>
      <c r="N31" s="198">
        <f t="shared" si="12"/>
        <v>9.4784046508294306E-2</v>
      </c>
      <c r="O31" s="332">
        <v>113831</v>
      </c>
      <c r="P31" s="332">
        <v>95688</v>
      </c>
      <c r="Q31" s="333">
        <v>1.8797706219999999</v>
      </c>
      <c r="R31" s="334">
        <f t="shared" si="13"/>
        <v>8.8965499928874453E-2</v>
      </c>
      <c r="S31" s="333">
        <f t="shared" si="4"/>
        <v>0.16723473313784129</v>
      </c>
      <c r="T31" s="333">
        <f t="shared" si="14"/>
        <v>8.6737537597976422E-2</v>
      </c>
      <c r="U31" s="332">
        <f t="shared" si="15"/>
        <v>15805142.681255659</v>
      </c>
      <c r="V31" s="334">
        <f t="shared" si="5"/>
        <v>1.1896058021904523</v>
      </c>
      <c r="W31" s="334">
        <f t="shared" si="16"/>
        <v>1.5807781233665195E-2</v>
      </c>
      <c r="X31" s="332">
        <f t="shared" si="17"/>
        <v>508316.93918788841</v>
      </c>
      <c r="Y31" s="26">
        <f t="shared" si="6"/>
        <v>16313459.620443547</v>
      </c>
      <c r="Z31" s="198">
        <f t="shared" si="18"/>
        <v>7.6098074143329739E-2</v>
      </c>
      <c r="AB31" s="30">
        <f t="shared" si="7"/>
        <v>23019871.073979661</v>
      </c>
      <c r="AC31" s="31">
        <f t="shared" si="8"/>
        <v>20319248.979454458</v>
      </c>
      <c r="AD31" s="31">
        <f t="shared" si="19"/>
        <v>16313459.620443547</v>
      </c>
      <c r="AE31" s="31">
        <f t="shared" si="20"/>
        <v>59652579.673877664</v>
      </c>
      <c r="AF31" s="335">
        <f t="shared" si="21"/>
        <v>6.9565967864580469E-2</v>
      </c>
    </row>
    <row r="32" spans="1:32" x14ac:dyDescent="0.2">
      <c r="A32" s="325" t="s">
        <v>306</v>
      </c>
      <c r="B32" s="23" t="s">
        <v>307</v>
      </c>
      <c r="C32" s="26">
        <v>1019354</v>
      </c>
      <c r="D32" s="26">
        <v>288216.5</v>
      </c>
      <c r="E32" s="28">
        <f t="shared" si="0"/>
        <v>0.282744267447815</v>
      </c>
      <c r="F32" s="29">
        <f t="shared" si="9"/>
        <v>81491.563158873178</v>
      </c>
      <c r="G32" s="198">
        <f t="shared" si="1"/>
        <v>5.1173671325044735E-5</v>
      </c>
      <c r="H32" s="24">
        <v>1959</v>
      </c>
      <c r="I32" s="25">
        <f t="shared" si="2"/>
        <v>3.3866706589849116E-4</v>
      </c>
      <c r="J32" s="25">
        <f t="shared" si="10"/>
        <v>2.8786700601371749E-4</v>
      </c>
      <c r="K32" s="26">
        <v>496.6</v>
      </c>
      <c r="L32" s="331">
        <f t="shared" si="3"/>
        <v>7.7404592527012097E-3</v>
      </c>
      <c r="M32" s="27">
        <f t="shared" si="11"/>
        <v>1.1610688879051814E-3</v>
      </c>
      <c r="N32" s="198">
        <f t="shared" si="12"/>
        <v>1.4489358939188989E-3</v>
      </c>
      <c r="O32" s="332">
        <v>188</v>
      </c>
      <c r="P32" s="332">
        <v>192</v>
      </c>
      <c r="Q32" s="333">
        <v>1.9505591721</v>
      </c>
      <c r="R32" s="334">
        <f t="shared" si="13"/>
        <v>1.7851116113142606E-4</v>
      </c>
      <c r="S32" s="333">
        <f t="shared" si="4"/>
        <v>3.4819658266712413E-4</v>
      </c>
      <c r="T32" s="333">
        <f t="shared" si="14"/>
        <v>1.8059474616246836E-4</v>
      </c>
      <c r="U32" s="332">
        <f t="shared" si="15"/>
        <v>32907.617735386943</v>
      </c>
      <c r="V32" s="334">
        <f t="shared" si="5"/>
        <v>0.97916666666666663</v>
      </c>
      <c r="W32" s="334">
        <f t="shared" si="16"/>
        <v>1.3011413049148681E-2</v>
      </c>
      <c r="X32" s="332">
        <f t="shared" si="17"/>
        <v>418396.58316925622</v>
      </c>
      <c r="Y32" s="26">
        <f t="shared" si="6"/>
        <v>451304.20090464316</v>
      </c>
      <c r="Z32" s="198">
        <f t="shared" si="18"/>
        <v>2.1052174916104003E-3</v>
      </c>
      <c r="AB32" s="30">
        <f t="shared" si="7"/>
        <v>21940.624127191317</v>
      </c>
      <c r="AC32" s="31">
        <f t="shared" si="8"/>
        <v>310614.39417687431</v>
      </c>
      <c r="AD32" s="31">
        <f t="shared" si="19"/>
        <v>451304.20090464322</v>
      </c>
      <c r="AE32" s="31">
        <f t="shared" si="20"/>
        <v>783859.21920870885</v>
      </c>
      <c r="AF32" s="335">
        <f t="shared" si="21"/>
        <v>9.141251820448473E-4</v>
      </c>
    </row>
    <row r="33" spans="1:32" x14ac:dyDescent="0.2">
      <c r="A33" s="325" t="s">
        <v>308</v>
      </c>
      <c r="B33" s="23" t="s">
        <v>60</v>
      </c>
      <c r="C33" s="26">
        <v>2430155</v>
      </c>
      <c r="D33" s="26">
        <v>518824</v>
      </c>
      <c r="E33" s="28">
        <f t="shared" si="0"/>
        <v>0.21349420098717983</v>
      </c>
      <c r="F33" s="29">
        <f t="shared" si="9"/>
        <v>110765.9153329726</v>
      </c>
      <c r="G33" s="198">
        <f t="shared" si="1"/>
        <v>6.95568758966686E-5</v>
      </c>
      <c r="H33" s="24">
        <v>16086</v>
      </c>
      <c r="I33" s="25">
        <f t="shared" si="2"/>
        <v>2.7809078213594327E-3</v>
      </c>
      <c r="J33" s="25">
        <f t="shared" si="10"/>
        <v>2.3637716481555177E-3</v>
      </c>
      <c r="K33" s="26">
        <v>170.6</v>
      </c>
      <c r="L33" s="331">
        <f t="shared" si="3"/>
        <v>2.6591267589827351E-3</v>
      </c>
      <c r="M33" s="27">
        <f t="shared" si="11"/>
        <v>3.9886901384741024E-4</v>
      </c>
      <c r="N33" s="198">
        <f t="shared" si="12"/>
        <v>2.762640662002928E-3</v>
      </c>
      <c r="O33" s="332">
        <v>3006</v>
      </c>
      <c r="P33" s="332">
        <v>3272</v>
      </c>
      <c r="Q33" s="333">
        <v>1.6415123341</v>
      </c>
      <c r="R33" s="334">
        <f t="shared" si="13"/>
        <v>3.0421277042813858E-3</v>
      </c>
      <c r="S33" s="333">
        <f t="shared" si="4"/>
        <v>4.9936901484852123E-3</v>
      </c>
      <c r="T33" s="333">
        <f t="shared" si="14"/>
        <v>2.5900145195906737E-3</v>
      </c>
      <c r="U33" s="332">
        <f t="shared" si="15"/>
        <v>471947.32710061915</v>
      </c>
      <c r="V33" s="334">
        <f t="shared" si="5"/>
        <v>0.91870415647921755</v>
      </c>
      <c r="W33" s="334">
        <f t="shared" si="16"/>
        <v>1.2207971999919139E-2</v>
      </c>
      <c r="X33" s="332">
        <f t="shared" si="17"/>
        <v>392561.03490821959</v>
      </c>
      <c r="Y33" s="26">
        <f t="shared" si="6"/>
        <v>864508.36200883868</v>
      </c>
      <c r="Z33" s="198">
        <f t="shared" si="18"/>
        <v>4.0327081416399431E-3</v>
      </c>
      <c r="AB33" s="30">
        <f t="shared" si="7"/>
        <v>29822.391671234371</v>
      </c>
      <c r="AC33" s="31">
        <f t="shared" si="8"/>
        <v>592238.73130474729</v>
      </c>
      <c r="AD33" s="31">
        <f t="shared" si="19"/>
        <v>864508.36200883868</v>
      </c>
      <c r="AE33" s="31">
        <f t="shared" si="20"/>
        <v>1486569.4849848202</v>
      </c>
      <c r="AF33" s="335">
        <f t="shared" si="21"/>
        <v>1.7336156388590522E-3</v>
      </c>
    </row>
    <row r="34" spans="1:32" x14ac:dyDescent="0.2">
      <c r="A34" s="325" t="s">
        <v>309</v>
      </c>
      <c r="B34" s="23" t="s">
        <v>61</v>
      </c>
      <c r="C34" s="26">
        <v>721085</v>
      </c>
      <c r="D34" s="26">
        <v>336929</v>
      </c>
      <c r="E34" s="28">
        <f t="shared" si="0"/>
        <v>0.46725282040258775</v>
      </c>
      <c r="F34" s="29">
        <f t="shared" si="9"/>
        <v>157431.02552542349</v>
      </c>
      <c r="G34" s="198">
        <f t="shared" si="1"/>
        <v>9.886082981248519E-5</v>
      </c>
      <c r="H34" s="24">
        <v>1386</v>
      </c>
      <c r="I34" s="25">
        <f t="shared" si="2"/>
        <v>2.3960824570459864E-4</v>
      </c>
      <c r="J34" s="25">
        <f t="shared" si="10"/>
        <v>2.0366700884890884E-4</v>
      </c>
      <c r="K34" s="26">
        <v>443.2</v>
      </c>
      <c r="L34" s="331">
        <f t="shared" si="3"/>
        <v>6.9081182859387349E-3</v>
      </c>
      <c r="M34" s="27">
        <f t="shared" si="11"/>
        <v>1.0362177428908102E-3</v>
      </c>
      <c r="N34" s="198">
        <f t="shared" si="12"/>
        <v>1.239884751739719E-3</v>
      </c>
      <c r="O34" s="332">
        <v>237</v>
      </c>
      <c r="P34" s="332">
        <v>131</v>
      </c>
      <c r="Q34" s="333">
        <v>2.2584083591000002</v>
      </c>
      <c r="R34" s="334">
        <f t="shared" si="13"/>
        <v>1.2179667764696256E-4</v>
      </c>
      <c r="S34" s="333">
        <f t="shared" si="4"/>
        <v>2.7506663490850839E-4</v>
      </c>
      <c r="T34" s="333">
        <f t="shared" si="14"/>
        <v>1.426653550949875E-4</v>
      </c>
      <c r="U34" s="332">
        <f t="shared" si="15"/>
        <v>25996.19905512382</v>
      </c>
      <c r="V34" s="334">
        <f t="shared" si="5"/>
        <v>1.8091603053435115</v>
      </c>
      <c r="W34" s="334">
        <f t="shared" si="16"/>
        <v>2.4040577366755789E-2</v>
      </c>
      <c r="X34" s="332">
        <f t="shared" si="17"/>
        <v>773051.73463268788</v>
      </c>
      <c r="Y34" s="26">
        <f t="shared" si="6"/>
        <v>799047.93368781172</v>
      </c>
      <c r="Z34" s="198">
        <f t="shared" si="18"/>
        <v>3.7273521568441082E-3</v>
      </c>
      <c r="AB34" s="30">
        <f t="shared" si="7"/>
        <v>42386.411833547907</v>
      </c>
      <c r="AC34" s="31">
        <f t="shared" si="8"/>
        <v>265799.23420154687</v>
      </c>
      <c r="AD34" s="31">
        <f t="shared" si="19"/>
        <v>799047.93368781172</v>
      </c>
      <c r="AE34" s="31">
        <f t="shared" si="20"/>
        <v>1107233.5797229065</v>
      </c>
      <c r="AF34" s="335">
        <f t="shared" si="21"/>
        <v>1.2912396420521996E-3</v>
      </c>
    </row>
    <row r="35" spans="1:32" x14ac:dyDescent="0.2">
      <c r="A35" s="325" t="s">
        <v>310</v>
      </c>
      <c r="B35" s="23" t="s">
        <v>62</v>
      </c>
      <c r="C35" s="26">
        <v>1890448</v>
      </c>
      <c r="D35" s="26">
        <v>629171</v>
      </c>
      <c r="E35" s="28">
        <f t="shared" si="0"/>
        <v>0.33281581931901855</v>
      </c>
      <c r="F35" s="29">
        <f t="shared" si="9"/>
        <v>209398.06185676623</v>
      </c>
      <c r="G35" s="198">
        <f t="shared" si="1"/>
        <v>1.3149419618652597E-4</v>
      </c>
      <c r="H35" s="24">
        <v>7026</v>
      </c>
      <c r="I35" s="25">
        <f t="shared" si="2"/>
        <v>1.2146374706497186E-3</v>
      </c>
      <c r="J35" s="25">
        <f t="shared" si="10"/>
        <v>1.0324418500522608E-3</v>
      </c>
      <c r="K35" s="26">
        <v>127.8</v>
      </c>
      <c r="L35" s="331">
        <f t="shared" si="3"/>
        <v>1.9920070328135614E-3</v>
      </c>
      <c r="M35" s="27">
        <f t="shared" si="11"/>
        <v>2.9880105492203422E-4</v>
      </c>
      <c r="N35" s="198">
        <f t="shared" si="12"/>
        <v>1.331242904974295E-3</v>
      </c>
      <c r="O35" s="332">
        <v>2843</v>
      </c>
      <c r="P35" s="332">
        <v>1571</v>
      </c>
      <c r="Q35" s="333">
        <v>1.4705313694</v>
      </c>
      <c r="R35" s="334">
        <f t="shared" si="13"/>
        <v>1.4606303861326581E-3</v>
      </c>
      <c r="S35" s="333">
        <f t="shared" si="4"/>
        <v>2.1479028019069082E-3</v>
      </c>
      <c r="T35" s="333">
        <f t="shared" si="14"/>
        <v>1.1140257561426585E-3</v>
      </c>
      <c r="U35" s="332">
        <f t="shared" si="15"/>
        <v>202995.57162940741</v>
      </c>
      <c r="V35" s="334">
        <f t="shared" si="5"/>
        <v>1.8096753660089115</v>
      </c>
      <c r="W35" s="334">
        <f t="shared" si="16"/>
        <v>2.4047421622479592E-2</v>
      </c>
      <c r="X35" s="332">
        <f t="shared" si="17"/>
        <v>773271.81935356779</v>
      </c>
      <c r="Y35" s="26">
        <f t="shared" si="6"/>
        <v>976267.39098297525</v>
      </c>
      <c r="Z35" s="198">
        <f t="shared" si="18"/>
        <v>4.5540351360931989E-3</v>
      </c>
      <c r="AB35" s="30">
        <f t="shared" si="7"/>
        <v>56377.91189751419</v>
      </c>
      <c r="AC35" s="31">
        <f t="shared" si="8"/>
        <v>285384.06023779401</v>
      </c>
      <c r="AD35" s="31">
        <f t="shared" si="19"/>
        <v>976267.39098297525</v>
      </c>
      <c r="AE35" s="31">
        <f t="shared" si="20"/>
        <v>1318029.3631182835</v>
      </c>
      <c r="AF35" s="335">
        <f t="shared" si="21"/>
        <v>1.5370666083601367E-3</v>
      </c>
    </row>
    <row r="36" spans="1:32" x14ac:dyDescent="0.2">
      <c r="A36" s="325" t="s">
        <v>311</v>
      </c>
      <c r="B36" s="23" t="s">
        <v>63</v>
      </c>
      <c r="C36" s="26">
        <v>574456</v>
      </c>
      <c r="D36" s="26">
        <v>112915</v>
      </c>
      <c r="E36" s="28">
        <f t="shared" si="0"/>
        <v>0.19655987577812747</v>
      </c>
      <c r="F36" s="29">
        <f t="shared" si="9"/>
        <v>22194.558373487263</v>
      </c>
      <c r="G36" s="198">
        <f t="shared" si="1"/>
        <v>1.3937357333483521E-5</v>
      </c>
      <c r="H36" s="24">
        <v>3298</v>
      </c>
      <c r="I36" s="25">
        <f t="shared" si="2"/>
        <v>5.7015006806188052E-4</v>
      </c>
      <c r="J36" s="25">
        <f t="shared" si="10"/>
        <v>4.8462755785259843E-4</v>
      </c>
      <c r="K36" s="26">
        <v>560.5</v>
      </c>
      <c r="L36" s="331">
        <f t="shared" si="3"/>
        <v>8.7364627691079895E-3</v>
      </c>
      <c r="M36" s="27">
        <f t="shared" si="11"/>
        <v>1.3104694153661983E-3</v>
      </c>
      <c r="N36" s="198">
        <f t="shared" si="12"/>
        <v>1.7950969732187967E-3</v>
      </c>
      <c r="O36" s="332">
        <v>2022</v>
      </c>
      <c r="P36" s="332">
        <v>1144</v>
      </c>
      <c r="Q36" s="333">
        <v>2.2004042460000002</v>
      </c>
      <c r="R36" s="334">
        <f t="shared" si="13"/>
        <v>1.0636290017414136E-3</v>
      </c>
      <c r="S36" s="333">
        <f t="shared" si="4"/>
        <v>2.3404137716005482E-3</v>
      </c>
      <c r="T36" s="333">
        <f t="shared" si="14"/>
        <v>1.2138730017388346E-3</v>
      </c>
      <c r="U36" s="332">
        <f t="shared" si="15"/>
        <v>221189.53939331078</v>
      </c>
      <c r="V36" s="334">
        <f t="shared" si="5"/>
        <v>1.7674825174825175</v>
      </c>
      <c r="W36" s="334">
        <f t="shared" si="16"/>
        <v>2.3486752434499599E-2</v>
      </c>
      <c r="X36" s="332">
        <f t="shared" si="17"/>
        <v>755242.87263940147</v>
      </c>
      <c r="Y36" s="26">
        <f t="shared" si="6"/>
        <v>976432.41203271225</v>
      </c>
      <c r="Z36" s="198">
        <f t="shared" si="18"/>
        <v>4.5548049166529497E-3</v>
      </c>
      <c r="AB36" s="30">
        <f t="shared" si="7"/>
        <v>5975.6181384363099</v>
      </c>
      <c r="AC36" s="31">
        <f t="shared" si="8"/>
        <v>384822.37976520642</v>
      </c>
      <c r="AD36" s="31">
        <f t="shared" si="19"/>
        <v>976432.41203271225</v>
      </c>
      <c r="AE36" s="31">
        <f t="shared" si="20"/>
        <v>1367230.409936355</v>
      </c>
      <c r="AF36" s="335">
        <f t="shared" si="21"/>
        <v>1.5944441511346785E-3</v>
      </c>
    </row>
    <row r="37" spans="1:32" x14ac:dyDescent="0.2">
      <c r="A37" s="325" t="s">
        <v>312</v>
      </c>
      <c r="B37" s="23" t="s">
        <v>313</v>
      </c>
      <c r="C37" s="26">
        <v>369239404</v>
      </c>
      <c r="D37" s="26">
        <v>99086847.890000001</v>
      </c>
      <c r="E37" s="28">
        <f t="shared" si="0"/>
        <v>0.26835393735496332</v>
      </c>
      <c r="F37" s="29">
        <f t="shared" si="9"/>
        <v>26590345.771373838</v>
      </c>
      <c r="G37" s="198">
        <f t="shared" si="1"/>
        <v>1.669774835795889E-2</v>
      </c>
      <c r="H37" s="24">
        <v>471523</v>
      </c>
      <c r="I37" s="25">
        <f t="shared" si="2"/>
        <v>8.1515727878332944E-2</v>
      </c>
      <c r="J37" s="25">
        <f t="shared" si="10"/>
        <v>6.9288368696583003E-2</v>
      </c>
      <c r="K37" s="26">
        <v>247.3</v>
      </c>
      <c r="L37" s="331">
        <f t="shared" si="3"/>
        <v>3.8546427168606708E-3</v>
      </c>
      <c r="M37" s="27">
        <f t="shared" si="11"/>
        <v>5.7819640752910064E-4</v>
      </c>
      <c r="N37" s="198">
        <f t="shared" si="12"/>
        <v>6.9866565104112099E-2</v>
      </c>
      <c r="O37" s="332">
        <v>78885</v>
      </c>
      <c r="P37" s="332">
        <v>113737</v>
      </c>
      <c r="Q37" s="333">
        <v>1.9568038190999999</v>
      </c>
      <c r="R37" s="334">
        <f t="shared" si="13"/>
        <v>0.1057464788208594</v>
      </c>
      <c r="S37" s="333">
        <f t="shared" si="4"/>
        <v>0.20692511361303492</v>
      </c>
      <c r="T37" s="333">
        <f t="shared" si="14"/>
        <v>0.10732324849756292</v>
      </c>
      <c r="U37" s="332">
        <f t="shared" si="15"/>
        <v>19556230.237730574</v>
      </c>
      <c r="V37" s="334">
        <f t="shared" si="5"/>
        <v>0.69357377106834184</v>
      </c>
      <c r="W37" s="334">
        <f t="shared" si="16"/>
        <v>9.216382790222178E-3</v>
      </c>
      <c r="X37" s="332">
        <f t="shared" si="17"/>
        <v>296363.12782040186</v>
      </c>
      <c r="Y37" s="26">
        <f t="shared" si="6"/>
        <v>19852593.365550976</v>
      </c>
      <c r="Z37" s="198">
        <f t="shared" si="18"/>
        <v>9.2607218641461819E-2</v>
      </c>
      <c r="AB37" s="30">
        <f t="shared" si="7"/>
        <v>7159131.0728003895</v>
      </c>
      <c r="AC37" s="31">
        <f t="shared" si="8"/>
        <v>14977585.194840668</v>
      </c>
      <c r="AD37" s="31">
        <f t="shared" si="19"/>
        <v>19852593.365550976</v>
      </c>
      <c r="AE37" s="31">
        <f t="shared" si="20"/>
        <v>41989309.633192033</v>
      </c>
      <c r="AF37" s="335">
        <f t="shared" si="21"/>
        <v>4.8967320115372928E-2</v>
      </c>
    </row>
    <row r="38" spans="1:32" x14ac:dyDescent="0.2">
      <c r="A38" s="325" t="s">
        <v>314</v>
      </c>
      <c r="B38" s="23" t="s">
        <v>65</v>
      </c>
      <c r="C38" s="26">
        <v>3808697</v>
      </c>
      <c r="D38" s="26">
        <v>1194083</v>
      </c>
      <c r="E38" s="28">
        <f t="shared" si="0"/>
        <v>0.31351483197534485</v>
      </c>
      <c r="F38" s="29">
        <f t="shared" si="9"/>
        <v>374362.73110961571</v>
      </c>
      <c r="G38" s="198">
        <f t="shared" si="1"/>
        <v>2.3508587411436363E-4</v>
      </c>
      <c r="H38" s="24">
        <v>5351</v>
      </c>
      <c r="I38" s="25">
        <f t="shared" si="2"/>
        <v>9.2506762104279034E-4</v>
      </c>
      <c r="J38" s="25">
        <f t="shared" si="10"/>
        <v>7.8630747788637173E-4</v>
      </c>
      <c r="K38" s="26">
        <v>3428</v>
      </c>
      <c r="L38" s="331">
        <f t="shared" si="3"/>
        <v>5.3431925731493649E-2</v>
      </c>
      <c r="M38" s="27">
        <f t="shared" si="11"/>
        <v>8.0147888597240473E-3</v>
      </c>
      <c r="N38" s="198">
        <f t="shared" si="12"/>
        <v>8.8010963376104184E-3</v>
      </c>
      <c r="O38" s="332">
        <v>2081</v>
      </c>
      <c r="P38" s="332">
        <v>764</v>
      </c>
      <c r="Q38" s="333">
        <v>1.7755281664</v>
      </c>
      <c r="R38" s="334">
        <f t="shared" si="13"/>
        <v>7.1032566200213284E-4</v>
      </c>
      <c r="S38" s="333">
        <f t="shared" si="4"/>
        <v>1.2612032202015131E-3</v>
      </c>
      <c r="T38" s="333">
        <f t="shared" si="14"/>
        <v>6.5413242619134164E-4</v>
      </c>
      <c r="U38" s="332">
        <f t="shared" si="15"/>
        <v>119194.71793526325</v>
      </c>
      <c r="V38" s="334">
        <f t="shared" si="5"/>
        <v>2.7238219895287958</v>
      </c>
      <c r="W38" s="334">
        <f t="shared" si="16"/>
        <v>3.6194831977647418E-2</v>
      </c>
      <c r="X38" s="332">
        <f t="shared" si="17"/>
        <v>1163885.4266350304</v>
      </c>
      <c r="Y38" s="26">
        <f t="shared" si="6"/>
        <v>1283080.1445702936</v>
      </c>
      <c r="Z38" s="198">
        <f t="shared" si="18"/>
        <v>5.9852373589097535E-3</v>
      </c>
      <c r="AB38" s="30">
        <f t="shared" si="7"/>
        <v>100792.66677572031</v>
      </c>
      <c r="AC38" s="31">
        <f t="shared" si="8"/>
        <v>1886727.5070433056</v>
      </c>
      <c r="AD38" s="31">
        <f t="shared" si="19"/>
        <v>1283080.1445702936</v>
      </c>
      <c r="AE38" s="31">
        <f t="shared" si="20"/>
        <v>3270600.3183893198</v>
      </c>
      <c r="AF38" s="335">
        <f t="shared" si="21"/>
        <v>3.8141263611872257E-3</v>
      </c>
    </row>
    <row r="39" spans="1:32" x14ac:dyDescent="0.2">
      <c r="A39" s="325" t="s">
        <v>315</v>
      </c>
      <c r="B39" s="23" t="s">
        <v>66</v>
      </c>
      <c r="C39" s="26">
        <v>39439786</v>
      </c>
      <c r="D39" s="26">
        <v>10280239</v>
      </c>
      <c r="E39" s="28">
        <f t="shared" si="0"/>
        <v>0.26065656137180865</v>
      </c>
      <c r="F39" s="29">
        <f t="shared" si="9"/>
        <v>2679611.7478203606</v>
      </c>
      <c r="G39" s="198">
        <f t="shared" si="1"/>
        <v>1.6826965338037809E-3</v>
      </c>
      <c r="H39" s="24">
        <v>84666</v>
      </c>
      <c r="I39" s="25">
        <f t="shared" si="2"/>
        <v>1.4636848290638924E-2</v>
      </c>
      <c r="J39" s="25">
        <f t="shared" si="10"/>
        <v>1.2441321047043085E-2</v>
      </c>
      <c r="K39" s="26">
        <v>2509.1999999999998</v>
      </c>
      <c r="L39" s="331">
        <f t="shared" si="3"/>
        <v>3.9110673292142316E-2</v>
      </c>
      <c r="M39" s="27">
        <f t="shared" si="11"/>
        <v>5.8666009938213469E-3</v>
      </c>
      <c r="N39" s="198">
        <f t="shared" si="12"/>
        <v>1.8307922040864431E-2</v>
      </c>
      <c r="O39" s="332">
        <v>25760</v>
      </c>
      <c r="P39" s="332">
        <v>21267</v>
      </c>
      <c r="Q39" s="333">
        <v>2.0486592371999999</v>
      </c>
      <c r="R39" s="334">
        <f t="shared" si="13"/>
        <v>1.9772900332198112E-2</v>
      </c>
      <c r="S39" s="333">
        <f t="shared" si="4"/>
        <v>4.0507934911792609E-2</v>
      </c>
      <c r="T39" s="333">
        <f t="shared" si="14"/>
        <v>2.1009741585989696E-2</v>
      </c>
      <c r="U39" s="332">
        <f t="shared" si="15"/>
        <v>3828353.5901372498</v>
      </c>
      <c r="V39" s="334">
        <f t="shared" si="5"/>
        <v>1.2112662810927728</v>
      </c>
      <c r="W39" s="334">
        <f t="shared" si="16"/>
        <v>1.6095611127629923E-2</v>
      </c>
      <c r="X39" s="332">
        <f t="shared" si="17"/>
        <v>517572.43232410017</v>
      </c>
      <c r="Y39" s="26">
        <f t="shared" si="6"/>
        <v>4345926.0224613501</v>
      </c>
      <c r="Z39" s="198">
        <f t="shared" si="18"/>
        <v>2.0272622017235731E-2</v>
      </c>
      <c r="AB39" s="30">
        <f t="shared" si="7"/>
        <v>721453.26321834233</v>
      </c>
      <c r="AC39" s="31">
        <f t="shared" si="8"/>
        <v>3924745.1438171435</v>
      </c>
      <c r="AD39" s="31">
        <f t="shared" si="19"/>
        <v>4345926.0224613501</v>
      </c>
      <c r="AE39" s="31">
        <f t="shared" si="20"/>
        <v>8992124.4294968359</v>
      </c>
      <c r="AF39" s="335">
        <f t="shared" si="21"/>
        <v>1.0486484281426933E-2</v>
      </c>
    </row>
    <row r="40" spans="1:32" x14ac:dyDescent="0.2">
      <c r="A40" s="325" t="s">
        <v>316</v>
      </c>
      <c r="B40" s="23" t="s">
        <v>317</v>
      </c>
      <c r="C40" s="26">
        <v>2142351</v>
      </c>
      <c r="D40" s="26">
        <v>940947</v>
      </c>
      <c r="E40" s="28">
        <f t="shared" si="0"/>
        <v>0.43921234195516984</v>
      </c>
      <c r="F40" s="29">
        <f t="shared" si="9"/>
        <v>413275.53552569117</v>
      </c>
      <c r="G40" s="198">
        <f t="shared" si="1"/>
        <v>2.5952166827923688E-4</v>
      </c>
      <c r="H40" s="24">
        <v>5119</v>
      </c>
      <c r="I40" s="25">
        <f t="shared" si="2"/>
        <v>8.8496003590320376E-4</v>
      </c>
      <c r="J40" s="25">
        <f t="shared" si="10"/>
        <v>7.5221603051772322E-4</v>
      </c>
      <c r="K40" s="26">
        <v>264.89999999999998</v>
      </c>
      <c r="L40" s="331">
        <f t="shared" si="3"/>
        <v>4.1289723238835084E-3</v>
      </c>
      <c r="M40" s="27">
        <f t="shared" si="11"/>
        <v>6.1934584858252628E-4</v>
      </c>
      <c r="N40" s="198">
        <f t="shared" si="12"/>
        <v>1.3715618791002495E-3</v>
      </c>
      <c r="O40" s="332">
        <v>1318</v>
      </c>
      <c r="P40" s="332">
        <v>475</v>
      </c>
      <c r="Q40" s="333">
        <v>2.0058388967999998</v>
      </c>
      <c r="R40" s="334">
        <f t="shared" si="13"/>
        <v>4.4162917467410089E-4</v>
      </c>
      <c r="S40" s="333">
        <f t="shared" si="4"/>
        <v>8.8583697652299298E-4</v>
      </c>
      <c r="T40" s="333">
        <f t="shared" si="14"/>
        <v>4.5944593336068676E-4</v>
      </c>
      <c r="U40" s="332">
        <f t="shared" si="15"/>
        <v>83719.329971591753</v>
      </c>
      <c r="V40" s="334">
        <f t="shared" si="5"/>
        <v>2.7747368421052632</v>
      </c>
      <c r="W40" s="334">
        <f t="shared" si="16"/>
        <v>3.6871401350116108E-2</v>
      </c>
      <c r="X40" s="332">
        <f t="shared" si="17"/>
        <v>1185641.2738015598</v>
      </c>
      <c r="Y40" s="26">
        <f t="shared" si="6"/>
        <v>1269360.6037731515</v>
      </c>
      <c r="Z40" s="198">
        <f t="shared" si="18"/>
        <v>5.9212392458739991E-3</v>
      </c>
      <c r="AB40" s="30">
        <f t="shared" si="7"/>
        <v>111269.47176427524</v>
      </c>
      <c r="AC40" s="31">
        <f t="shared" si="8"/>
        <v>294027.40586442075</v>
      </c>
      <c r="AD40" s="31">
        <f t="shared" si="19"/>
        <v>1269360.6037731515</v>
      </c>
      <c r="AE40" s="31">
        <f t="shared" si="20"/>
        <v>1674657.4814018474</v>
      </c>
      <c r="AF40" s="335">
        <f t="shared" si="21"/>
        <v>1.9529611153831809E-3</v>
      </c>
    </row>
    <row r="41" spans="1:32" x14ac:dyDescent="0.2">
      <c r="A41" s="325" t="s">
        <v>318</v>
      </c>
      <c r="B41" s="23" t="s">
        <v>68</v>
      </c>
      <c r="C41" s="26">
        <v>758867</v>
      </c>
      <c r="D41" s="26">
        <v>301669</v>
      </c>
      <c r="E41" s="28">
        <f t="shared" si="0"/>
        <v>0.39752552159996418</v>
      </c>
      <c r="F41" s="29">
        <f t="shared" si="9"/>
        <v>119921.1265755396</v>
      </c>
      <c r="G41" s="198">
        <f t="shared" si="1"/>
        <v>7.5306008112050149E-5</v>
      </c>
      <c r="H41" s="24">
        <v>1483</v>
      </c>
      <c r="I41" s="25">
        <f t="shared" si="2"/>
        <v>2.5637736535347747E-4</v>
      </c>
      <c r="J41" s="25">
        <f t="shared" si="10"/>
        <v>2.1792076055045584E-4</v>
      </c>
      <c r="K41" s="26">
        <v>207.9</v>
      </c>
      <c r="L41" s="331">
        <f t="shared" si="3"/>
        <v>3.2405184829572727E-3</v>
      </c>
      <c r="M41" s="27">
        <f t="shared" si="11"/>
        <v>4.8607777244359088E-4</v>
      </c>
      <c r="N41" s="198">
        <f t="shared" si="12"/>
        <v>7.0399853299404674E-4</v>
      </c>
      <c r="O41" s="332">
        <v>35</v>
      </c>
      <c r="P41" s="332">
        <v>141</v>
      </c>
      <c r="Q41" s="333">
        <v>1.5774653305999999</v>
      </c>
      <c r="R41" s="334">
        <f t="shared" si="13"/>
        <v>1.3109413395589101E-4</v>
      </c>
      <c r="S41" s="333">
        <f t="shared" si="4"/>
        <v>2.0679645136045029E-4</v>
      </c>
      <c r="T41" s="333">
        <f t="shared" si="14"/>
        <v>1.072565168637593E-4</v>
      </c>
      <c r="U41" s="332">
        <f t="shared" si="15"/>
        <v>19544.070531300953</v>
      </c>
      <c r="V41" s="334">
        <f t="shared" si="5"/>
        <v>0.24822695035460993</v>
      </c>
      <c r="W41" s="334">
        <f t="shared" si="16"/>
        <v>3.2985021763346587E-3</v>
      </c>
      <c r="X41" s="332">
        <f t="shared" si="17"/>
        <v>106067.03783376346</v>
      </c>
      <c r="Y41" s="26">
        <f t="shared" si="6"/>
        <v>125611.10836506441</v>
      </c>
      <c r="Z41" s="198">
        <f t="shared" si="18"/>
        <v>5.8594336578439421E-4</v>
      </c>
      <c r="AB41" s="30">
        <f t="shared" si="7"/>
        <v>32287.322283579939</v>
      </c>
      <c r="AC41" s="31">
        <f t="shared" si="8"/>
        <v>150919.08396024167</v>
      </c>
      <c r="AD41" s="31">
        <f t="shared" si="19"/>
        <v>125611.10836506441</v>
      </c>
      <c r="AE41" s="31">
        <f t="shared" si="20"/>
        <v>308817.51460888603</v>
      </c>
      <c r="AF41" s="335">
        <f t="shared" si="21"/>
        <v>3.6013847875063541E-4</v>
      </c>
    </row>
    <row r="42" spans="1:32" x14ac:dyDescent="0.2">
      <c r="A42" s="325" t="s">
        <v>319</v>
      </c>
      <c r="B42" s="23" t="s">
        <v>69</v>
      </c>
      <c r="C42" s="26">
        <v>746282</v>
      </c>
      <c r="D42" s="26">
        <v>64774</v>
      </c>
      <c r="E42" s="28">
        <f t="shared" si="0"/>
        <v>8.6795608094527271E-2</v>
      </c>
      <c r="F42" s="29">
        <f t="shared" si="9"/>
        <v>5622.0987187149094</v>
      </c>
      <c r="G42" s="198">
        <f t="shared" si="1"/>
        <v>3.5304689324412032E-6</v>
      </c>
      <c r="H42" s="24">
        <v>7652</v>
      </c>
      <c r="I42" s="25">
        <f t="shared" si="2"/>
        <v>1.322858799517741E-3</v>
      </c>
      <c r="J42" s="25">
        <f t="shared" si="10"/>
        <v>1.1244299795900798E-3</v>
      </c>
      <c r="K42" s="26">
        <v>997.9</v>
      </c>
      <c r="L42" s="331">
        <f t="shared" si="3"/>
        <v>1.5554176980005108E-2</v>
      </c>
      <c r="M42" s="27">
        <f t="shared" si="11"/>
        <v>2.3331265470007659E-3</v>
      </c>
      <c r="N42" s="198">
        <f t="shared" si="12"/>
        <v>3.4575565265908457E-3</v>
      </c>
      <c r="O42" s="332">
        <v>5295</v>
      </c>
      <c r="P42" s="332">
        <v>4705</v>
      </c>
      <c r="Q42" s="333">
        <v>2.7540316573000001</v>
      </c>
      <c r="R42" s="334">
        <f t="shared" si="13"/>
        <v>4.3744531933508314E-3</v>
      </c>
      <c r="S42" s="333">
        <f t="shared" si="4"/>
        <v>1.2047382577865268E-2</v>
      </c>
      <c r="T42" s="333">
        <f t="shared" si="14"/>
        <v>6.2484645366312659E-3</v>
      </c>
      <c r="U42" s="332">
        <f t="shared" si="15"/>
        <v>1138582.8589919205</v>
      </c>
      <c r="V42" s="334">
        <f t="shared" si="5"/>
        <v>1.1253985122210415</v>
      </c>
      <c r="W42" s="334">
        <f t="shared" si="16"/>
        <v>1.4954578608413996E-2</v>
      </c>
      <c r="X42" s="332">
        <f t="shared" si="17"/>
        <v>480881.25162592158</v>
      </c>
      <c r="Y42" s="26">
        <f t="shared" si="6"/>
        <v>1619464.1106178421</v>
      </c>
      <c r="Z42" s="198">
        <f t="shared" si="18"/>
        <v>7.5543816473986752E-3</v>
      </c>
      <c r="AB42" s="30">
        <f t="shared" si="7"/>
        <v>1513.6825213771415</v>
      </c>
      <c r="AC42" s="31">
        <f t="shared" si="8"/>
        <v>741210.7259863537</v>
      </c>
      <c r="AD42" s="31">
        <f t="shared" si="19"/>
        <v>1619464.1106178421</v>
      </c>
      <c r="AE42" s="31">
        <f t="shared" si="20"/>
        <v>2362188.5191255729</v>
      </c>
      <c r="AF42" s="335">
        <f t="shared" si="21"/>
        <v>2.7547497779636014E-3</v>
      </c>
    </row>
    <row r="43" spans="1:32" x14ac:dyDescent="0.2">
      <c r="A43" s="325" t="s">
        <v>320</v>
      </c>
      <c r="B43" s="23" t="s">
        <v>70</v>
      </c>
      <c r="C43" s="26">
        <v>4564482</v>
      </c>
      <c r="D43" s="26">
        <v>1105076</v>
      </c>
      <c r="E43" s="28">
        <f t="shared" si="0"/>
        <v>0.24210326604420832</v>
      </c>
      <c r="F43" s="29">
        <f t="shared" si="9"/>
        <v>267542.50882706954</v>
      </c>
      <c r="G43" s="198">
        <f t="shared" si="1"/>
        <v>1.680067467291377E-4</v>
      </c>
      <c r="H43" s="24">
        <v>6048</v>
      </c>
      <c r="I43" s="25">
        <f t="shared" si="2"/>
        <v>1.0455632539837032E-3</v>
      </c>
      <c r="J43" s="25">
        <f t="shared" si="10"/>
        <v>8.8872876588614767E-4</v>
      </c>
      <c r="K43" s="26">
        <v>3860</v>
      </c>
      <c r="L43" s="331">
        <f t="shared" si="3"/>
        <v>6.0165470631145121E-2</v>
      </c>
      <c r="M43" s="27">
        <f t="shared" si="11"/>
        <v>9.0248205946717678E-3</v>
      </c>
      <c r="N43" s="198">
        <f t="shared" si="12"/>
        <v>9.9135493605579158E-3</v>
      </c>
      <c r="O43" s="332">
        <v>1618</v>
      </c>
      <c r="P43" s="332">
        <v>916</v>
      </c>
      <c r="Q43" s="333">
        <v>2.0422796606000002</v>
      </c>
      <c r="R43" s="334">
        <f t="shared" si="13"/>
        <v>8.5164699789784515E-4</v>
      </c>
      <c r="S43" s="333">
        <f t="shared" si="4"/>
        <v>1.7393013418178203E-3</v>
      </c>
      <c r="T43" s="333">
        <f t="shared" si="14"/>
        <v>9.0210157124349997E-4</v>
      </c>
      <c r="U43" s="332">
        <f t="shared" si="15"/>
        <v>164379.16548395384</v>
      </c>
      <c r="V43" s="334">
        <f t="shared" si="5"/>
        <v>1.7663755458515285</v>
      </c>
      <c r="W43" s="334">
        <f t="shared" si="16"/>
        <v>2.3472042716925653E-2</v>
      </c>
      <c r="X43" s="332">
        <f t="shared" si="17"/>
        <v>754769.86516903085</v>
      </c>
      <c r="Y43" s="26">
        <f t="shared" si="6"/>
        <v>919149.03065298474</v>
      </c>
      <c r="Z43" s="198">
        <f t="shared" si="18"/>
        <v>4.2875927430958234E-3</v>
      </c>
      <c r="AB43" s="30">
        <f t="shared" si="7"/>
        <v>72032.605544410137</v>
      </c>
      <c r="AC43" s="31">
        <f t="shared" si="8"/>
        <v>2125208.6732724654</v>
      </c>
      <c r="AD43" s="31">
        <f t="shared" si="19"/>
        <v>919149.03065298486</v>
      </c>
      <c r="AE43" s="31">
        <f t="shared" si="20"/>
        <v>3116390.3094698605</v>
      </c>
      <c r="AF43" s="335">
        <f t="shared" si="21"/>
        <v>3.6342888992780043E-3</v>
      </c>
    </row>
    <row r="44" spans="1:32" x14ac:dyDescent="0.2">
      <c r="A44" s="325" t="s">
        <v>321</v>
      </c>
      <c r="B44" s="23" t="s">
        <v>71</v>
      </c>
      <c r="C44" s="26">
        <v>56486259</v>
      </c>
      <c r="D44" s="26">
        <v>16891683.199999999</v>
      </c>
      <c r="E44" s="28">
        <f t="shared" si="0"/>
        <v>0.29904057197344225</v>
      </c>
      <c r="F44" s="29">
        <f t="shared" si="9"/>
        <v>5051298.6057221852</v>
      </c>
      <c r="G44" s="198">
        <f t="shared" si="1"/>
        <v>3.1720276872089655E-3</v>
      </c>
      <c r="H44" s="24">
        <v>67428</v>
      </c>
      <c r="I44" s="25">
        <f t="shared" si="2"/>
        <v>1.1656785563758786E-2</v>
      </c>
      <c r="J44" s="25">
        <f t="shared" si="10"/>
        <v>9.9082677291949667E-3</v>
      </c>
      <c r="K44" s="26">
        <v>1869</v>
      </c>
      <c r="L44" s="331">
        <f t="shared" si="3"/>
        <v>2.913193383668659E-2</v>
      </c>
      <c r="M44" s="27">
        <f t="shared" si="11"/>
        <v>4.3697900755029885E-3</v>
      </c>
      <c r="N44" s="198">
        <f t="shared" si="12"/>
        <v>1.4278057804697954E-2</v>
      </c>
      <c r="O44" s="332">
        <v>15090</v>
      </c>
      <c r="P44" s="332">
        <v>11157</v>
      </c>
      <c r="Q44" s="333">
        <v>1.7986407321</v>
      </c>
      <c r="R44" s="334">
        <f t="shared" si="13"/>
        <v>1.037317200387146E-2</v>
      </c>
      <c r="S44" s="333">
        <f t="shared" si="4"/>
        <v>1.8657609687242588E-2</v>
      </c>
      <c r="T44" s="333">
        <f t="shared" si="14"/>
        <v>9.6769079686436638E-3</v>
      </c>
      <c r="U44" s="332">
        <f t="shared" si="15"/>
        <v>1763307.0455225969</v>
      </c>
      <c r="V44" s="334">
        <f t="shared" si="5"/>
        <v>1.352514116698037</v>
      </c>
      <c r="W44" s="334">
        <f t="shared" si="16"/>
        <v>1.7972547908591634E-2</v>
      </c>
      <c r="X44" s="332">
        <f t="shared" si="17"/>
        <v>577927.44011708267</v>
      </c>
      <c r="Y44" s="26">
        <f t="shared" si="6"/>
        <v>2341234.4856396797</v>
      </c>
      <c r="Z44" s="198">
        <f t="shared" si="18"/>
        <v>1.0921253959635861E-2</v>
      </c>
      <c r="AB44" s="30">
        <f t="shared" si="7"/>
        <v>1360001.4500432184</v>
      </c>
      <c r="AC44" s="31">
        <f t="shared" si="8"/>
        <v>3060846.4416141282</v>
      </c>
      <c r="AD44" s="31">
        <f t="shared" si="19"/>
        <v>2341234.4856396797</v>
      </c>
      <c r="AE44" s="31">
        <f t="shared" si="20"/>
        <v>6762082.377297027</v>
      </c>
      <c r="AF44" s="335">
        <f t="shared" si="21"/>
        <v>7.885841784687939E-3</v>
      </c>
    </row>
    <row r="45" spans="1:32" x14ac:dyDescent="0.2">
      <c r="A45" s="325" t="s">
        <v>322</v>
      </c>
      <c r="B45" s="23" t="s">
        <v>72</v>
      </c>
      <c r="C45" s="26">
        <v>2430413136</v>
      </c>
      <c r="D45" s="26">
        <v>1205887491.6800001</v>
      </c>
      <c r="E45" s="28">
        <f t="shared" si="0"/>
        <v>0.49616564106654831</v>
      </c>
      <c r="F45" s="29">
        <f t="shared" si="9"/>
        <v>598319940.36353922</v>
      </c>
      <c r="G45" s="198">
        <f t="shared" si="1"/>
        <v>0.37572267347101768</v>
      </c>
      <c r="H45" s="24">
        <v>1142994</v>
      </c>
      <c r="I45" s="25">
        <f t="shared" si="2"/>
        <v>0.19759797055619194</v>
      </c>
      <c r="J45" s="25">
        <f t="shared" si="10"/>
        <v>0.16795827497276314</v>
      </c>
      <c r="K45" s="26">
        <v>324.39999999999998</v>
      </c>
      <c r="L45" s="331">
        <f t="shared" si="3"/>
        <v>5.0563934385345795E-3</v>
      </c>
      <c r="M45" s="27">
        <f t="shared" si="11"/>
        <v>7.584590157801869E-4</v>
      </c>
      <c r="N45" s="198">
        <f t="shared" si="12"/>
        <v>0.16871673398854334</v>
      </c>
      <c r="O45" s="332">
        <v>182930</v>
      </c>
      <c r="P45" s="332">
        <v>207064</v>
      </c>
      <c r="Q45" s="333">
        <v>1.9809358914999999</v>
      </c>
      <c r="R45" s="334">
        <f t="shared" si="13"/>
        <v>0.19251684931519586</v>
      </c>
      <c r="S45" s="333">
        <f t="shared" si="4"/>
        <v>0.38136353652696864</v>
      </c>
      <c r="T45" s="333">
        <f t="shared" si="14"/>
        <v>0.19779703335156221</v>
      </c>
      <c r="U45" s="332">
        <f t="shared" si="15"/>
        <v>36042184.510013796</v>
      </c>
      <c r="V45" s="334">
        <f t="shared" si="5"/>
        <v>0.8834466638334042</v>
      </c>
      <c r="W45" s="334">
        <f t="shared" si="16"/>
        <v>1.1739461565986884E-2</v>
      </c>
      <c r="X45" s="332">
        <f t="shared" si="17"/>
        <v>377495.55631677434</v>
      </c>
      <c r="Y45" s="26">
        <f t="shared" si="6"/>
        <v>36419680.066330567</v>
      </c>
      <c r="Z45" s="198">
        <f t="shared" si="18"/>
        <v>0.1698883975837259</v>
      </c>
      <c r="AB45" s="30">
        <f t="shared" si="7"/>
        <v>161090454.15814379</v>
      </c>
      <c r="AC45" s="31">
        <f t="shared" si="8"/>
        <v>36168505.684272572</v>
      </c>
      <c r="AD45" s="31">
        <f t="shared" si="19"/>
        <v>36419680.066330567</v>
      </c>
      <c r="AE45" s="31">
        <f t="shared" si="20"/>
        <v>233678639.9087469</v>
      </c>
      <c r="AF45" s="335">
        <f t="shared" si="21"/>
        <v>0.27251261962857615</v>
      </c>
    </row>
    <row r="46" spans="1:32" x14ac:dyDescent="0.2">
      <c r="A46" s="325" t="s">
        <v>323</v>
      </c>
      <c r="B46" s="23" t="s">
        <v>324</v>
      </c>
      <c r="C46" s="26">
        <v>1354101</v>
      </c>
      <c r="D46" s="26">
        <v>451420</v>
      </c>
      <c r="E46" s="28">
        <f t="shared" si="0"/>
        <v>0.33337247369287815</v>
      </c>
      <c r="F46" s="29">
        <f t="shared" si="9"/>
        <v>150491.00207443905</v>
      </c>
      <c r="G46" s="198">
        <f t="shared" si="1"/>
        <v>9.4502753156422046E-5</v>
      </c>
      <c r="H46" s="24">
        <v>906</v>
      </c>
      <c r="I46" s="25">
        <f t="shared" si="2"/>
        <v>1.5662703507097141E-4</v>
      </c>
      <c r="J46" s="25">
        <f t="shared" si="10"/>
        <v>1.331329798103257E-4</v>
      </c>
      <c r="K46" s="26">
        <v>1171.2</v>
      </c>
      <c r="L46" s="331">
        <f t="shared" si="3"/>
        <v>1.8255388394610668E-2</v>
      </c>
      <c r="M46" s="27">
        <f t="shared" si="11"/>
        <v>2.7383082591916001E-3</v>
      </c>
      <c r="N46" s="198">
        <f t="shared" si="12"/>
        <v>2.8714412390019256E-3</v>
      </c>
      <c r="O46" s="332">
        <v>133</v>
      </c>
      <c r="P46" s="332">
        <v>63</v>
      </c>
      <c r="Q46" s="333">
        <v>1.7977681072</v>
      </c>
      <c r="R46" s="334">
        <f t="shared" si="13"/>
        <v>5.8573974746249173E-5</v>
      </c>
      <c r="S46" s="333">
        <f t="shared" si="4"/>
        <v>1.0530242371074497E-4</v>
      </c>
      <c r="T46" s="333">
        <f t="shared" si="14"/>
        <v>5.4615884896592997E-5</v>
      </c>
      <c r="U46" s="332">
        <f t="shared" si="15"/>
        <v>9951.9986081992138</v>
      </c>
      <c r="V46" s="334">
        <f t="shared" si="5"/>
        <v>2.1111111111111112</v>
      </c>
      <c r="W46" s="334">
        <f t="shared" si="16"/>
        <v>2.8052975652065243E-2</v>
      </c>
      <c r="X46" s="332">
        <f t="shared" si="17"/>
        <v>902074.90271953121</v>
      </c>
      <c r="Y46" s="26">
        <f t="shared" si="6"/>
        <v>912026.90132773039</v>
      </c>
      <c r="Z46" s="198">
        <f t="shared" si="18"/>
        <v>4.2543698499718898E-3</v>
      </c>
      <c r="AB46" s="30">
        <f t="shared" si="7"/>
        <v>40517.893915010922</v>
      </c>
      <c r="AC46" s="31">
        <f t="shared" si="8"/>
        <v>615562.76203134726</v>
      </c>
      <c r="AD46" s="31">
        <f t="shared" si="19"/>
        <v>912026.90132773027</v>
      </c>
      <c r="AE46" s="31">
        <f t="shared" si="20"/>
        <v>1568107.5572740885</v>
      </c>
      <c r="AF46" s="335">
        <f t="shared" si="21"/>
        <v>1.8287041488216651E-3</v>
      </c>
    </row>
    <row r="47" spans="1:32" x14ac:dyDescent="0.2">
      <c r="A47" s="325" t="s">
        <v>325</v>
      </c>
      <c r="B47" s="23" t="s">
        <v>326</v>
      </c>
      <c r="C47" s="26">
        <v>81632998</v>
      </c>
      <c r="D47" s="26">
        <v>17252658</v>
      </c>
      <c r="E47" s="28">
        <f t="shared" si="0"/>
        <v>0.21134416746522039</v>
      </c>
      <c r="F47" s="29">
        <f t="shared" si="9"/>
        <v>3646248.6415721742</v>
      </c>
      <c r="G47" s="198">
        <f t="shared" si="1"/>
        <v>2.289708557797965E-3</v>
      </c>
      <c r="H47" s="24">
        <v>147624</v>
      </c>
      <c r="I47" s="25">
        <f t="shared" si="2"/>
        <v>2.5520871330372057E-2</v>
      </c>
      <c r="J47" s="25">
        <f t="shared" si="10"/>
        <v>2.1692740630816248E-2</v>
      </c>
      <c r="K47" s="26">
        <v>322.8</v>
      </c>
      <c r="L47" s="331">
        <f t="shared" si="3"/>
        <v>5.0314543833506857E-3</v>
      </c>
      <c r="M47" s="27">
        <f t="shared" si="11"/>
        <v>7.5471815750260279E-4</v>
      </c>
      <c r="N47" s="198">
        <f t="shared" si="12"/>
        <v>2.2447458788318851E-2</v>
      </c>
      <c r="O47" s="332">
        <v>19678</v>
      </c>
      <c r="P47" s="332">
        <v>32877</v>
      </c>
      <c r="Q47" s="333">
        <v>1.8363293522999999</v>
      </c>
      <c r="R47" s="334">
        <f t="shared" si="13"/>
        <v>3.0567247106864034E-2</v>
      </c>
      <c r="S47" s="333">
        <f t="shared" si="4"/>
        <v>5.6131533081341681E-2</v>
      </c>
      <c r="T47" s="333">
        <f t="shared" si="14"/>
        <v>2.9113036925540778E-2</v>
      </c>
      <c r="U47" s="332">
        <f t="shared" si="15"/>
        <v>5304920.0523254359</v>
      </c>
      <c r="V47" s="334">
        <f t="shared" si="5"/>
        <v>0.59853392949478357</v>
      </c>
      <c r="W47" s="334">
        <f t="shared" si="16"/>
        <v>7.953469461024678E-3</v>
      </c>
      <c r="X47" s="332">
        <f t="shared" si="17"/>
        <v>255752.73294790057</v>
      </c>
      <c r="Y47" s="26">
        <f t="shared" si="6"/>
        <v>5560672.7852733368</v>
      </c>
      <c r="Z47" s="198">
        <f t="shared" si="18"/>
        <v>2.5939101805863365E-2</v>
      </c>
      <c r="AB47" s="30">
        <f t="shared" si="7"/>
        <v>981708.63115056267</v>
      </c>
      <c r="AC47" s="31">
        <f t="shared" si="8"/>
        <v>4812154.7969149034</v>
      </c>
      <c r="AD47" s="31">
        <f t="shared" si="19"/>
        <v>5560672.7852733368</v>
      </c>
      <c r="AE47" s="31">
        <f t="shared" si="20"/>
        <v>11354536.213338803</v>
      </c>
      <c r="AF47" s="335">
        <f t="shared" si="21"/>
        <v>1.3241494427444538E-2</v>
      </c>
    </row>
    <row r="48" spans="1:32" x14ac:dyDescent="0.2">
      <c r="A48" s="325" t="s">
        <v>327</v>
      </c>
      <c r="B48" s="23" t="s">
        <v>328</v>
      </c>
      <c r="C48" s="26">
        <v>7103115</v>
      </c>
      <c r="D48" s="26">
        <v>1075933</v>
      </c>
      <c r="E48" s="28">
        <f t="shared" si="0"/>
        <v>0.15147340286620728</v>
      </c>
      <c r="F48" s="29">
        <f t="shared" si="9"/>
        <v>162975.232766047</v>
      </c>
      <c r="G48" s="198">
        <f t="shared" si="1"/>
        <v>1.0234238579315125E-4</v>
      </c>
      <c r="H48" s="24">
        <v>5389</v>
      </c>
      <c r="I48" s="25">
        <f t="shared" si="2"/>
        <v>9.3163696688461914E-4</v>
      </c>
      <c r="J48" s="25">
        <f t="shared" si="10"/>
        <v>7.918914218519263E-4</v>
      </c>
      <c r="K48" s="26">
        <v>1341</v>
      </c>
      <c r="L48" s="331">
        <f t="shared" si="3"/>
        <v>2.0902045626001453E-2</v>
      </c>
      <c r="M48" s="27">
        <f t="shared" si="11"/>
        <v>3.135306843900218E-3</v>
      </c>
      <c r="N48" s="198">
        <f t="shared" si="12"/>
        <v>3.927198265752144E-3</v>
      </c>
      <c r="O48" s="332">
        <v>1611</v>
      </c>
      <c r="P48" s="332">
        <v>1054</v>
      </c>
      <c r="Q48" s="333">
        <v>2.1403267704000002</v>
      </c>
      <c r="R48" s="334">
        <f t="shared" si="13"/>
        <v>9.7995189496105769E-4</v>
      </c>
      <c r="S48" s="333">
        <f t="shared" si="4"/>
        <v>2.0974172744893608E-3</v>
      </c>
      <c r="T48" s="333">
        <f t="shared" si="14"/>
        <v>1.0878410620281658E-3</v>
      </c>
      <c r="U48" s="332">
        <f t="shared" si="15"/>
        <v>198224.24841681198</v>
      </c>
      <c r="V48" s="334">
        <f t="shared" si="5"/>
        <v>1.5284629981024669</v>
      </c>
      <c r="W48" s="334">
        <f t="shared" si="16"/>
        <v>2.0310600917771596E-2</v>
      </c>
      <c r="X48" s="332">
        <f t="shared" si="17"/>
        <v>653110.157521746</v>
      </c>
      <c r="Y48" s="26">
        <f t="shared" si="6"/>
        <v>851334.40593855805</v>
      </c>
      <c r="Z48" s="198">
        <f t="shared" si="18"/>
        <v>3.9712550403896811E-3</v>
      </c>
      <c r="AB48" s="30">
        <f t="shared" si="7"/>
        <v>43879.123010441413</v>
      </c>
      <c r="AC48" s="31">
        <f t="shared" si="8"/>
        <v>841889.77252112434</v>
      </c>
      <c r="AD48" s="31">
        <f t="shared" si="19"/>
        <v>851334.40593855805</v>
      </c>
      <c r="AE48" s="31">
        <f t="shared" si="20"/>
        <v>1737103.3014701237</v>
      </c>
      <c r="AF48" s="335">
        <f t="shared" si="21"/>
        <v>2.0257845194320322E-3</v>
      </c>
    </row>
    <row r="49" spans="1:32" x14ac:dyDescent="0.2">
      <c r="A49" s="325" t="s">
        <v>329</v>
      </c>
      <c r="B49" s="23" t="s">
        <v>76</v>
      </c>
      <c r="C49" s="26">
        <v>939947</v>
      </c>
      <c r="D49" s="26">
        <v>222448</v>
      </c>
      <c r="E49" s="28">
        <f t="shared" si="0"/>
        <v>0.23666015211495967</v>
      </c>
      <c r="F49" s="29">
        <f t="shared" si="9"/>
        <v>52644.577517668549</v>
      </c>
      <c r="G49" s="198">
        <f t="shared" si="1"/>
        <v>3.3058837044061201E-5</v>
      </c>
      <c r="H49" s="24">
        <v>2377</v>
      </c>
      <c r="I49" s="25">
        <f t="shared" si="2"/>
        <v>4.1092987015860824E-4</v>
      </c>
      <c r="J49" s="25">
        <f t="shared" si="10"/>
        <v>3.4929038963481702E-4</v>
      </c>
      <c r="K49" s="26">
        <v>683.1</v>
      </c>
      <c r="L49" s="331">
        <f t="shared" si="3"/>
        <v>1.0647417872573894E-2</v>
      </c>
      <c r="M49" s="27">
        <f t="shared" si="11"/>
        <v>1.5971126808860842E-3</v>
      </c>
      <c r="N49" s="198">
        <f t="shared" si="12"/>
        <v>1.9464030705209012E-3</v>
      </c>
      <c r="O49" s="332">
        <v>1875</v>
      </c>
      <c r="P49" s="332">
        <v>790</v>
      </c>
      <c r="Q49" s="333">
        <v>2.1956719391999999</v>
      </c>
      <c r="R49" s="334">
        <f t="shared" si="13"/>
        <v>7.3449904840534679E-4</v>
      </c>
      <c r="S49" s="333">
        <f t="shared" si="4"/>
        <v>1.6127189499527224E-3</v>
      </c>
      <c r="T49" s="333">
        <f t="shared" si="14"/>
        <v>8.3644867266416574E-4</v>
      </c>
      <c r="U49" s="332">
        <f t="shared" si="15"/>
        <v>152416.02405499318</v>
      </c>
      <c r="V49" s="334">
        <f t="shared" si="5"/>
        <v>2.3734177215189876</v>
      </c>
      <c r="W49" s="334">
        <f t="shared" si="16"/>
        <v>3.1538571893977414E-2</v>
      </c>
      <c r="X49" s="332">
        <f t="shared" si="17"/>
        <v>1014158.160119393</v>
      </c>
      <c r="Y49" s="26">
        <f t="shared" si="6"/>
        <v>1166574.1841743863</v>
      </c>
      <c r="Z49" s="198">
        <f t="shared" si="18"/>
        <v>5.4417671558611531E-3</v>
      </c>
      <c r="AB49" s="30">
        <f t="shared" si="7"/>
        <v>14173.919886627975</v>
      </c>
      <c r="AC49" s="31">
        <f t="shared" si="8"/>
        <v>417258.49508680735</v>
      </c>
      <c r="AD49" s="31">
        <f t="shared" si="19"/>
        <v>1166574.1841743863</v>
      </c>
      <c r="AE49" s="31">
        <f t="shared" si="20"/>
        <v>1598006.5991478218</v>
      </c>
      <c r="AF49" s="335">
        <f t="shared" si="21"/>
        <v>1.8635719751175445E-3</v>
      </c>
    </row>
    <row r="50" spans="1:32" x14ac:dyDescent="0.2">
      <c r="A50" s="325" t="s">
        <v>330</v>
      </c>
      <c r="B50" s="23" t="s">
        <v>77</v>
      </c>
      <c r="C50" s="26">
        <v>19089007</v>
      </c>
      <c r="D50" s="26">
        <v>7881801</v>
      </c>
      <c r="E50" s="28">
        <f t="shared" si="0"/>
        <v>0.41289738119955638</v>
      </c>
      <c r="F50" s="29">
        <f t="shared" si="9"/>
        <v>3254374.9920360446</v>
      </c>
      <c r="G50" s="198">
        <f t="shared" si="1"/>
        <v>2.0436264780713579E-3</v>
      </c>
      <c r="H50" s="24">
        <v>34709</v>
      </c>
      <c r="I50" s="25">
        <f t="shared" si="2"/>
        <v>6.0004059164220159E-3</v>
      </c>
      <c r="J50" s="25">
        <f t="shared" si="10"/>
        <v>5.1003450289587131E-3</v>
      </c>
      <c r="K50" s="26">
        <v>1541.5</v>
      </c>
      <c r="L50" s="331">
        <f t="shared" si="3"/>
        <v>2.4027220978733214E-2</v>
      </c>
      <c r="M50" s="27">
        <f t="shared" si="11"/>
        <v>3.6040831468099818E-3</v>
      </c>
      <c r="N50" s="198">
        <f t="shared" si="12"/>
        <v>8.7044281757686949E-3</v>
      </c>
      <c r="O50" s="332">
        <v>9838</v>
      </c>
      <c r="P50" s="332">
        <v>7575</v>
      </c>
      <c r="Q50" s="333">
        <v>1.6303971907999999</v>
      </c>
      <c r="R50" s="334">
        <f t="shared" si="13"/>
        <v>7.0428231540132936E-3</v>
      </c>
      <c r="S50" s="333">
        <f t="shared" si="4"/>
        <v>1.1482599085604469E-2</v>
      </c>
      <c r="T50" s="333">
        <f t="shared" si="14"/>
        <v>5.9555353796581761E-3</v>
      </c>
      <c r="U50" s="332">
        <f t="shared" si="15"/>
        <v>1085205.8869257036</v>
      </c>
      <c r="V50" s="334">
        <f t="shared" si="5"/>
        <v>1.2987458745874587</v>
      </c>
      <c r="W50" s="334">
        <f t="shared" si="16"/>
        <v>1.7258061978010494E-2</v>
      </c>
      <c r="X50" s="332">
        <f t="shared" si="17"/>
        <v>554952.34348857193</v>
      </c>
      <c r="Y50" s="26">
        <f t="shared" si="6"/>
        <v>1640158.2304142755</v>
      </c>
      <c r="Z50" s="198">
        <f t="shared" si="18"/>
        <v>7.6509143694110235E-3</v>
      </c>
      <c r="AB50" s="30">
        <f t="shared" si="7"/>
        <v>876201.36001059634</v>
      </c>
      <c r="AC50" s="31">
        <f t="shared" si="8"/>
        <v>1866004.3524491799</v>
      </c>
      <c r="AD50" s="31">
        <f t="shared" si="19"/>
        <v>1640158.2304142755</v>
      </c>
      <c r="AE50" s="31">
        <f t="shared" si="20"/>
        <v>4382363.9428740516</v>
      </c>
      <c r="AF50" s="335">
        <f t="shared" si="21"/>
        <v>5.110648875330609E-3</v>
      </c>
    </row>
    <row r="51" spans="1:32" x14ac:dyDescent="0.2">
      <c r="A51" s="325" t="s">
        <v>331</v>
      </c>
      <c r="B51" s="23" t="s">
        <v>78</v>
      </c>
      <c r="C51" s="26">
        <v>119215481</v>
      </c>
      <c r="D51" s="26">
        <v>19038713.890000001</v>
      </c>
      <c r="E51" s="28">
        <f t="shared" si="0"/>
        <v>0.15970001320549973</v>
      </c>
      <c r="F51" s="29">
        <f t="shared" si="9"/>
        <v>3040482.8596487311</v>
      </c>
      <c r="G51" s="198">
        <f t="shared" si="1"/>
        <v>1.9093101727077942E-3</v>
      </c>
      <c r="H51" s="24">
        <v>86766</v>
      </c>
      <c r="I51" s="25">
        <f t="shared" si="2"/>
        <v>1.4999891087161044E-2</v>
      </c>
      <c r="J51" s="25">
        <f t="shared" si="10"/>
        <v>1.2749907424086887E-2</v>
      </c>
      <c r="K51" s="26">
        <v>1667.4</v>
      </c>
      <c r="L51" s="331">
        <f t="shared" si="3"/>
        <v>2.5989612883515902E-2</v>
      </c>
      <c r="M51" s="27">
        <f t="shared" si="11"/>
        <v>3.8984419325273851E-3</v>
      </c>
      <c r="N51" s="198">
        <f t="shared" si="12"/>
        <v>1.6648349356614273E-2</v>
      </c>
      <c r="O51" s="332">
        <v>13606</v>
      </c>
      <c r="P51" s="332">
        <v>22970</v>
      </c>
      <c r="Q51" s="333">
        <v>1.9100372027999999</v>
      </c>
      <c r="R51" s="334">
        <f t="shared" si="13"/>
        <v>2.1356257141608628E-2</v>
      </c>
      <c r="S51" s="333">
        <f t="shared" si="4"/>
        <v>4.0791245653035664E-2</v>
      </c>
      <c r="T51" s="333">
        <f t="shared" si="14"/>
        <v>2.1156682808123412E-2</v>
      </c>
      <c r="U51" s="332">
        <f t="shared" si="15"/>
        <v>3855128.9292337522</v>
      </c>
      <c r="V51" s="334">
        <f t="shared" si="5"/>
        <v>0.59233783195472356</v>
      </c>
      <c r="W51" s="334">
        <f t="shared" si="16"/>
        <v>7.8711341578214088E-3</v>
      </c>
      <c r="X51" s="332">
        <f t="shared" si="17"/>
        <v>253105.14890731042</v>
      </c>
      <c r="Y51" s="26">
        <f t="shared" si="6"/>
        <v>4108234.0781410625</v>
      </c>
      <c r="Z51" s="198">
        <f t="shared" si="18"/>
        <v>1.9163850510578111E-2</v>
      </c>
      <c r="AB51" s="30">
        <f t="shared" si="7"/>
        <v>818613.47362628044</v>
      </c>
      <c r="AC51" s="31">
        <f t="shared" si="8"/>
        <v>3568975.6676972387</v>
      </c>
      <c r="AD51" s="31">
        <f t="shared" si="19"/>
        <v>4108234.0781410625</v>
      </c>
      <c r="AE51" s="31">
        <f t="shared" si="20"/>
        <v>8495823.2194645815</v>
      </c>
      <c r="AF51" s="335">
        <f t="shared" si="21"/>
        <v>9.9077050531519942E-3</v>
      </c>
    </row>
    <row r="52" spans="1:32" x14ac:dyDescent="0.2">
      <c r="A52" s="325" t="s">
        <v>332</v>
      </c>
      <c r="B52" s="23" t="s">
        <v>333</v>
      </c>
      <c r="C52" s="26">
        <v>642295900</v>
      </c>
      <c r="D52" s="26">
        <v>306694612.58999997</v>
      </c>
      <c r="E52" s="28">
        <f t="shared" si="0"/>
        <v>0.47749738491246785</v>
      </c>
      <c r="F52" s="29">
        <f t="shared" si="9"/>
        <v>146445875.47846743</v>
      </c>
      <c r="G52" s="198">
        <f t="shared" si="1"/>
        <v>9.1962564075904835E-2</v>
      </c>
      <c r="H52" s="24">
        <v>412199</v>
      </c>
      <c r="I52" s="25">
        <f t="shared" si="2"/>
        <v>7.125994175410523E-2</v>
      </c>
      <c r="J52" s="25">
        <f t="shared" si="10"/>
        <v>6.0570950490989442E-2</v>
      </c>
      <c r="K52" s="26">
        <v>60.1</v>
      </c>
      <c r="L52" s="331">
        <f t="shared" si="3"/>
        <v>9.3677326034503157E-4</v>
      </c>
      <c r="M52" s="27">
        <f t="shared" si="11"/>
        <v>1.4051598905175474E-4</v>
      </c>
      <c r="N52" s="198">
        <f t="shared" si="12"/>
        <v>6.07114664800412E-2</v>
      </c>
      <c r="O52" s="332">
        <v>47668</v>
      </c>
      <c r="P52" s="332">
        <v>40796</v>
      </c>
      <c r="Q52" s="333">
        <v>1.7340616191</v>
      </c>
      <c r="R52" s="334">
        <f t="shared" si="13"/>
        <v>3.7929902757904463E-2</v>
      </c>
      <c r="S52" s="333">
        <f t="shared" si="4"/>
        <v>6.5772788588677369E-2</v>
      </c>
      <c r="T52" s="333">
        <f t="shared" si="14"/>
        <v>3.4113545769418024E-2</v>
      </c>
      <c r="U52" s="332">
        <f t="shared" si="15"/>
        <v>6216102.8913250593</v>
      </c>
      <c r="V52" s="334">
        <f t="shared" si="5"/>
        <v>1.1684478870477497</v>
      </c>
      <c r="W52" s="334">
        <f t="shared" si="16"/>
        <v>1.5526629533395704E-2</v>
      </c>
      <c r="X52" s="332">
        <f t="shared" si="17"/>
        <v>499276.19086173497</v>
      </c>
      <c r="Y52" s="26">
        <f t="shared" si="6"/>
        <v>6715379.0821867939</v>
      </c>
      <c r="Z52" s="198">
        <f t="shared" si="18"/>
        <v>3.1325508334014679E-2</v>
      </c>
      <c r="AB52" s="30">
        <f t="shared" si="7"/>
        <v>39428792.187804036</v>
      </c>
      <c r="AC52" s="31">
        <f t="shared" si="8"/>
        <v>13014968.75012411</v>
      </c>
      <c r="AD52" s="31">
        <f t="shared" si="19"/>
        <v>6715379.0821867939</v>
      </c>
      <c r="AE52" s="31">
        <f t="shared" si="20"/>
        <v>59159140.020114943</v>
      </c>
      <c r="AF52" s="335">
        <f t="shared" si="21"/>
        <v>6.8990525741466399E-2</v>
      </c>
    </row>
    <row r="53" spans="1:32" x14ac:dyDescent="0.2">
      <c r="A53" s="325" t="s">
        <v>334</v>
      </c>
      <c r="B53" s="23" t="s">
        <v>335</v>
      </c>
      <c r="C53" s="26">
        <v>1119704293</v>
      </c>
      <c r="D53" s="26">
        <v>671271036.40999997</v>
      </c>
      <c r="E53" s="28">
        <f t="shared" si="0"/>
        <v>0.5995074240641497</v>
      </c>
      <c r="F53" s="29">
        <f t="shared" si="9"/>
        <v>402431969.88703114</v>
      </c>
      <c r="G53" s="198">
        <f t="shared" si="1"/>
        <v>0.25271231228612001</v>
      </c>
      <c r="H53" s="24">
        <v>132169</v>
      </c>
      <c r="I53" s="25">
        <f t="shared" si="2"/>
        <v>2.2849049225491413E-2</v>
      </c>
      <c r="J53" s="25">
        <f t="shared" si="10"/>
        <v>1.9421691841667702E-2</v>
      </c>
      <c r="K53" s="26">
        <v>70.8</v>
      </c>
      <c r="L53" s="331">
        <f t="shared" si="3"/>
        <v>1.103553191887325E-3</v>
      </c>
      <c r="M53" s="27">
        <f t="shared" si="11"/>
        <v>1.6553297878309873E-4</v>
      </c>
      <c r="N53" s="198">
        <f t="shared" si="12"/>
        <v>1.9587224820450801E-2</v>
      </c>
      <c r="O53" s="332">
        <v>4761</v>
      </c>
      <c r="P53" s="332">
        <v>6438</v>
      </c>
      <c r="Q53" s="333">
        <v>1.903799258</v>
      </c>
      <c r="R53" s="334">
        <f t="shared" si="13"/>
        <v>5.9857023716881298E-3</v>
      </c>
      <c r="S53" s="333">
        <f t="shared" si="4"/>
        <v>1.1395575733828702E-2</v>
      </c>
      <c r="T53" s="333">
        <f t="shared" si="14"/>
        <v>5.91040007131089E-3</v>
      </c>
      <c r="U53" s="332">
        <f t="shared" si="15"/>
        <v>1076981.4202398062</v>
      </c>
      <c r="V53" s="334">
        <f t="shared" si="5"/>
        <v>0.73951537744641194</v>
      </c>
      <c r="W53" s="334">
        <f t="shared" si="16"/>
        <v>9.8268664158151723E-3</v>
      </c>
      <c r="X53" s="332">
        <f t="shared" si="17"/>
        <v>315993.91365926975</v>
      </c>
      <c r="Y53" s="26">
        <f t="shared" si="6"/>
        <v>1392975.3338990759</v>
      </c>
      <c r="Z53" s="198">
        <f t="shared" si="18"/>
        <v>6.4978700229865322E-3</v>
      </c>
      <c r="AB53" s="30">
        <f t="shared" si="7"/>
        <v>108349972.01909871</v>
      </c>
      <c r="AC53" s="31">
        <f t="shared" si="8"/>
        <v>4198994.5840565292</v>
      </c>
      <c r="AD53" s="31">
        <f t="shared" si="19"/>
        <v>1392975.3338990759</v>
      </c>
      <c r="AE53" s="31">
        <f t="shared" si="20"/>
        <v>113941941.93705432</v>
      </c>
      <c r="AF53" s="335">
        <f t="shared" si="21"/>
        <v>0.13287742985391934</v>
      </c>
    </row>
    <row r="54" spans="1:32" x14ac:dyDescent="0.2">
      <c r="A54" s="325" t="s">
        <v>336</v>
      </c>
      <c r="B54" s="23" t="s">
        <v>81</v>
      </c>
      <c r="C54" s="26">
        <v>274755070</v>
      </c>
      <c r="D54" s="26">
        <v>112141719.38</v>
      </c>
      <c r="E54" s="28">
        <f t="shared" si="0"/>
        <v>0.40815159254386096</v>
      </c>
      <c r="F54" s="29">
        <f t="shared" si="9"/>
        <v>45770821.355553754</v>
      </c>
      <c r="G54" s="198">
        <f t="shared" si="1"/>
        <v>2.8742373781198108E-2</v>
      </c>
      <c r="H54" s="24">
        <v>306322</v>
      </c>
      <c r="I54" s="25">
        <f t="shared" si="2"/>
        <v>5.2956188341070756E-2</v>
      </c>
      <c r="J54" s="25">
        <f t="shared" si="10"/>
        <v>4.5012760089910141E-2</v>
      </c>
      <c r="K54" s="26">
        <v>915.8</v>
      </c>
      <c r="L54" s="331">
        <f t="shared" si="3"/>
        <v>1.4274491710881529E-2</v>
      </c>
      <c r="M54" s="27">
        <f t="shared" si="11"/>
        <v>2.1411737566322292E-3</v>
      </c>
      <c r="N54" s="198">
        <f t="shared" si="12"/>
        <v>4.7153933846542373E-2</v>
      </c>
      <c r="O54" s="332">
        <v>43432</v>
      </c>
      <c r="P54" s="332">
        <v>47092</v>
      </c>
      <c r="Q54" s="333">
        <v>1.8493369051999999</v>
      </c>
      <c r="R54" s="334">
        <f t="shared" si="13"/>
        <v>4.378358125000581E-2</v>
      </c>
      <c r="S54" s="333">
        <f t="shared" si="4"/>
        <v>8.0970592647458484E-2</v>
      </c>
      <c r="T54" s="333">
        <f t="shared" si="14"/>
        <v>4.1995999827981793E-2</v>
      </c>
      <c r="U54" s="332">
        <f t="shared" si="15"/>
        <v>7652428.0917415125</v>
      </c>
      <c r="V54" s="334">
        <f t="shared" si="5"/>
        <v>0.92227979274611394</v>
      </c>
      <c r="W54" s="334">
        <f t="shared" si="16"/>
        <v>1.2255485954351926E-2</v>
      </c>
      <c r="X54" s="332">
        <f t="shared" si="17"/>
        <v>394088.89941551373</v>
      </c>
      <c r="Y54" s="26">
        <f t="shared" si="6"/>
        <v>8046516.991157026</v>
      </c>
      <c r="Z54" s="198">
        <f t="shared" si="18"/>
        <v>3.7534922746937316E-2</v>
      </c>
      <c r="AB54" s="30">
        <f t="shared" si="7"/>
        <v>12323243.639310163</v>
      </c>
      <c r="AC54" s="31">
        <f t="shared" si="8"/>
        <v>10108584.27641381</v>
      </c>
      <c r="AD54" s="31">
        <f t="shared" si="19"/>
        <v>8046516.991157026</v>
      </c>
      <c r="AE54" s="31">
        <f t="shared" si="20"/>
        <v>30478344.906880997</v>
      </c>
      <c r="AF54" s="335">
        <f t="shared" si="21"/>
        <v>3.5543401038968983E-2</v>
      </c>
    </row>
    <row r="55" spans="1:32" x14ac:dyDescent="0.2">
      <c r="A55" s="325" t="s">
        <v>337</v>
      </c>
      <c r="B55" s="23" t="s">
        <v>82</v>
      </c>
      <c r="C55" s="26">
        <v>175563518</v>
      </c>
      <c r="D55" s="26">
        <v>85362095.170000002</v>
      </c>
      <c r="E55" s="28">
        <f t="shared" si="0"/>
        <v>0.48621772987027978</v>
      </c>
      <c r="F55" s="29">
        <f t="shared" si="9"/>
        <v>41504564.130528174</v>
      </c>
      <c r="G55" s="198">
        <f t="shared" si="1"/>
        <v>2.606332288858083E-2</v>
      </c>
      <c r="H55" s="24">
        <v>46784</v>
      </c>
      <c r="I55" s="25">
        <f t="shared" si="2"/>
        <v>8.0879019964242016E-3</v>
      </c>
      <c r="J55" s="25">
        <f t="shared" si="10"/>
        <v>6.8747166969605712E-3</v>
      </c>
      <c r="K55" s="26">
        <v>739.2</v>
      </c>
      <c r="L55" s="331">
        <f t="shared" si="3"/>
        <v>1.1521843494959192E-2</v>
      </c>
      <c r="M55" s="27">
        <f t="shared" si="11"/>
        <v>1.7282765242438787E-3</v>
      </c>
      <c r="N55" s="198">
        <f t="shared" si="12"/>
        <v>8.6029932212044503E-3</v>
      </c>
      <c r="O55" s="332">
        <v>7735</v>
      </c>
      <c r="P55" s="332">
        <v>5334</v>
      </c>
      <c r="Q55" s="333">
        <v>2.0438860060000001</v>
      </c>
      <c r="R55" s="334">
        <f t="shared" si="13"/>
        <v>4.9592631951824303E-3</v>
      </c>
      <c r="S55" s="333">
        <f t="shared" si="4"/>
        <v>1.0136168644704216E-2</v>
      </c>
      <c r="T55" s="333">
        <f t="shared" si="14"/>
        <v>5.2571992218554417E-3</v>
      </c>
      <c r="U55" s="332">
        <f t="shared" si="15"/>
        <v>957956.45237627754</v>
      </c>
      <c r="V55" s="334">
        <f t="shared" si="5"/>
        <v>1.4501312335958005</v>
      </c>
      <c r="W55" s="334">
        <f t="shared" si="16"/>
        <v>1.9269708720803205E-2</v>
      </c>
      <c r="X55" s="332">
        <f t="shared" si="17"/>
        <v>619639.10122570361</v>
      </c>
      <c r="Y55" s="26">
        <f t="shared" si="6"/>
        <v>1577595.5536019811</v>
      </c>
      <c r="Z55" s="198">
        <f t="shared" si="18"/>
        <v>7.3590756466976066E-3</v>
      </c>
      <c r="AB55" s="30">
        <f t="shared" si="7"/>
        <v>11174605.147473741</v>
      </c>
      <c r="AC55" s="31">
        <f t="shared" si="8"/>
        <v>1844259.3207382772</v>
      </c>
      <c r="AD55" s="31">
        <f t="shared" si="19"/>
        <v>1577595.5536019811</v>
      </c>
      <c r="AE55" s="31">
        <f t="shared" si="20"/>
        <v>14596460.021814</v>
      </c>
      <c r="AF55" s="335">
        <f t="shared" si="21"/>
        <v>1.7022178661265933E-2</v>
      </c>
    </row>
    <row r="56" spans="1:32" x14ac:dyDescent="0.2">
      <c r="A56" s="325" t="s">
        <v>338</v>
      </c>
      <c r="B56" s="23" t="s">
        <v>83</v>
      </c>
      <c r="C56" s="26">
        <v>4524382</v>
      </c>
      <c r="D56" s="26">
        <v>1456869</v>
      </c>
      <c r="E56" s="28">
        <f t="shared" si="0"/>
        <v>0.32200397755980814</v>
      </c>
      <c r="F56" s="29">
        <f t="shared" si="9"/>
        <v>469117.61278358015</v>
      </c>
      <c r="G56" s="198">
        <f t="shared" si="1"/>
        <v>2.9458841625818778E-4</v>
      </c>
      <c r="H56" s="24">
        <v>1552</v>
      </c>
      <c r="I56" s="25">
        <f t="shared" si="2"/>
        <v>2.6830591438206137E-4</v>
      </c>
      <c r="J56" s="25">
        <f t="shared" si="10"/>
        <v>2.2806002722475217E-4</v>
      </c>
      <c r="K56" s="26">
        <v>1764.9</v>
      </c>
      <c r="L56" s="331">
        <f t="shared" si="3"/>
        <v>2.7509336558784465E-2</v>
      </c>
      <c r="M56" s="27">
        <f t="shared" si="11"/>
        <v>4.1264004838176696E-3</v>
      </c>
      <c r="N56" s="198">
        <f t="shared" si="12"/>
        <v>4.354460511042422E-3</v>
      </c>
      <c r="O56" s="332">
        <v>549</v>
      </c>
      <c r="P56" s="332">
        <v>170</v>
      </c>
      <c r="Q56" s="333">
        <v>2.1071899398</v>
      </c>
      <c r="R56" s="334">
        <f t="shared" si="13"/>
        <v>1.5805675725178347E-4</v>
      </c>
      <c r="S56" s="333">
        <f t="shared" si="4"/>
        <v>3.3305560879836883E-4</v>
      </c>
      <c r="T56" s="333">
        <f t="shared" si="14"/>
        <v>1.7274176750444833E-4</v>
      </c>
      <c r="U56" s="332">
        <f t="shared" si="15"/>
        <v>31476.663484205179</v>
      </c>
      <c r="V56" s="334">
        <f t="shared" si="5"/>
        <v>3.2294117647058824</v>
      </c>
      <c r="W56" s="334">
        <f t="shared" si="16"/>
        <v>4.2913236129057078E-2</v>
      </c>
      <c r="X56" s="332">
        <f t="shared" si="17"/>
        <v>1379923.249020806</v>
      </c>
      <c r="Y56" s="26">
        <f t="shared" si="6"/>
        <v>1411399.9125050113</v>
      </c>
      <c r="Z56" s="198">
        <f t="shared" si="18"/>
        <v>6.5838159217373425E-3</v>
      </c>
      <c r="AB56" s="30">
        <f t="shared" si="7"/>
        <v>126304.28003281087</v>
      </c>
      <c r="AC56" s="31">
        <f t="shared" si="8"/>
        <v>933483.75126958592</v>
      </c>
      <c r="AD56" s="31">
        <f t="shared" si="19"/>
        <v>1411399.9125050113</v>
      </c>
      <c r="AE56" s="31">
        <f t="shared" si="20"/>
        <v>2471187.9438074082</v>
      </c>
      <c r="AF56" s="335">
        <f t="shared" si="21"/>
        <v>2.8818633163240357E-3</v>
      </c>
    </row>
    <row r="57" spans="1:32" x14ac:dyDescent="0.2">
      <c r="A57" s="325" t="s">
        <v>339</v>
      </c>
      <c r="B57" s="23" t="s">
        <v>84</v>
      </c>
      <c r="C57" s="26">
        <v>2896776</v>
      </c>
      <c r="D57" s="26">
        <v>668168</v>
      </c>
      <c r="E57" s="28">
        <f t="shared" si="0"/>
        <v>0.23065918800763333</v>
      </c>
      <c r="F57" s="29">
        <f t="shared" si="9"/>
        <v>154119.08833268433</v>
      </c>
      <c r="G57" s="198">
        <f t="shared" si="1"/>
        <v>9.6781056412875653E-5</v>
      </c>
      <c r="H57" s="24">
        <v>3573</v>
      </c>
      <c r="I57" s="25">
        <f t="shared" si="2"/>
        <v>6.1769138665406279E-4</v>
      </c>
      <c r="J57" s="25">
        <f t="shared" si="10"/>
        <v>5.2503767865595338E-4</v>
      </c>
      <c r="K57" s="26">
        <v>879.3</v>
      </c>
      <c r="L57" s="331">
        <f t="shared" si="3"/>
        <v>1.3705569514498939E-2</v>
      </c>
      <c r="M57" s="27">
        <f t="shared" si="11"/>
        <v>2.0558354271748409E-3</v>
      </c>
      <c r="N57" s="198">
        <f t="shared" si="12"/>
        <v>2.5808731058307942E-3</v>
      </c>
      <c r="O57" s="332">
        <v>1377</v>
      </c>
      <c r="P57" s="332">
        <v>417</v>
      </c>
      <c r="Q57" s="333">
        <v>1.7545098130000001</v>
      </c>
      <c r="R57" s="334">
        <f t="shared" si="13"/>
        <v>3.8770392808231595E-4</v>
      </c>
      <c r="S57" s="333">
        <f t="shared" si="4"/>
        <v>6.8023034635906966E-4</v>
      </c>
      <c r="T57" s="333">
        <f t="shared" si="14"/>
        <v>3.5280652610587192E-4</v>
      </c>
      <c r="U57" s="332">
        <f t="shared" si="15"/>
        <v>64287.70793363572</v>
      </c>
      <c r="V57" s="334">
        <f t="shared" si="5"/>
        <v>3.3021582733812949</v>
      </c>
      <c r="W57" s="334">
        <f t="shared" si="16"/>
        <v>4.3879910041151653E-2</v>
      </c>
      <c r="X57" s="332">
        <f t="shared" si="17"/>
        <v>1411007.7331065442</v>
      </c>
      <c r="Y57" s="26">
        <f t="shared" si="6"/>
        <v>1475295.4410401799</v>
      </c>
      <c r="Z57" s="198">
        <f t="shared" si="18"/>
        <v>6.8818720533627385E-3</v>
      </c>
      <c r="AB57" s="30">
        <f t="shared" si="7"/>
        <v>41494.712542701222</v>
      </c>
      <c r="AC57" s="31">
        <f t="shared" si="8"/>
        <v>553272.46676649118</v>
      </c>
      <c r="AD57" s="31">
        <f t="shared" si="19"/>
        <v>1475295.4410401799</v>
      </c>
      <c r="AE57" s="31">
        <f t="shared" si="20"/>
        <v>2070062.6203493723</v>
      </c>
      <c r="AF57" s="335">
        <f t="shared" si="21"/>
        <v>2.4140768180048212E-3</v>
      </c>
    </row>
    <row r="58" spans="1:32" ht="13.5" thickBot="1" x14ac:dyDescent="0.25">
      <c r="B58" s="32" t="s">
        <v>85</v>
      </c>
      <c r="C58" s="37">
        <f>SUM(C7:C57)</f>
        <v>7728371151</v>
      </c>
      <c r="D58" s="37">
        <f>SUM(D7:D57)</f>
        <v>3390132264.2400002</v>
      </c>
      <c r="E58" s="38">
        <f t="shared" si="0"/>
        <v>0.43866064375044145</v>
      </c>
      <c r="F58" s="39">
        <f t="shared" ref="F58:K58" si="22">SUM(F7:F57)</f>
        <v>1592450982.0930254</v>
      </c>
      <c r="G58" s="199">
        <f t="shared" si="22"/>
        <v>0.99999999999999989</v>
      </c>
      <c r="H58" s="33">
        <f t="shared" si="22"/>
        <v>5784442</v>
      </c>
      <c r="I58" s="34">
        <f t="shared" si="22"/>
        <v>1.0000000000000002</v>
      </c>
      <c r="J58" s="34">
        <f t="shared" si="22"/>
        <v>0.8500000000000002</v>
      </c>
      <c r="K58" s="35">
        <f t="shared" si="22"/>
        <v>64156.400000000016</v>
      </c>
      <c r="L58" s="336">
        <f t="shared" si="3"/>
        <v>1</v>
      </c>
      <c r="M58" s="36">
        <f>SUM(M7:M57)</f>
        <v>0.14999999999999997</v>
      </c>
      <c r="N58" s="199">
        <f>SUM(N7:N57)</f>
        <v>0.99999999999999989</v>
      </c>
      <c r="O58" s="337">
        <f>SUM(O7:O57)</f>
        <v>964355</v>
      </c>
      <c r="P58" s="338">
        <f t="shared" ref="P58:Y58" si="23">SUM(P7:P57)</f>
        <v>1075563</v>
      </c>
      <c r="Q58" s="339">
        <f t="shared" si="23"/>
        <v>98.366423307599987</v>
      </c>
      <c r="R58" s="339">
        <f>SUM(R7:R57)</f>
        <v>0.99999999999999989</v>
      </c>
      <c r="S58" s="339">
        <f t="shared" si="23"/>
        <v>1.9280548856824229</v>
      </c>
      <c r="T58" s="339">
        <f t="shared" si="23"/>
        <v>1</v>
      </c>
      <c r="U58" s="338">
        <f t="shared" si="23"/>
        <v>182218023.69478831</v>
      </c>
      <c r="V58" s="339">
        <f>SUM(V7:V57)</f>
        <v>75.254444922162563</v>
      </c>
      <c r="W58" s="339">
        <f t="shared" si="23"/>
        <v>1</v>
      </c>
      <c r="X58" s="340">
        <f t="shared" si="23"/>
        <v>32156121.82849206</v>
      </c>
      <c r="Y58" s="337">
        <f t="shared" si="23"/>
        <v>214374145.52328035</v>
      </c>
      <c r="Z58" s="199">
        <f>SUM(Z7:Z57)</f>
        <v>0.99999999999999989</v>
      </c>
      <c r="AB58" s="40">
        <f>SUM(AB7:AB57)</f>
        <v>428748291.04656065</v>
      </c>
      <c r="AC58" s="41">
        <f>SUM(AC7:AC57)</f>
        <v>214374145.52328035</v>
      </c>
      <c r="AD58" s="41">
        <f>SUM(AD7:AD57)</f>
        <v>214374145.52328035</v>
      </c>
      <c r="AE58" s="41">
        <f>SUM(AE7:AE57)</f>
        <v>857496582.09312129</v>
      </c>
      <c r="AF58" s="341">
        <f>SUM(AF7:AF57)</f>
        <v>1</v>
      </c>
    </row>
    <row r="59" spans="1:32" ht="13.5" thickTop="1" x14ac:dyDescent="0.2">
      <c r="L59" s="342"/>
      <c r="S59" s="44"/>
    </row>
    <row r="60" spans="1:32" ht="86.45" customHeight="1" x14ac:dyDescent="0.2">
      <c r="C60" s="352" t="s">
        <v>340</v>
      </c>
      <c r="D60" s="352"/>
      <c r="E60" s="352"/>
      <c r="F60" s="352"/>
      <c r="G60" s="352"/>
      <c r="L60" s="342"/>
      <c r="S60" s="44"/>
    </row>
    <row r="61" spans="1:32" s="4" customFormat="1" x14ac:dyDescent="0.2">
      <c r="J61" s="45"/>
      <c r="M61" s="45"/>
      <c r="N61" s="46"/>
      <c r="S61" s="47"/>
      <c r="T61" s="47"/>
      <c r="Y61" s="45"/>
    </row>
    <row r="62" spans="1:32" x14ac:dyDescent="0.2">
      <c r="S62" s="44"/>
    </row>
    <row r="63" spans="1:32" x14ac:dyDescent="0.2">
      <c r="S63" s="44"/>
    </row>
    <row r="64" spans="1:32" x14ac:dyDescent="0.2">
      <c r="S64" s="44"/>
    </row>
    <row r="65" spans="10:27" x14ac:dyDescent="0.2">
      <c r="J65" s="2"/>
      <c r="M65" s="2"/>
      <c r="N65" s="2"/>
      <c r="S65" s="44"/>
      <c r="Y65" s="2"/>
      <c r="AA65" s="2"/>
    </row>
    <row r="66" spans="10:27" x14ac:dyDescent="0.2">
      <c r="J66" s="2"/>
      <c r="M66" s="2"/>
      <c r="N66" s="2"/>
      <c r="S66" s="44"/>
      <c r="Y66" s="2"/>
      <c r="AA66" s="2"/>
    </row>
    <row r="67" spans="10:27" x14ac:dyDescent="0.2">
      <c r="J67" s="2"/>
      <c r="M67" s="2"/>
      <c r="N67" s="2"/>
      <c r="S67" s="44"/>
      <c r="Y67" s="2"/>
      <c r="AA67" s="2"/>
    </row>
    <row r="68" spans="10:27" x14ac:dyDescent="0.2">
      <c r="J68" s="2"/>
      <c r="M68" s="2"/>
      <c r="N68" s="2"/>
      <c r="S68" s="44"/>
      <c r="Y68" s="2"/>
      <c r="AA68" s="2"/>
    </row>
    <row r="69" spans="10:27" x14ac:dyDescent="0.2">
      <c r="J69" s="2"/>
      <c r="M69" s="2"/>
      <c r="N69" s="2"/>
      <c r="S69" s="44"/>
      <c r="Y69" s="2"/>
      <c r="AA69" s="2"/>
    </row>
    <row r="70" spans="10:27" x14ac:dyDescent="0.2">
      <c r="J70" s="2"/>
      <c r="M70" s="2"/>
      <c r="N70" s="2"/>
      <c r="S70" s="44"/>
      <c r="Y70" s="2"/>
      <c r="AA70" s="2"/>
    </row>
    <row r="71" spans="10:27" x14ac:dyDescent="0.2">
      <c r="J71" s="2"/>
      <c r="M71" s="2"/>
      <c r="N71" s="2"/>
      <c r="S71" s="44"/>
      <c r="Y71" s="2"/>
      <c r="AA71" s="2"/>
    </row>
    <row r="72" spans="10:27" x14ac:dyDescent="0.2">
      <c r="J72" s="2"/>
      <c r="M72" s="2"/>
      <c r="N72" s="2"/>
      <c r="S72" s="44"/>
      <c r="Y72" s="2"/>
      <c r="AA72" s="2"/>
    </row>
    <row r="73" spans="10:27" x14ac:dyDescent="0.2">
      <c r="J73" s="2"/>
      <c r="M73" s="2"/>
      <c r="N73" s="2"/>
      <c r="S73" s="44"/>
      <c r="Y73" s="2"/>
      <c r="AA73" s="2"/>
    </row>
    <row r="74" spans="10:27" x14ac:dyDescent="0.2">
      <c r="J74" s="2"/>
      <c r="M74" s="2"/>
      <c r="N74" s="2"/>
      <c r="S74" s="44"/>
      <c r="Y74" s="2"/>
      <c r="AA74" s="2"/>
    </row>
    <row r="75" spans="10:27" x14ac:dyDescent="0.2">
      <c r="J75" s="2"/>
      <c r="M75" s="2"/>
      <c r="N75" s="2"/>
      <c r="S75" s="44"/>
      <c r="Y75" s="2"/>
      <c r="AA75" s="2"/>
    </row>
    <row r="76" spans="10:27" x14ac:dyDescent="0.2">
      <c r="J76" s="2"/>
      <c r="M76" s="2"/>
      <c r="N76" s="2"/>
      <c r="S76" s="44"/>
      <c r="Y76" s="2"/>
      <c r="AA76" s="2"/>
    </row>
    <row r="77" spans="10:27" x14ac:dyDescent="0.2">
      <c r="J77" s="2"/>
      <c r="M77" s="2"/>
      <c r="N77" s="2"/>
      <c r="S77" s="44"/>
      <c r="Y77" s="2"/>
      <c r="AA77" s="2"/>
    </row>
    <row r="78" spans="10:27" x14ac:dyDescent="0.2">
      <c r="J78" s="2"/>
      <c r="M78" s="2"/>
      <c r="N78" s="2"/>
      <c r="S78" s="44"/>
      <c r="Y78" s="2"/>
      <c r="AA78" s="2"/>
    </row>
    <row r="79" spans="10:27" x14ac:dyDescent="0.2">
      <c r="J79" s="2"/>
      <c r="M79" s="2"/>
      <c r="N79" s="2"/>
      <c r="S79" s="44"/>
      <c r="Y79" s="2"/>
      <c r="AA79" s="2"/>
    </row>
    <row r="80" spans="10:27" x14ac:dyDescent="0.2">
      <c r="J80" s="2"/>
      <c r="M80" s="2"/>
      <c r="N80" s="2"/>
      <c r="S80" s="44"/>
      <c r="Y80" s="2"/>
      <c r="AA80" s="2"/>
    </row>
    <row r="81" spans="10:27" x14ac:dyDescent="0.2">
      <c r="J81" s="2"/>
      <c r="M81" s="2"/>
      <c r="N81" s="2"/>
      <c r="S81" s="44"/>
      <c r="Y81" s="2"/>
      <c r="AA81" s="2"/>
    </row>
    <row r="82" spans="10:27" x14ac:dyDescent="0.2">
      <c r="J82" s="2"/>
      <c r="M82" s="2"/>
      <c r="N82" s="2"/>
      <c r="S82" s="44"/>
      <c r="Y82" s="2"/>
      <c r="AA82" s="2"/>
    </row>
    <row r="83" spans="10:27" x14ac:dyDescent="0.2">
      <c r="J83" s="2"/>
      <c r="M83" s="2"/>
      <c r="N83" s="2"/>
      <c r="S83" s="44"/>
      <c r="Y83" s="2"/>
      <c r="AA83" s="2"/>
    </row>
    <row r="84" spans="10:27" x14ac:dyDescent="0.2">
      <c r="J84" s="2"/>
      <c r="M84" s="2"/>
      <c r="N84" s="2"/>
      <c r="S84" s="44"/>
      <c r="Y84" s="2"/>
      <c r="AA84" s="2"/>
    </row>
    <row r="85" spans="10:27" x14ac:dyDescent="0.2">
      <c r="J85" s="2"/>
      <c r="M85" s="2"/>
      <c r="N85" s="2"/>
      <c r="S85" s="44"/>
      <c r="Y85" s="2"/>
      <c r="AA85" s="2"/>
    </row>
    <row r="86" spans="10:27" x14ac:dyDescent="0.2">
      <c r="J86" s="2"/>
      <c r="M86" s="2"/>
      <c r="N86" s="2"/>
      <c r="S86" s="44"/>
      <c r="Y86" s="2"/>
      <c r="AA86" s="2"/>
    </row>
    <row r="87" spans="10:27" x14ac:dyDescent="0.2">
      <c r="J87" s="2"/>
      <c r="M87" s="2"/>
      <c r="N87" s="2"/>
      <c r="S87" s="44"/>
      <c r="Y87" s="2"/>
      <c r="AA87" s="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activeCell="E6" sqref="E6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5" width="14.42578125" style="2" customWidth="1"/>
    <col min="6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355" t="s">
        <v>106</v>
      </c>
      <c r="B1" s="355"/>
      <c r="C1" s="355"/>
      <c r="D1" s="355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37.5" customHeight="1" x14ac:dyDescent="0.2">
      <c r="A2" s="354" t="s">
        <v>240</v>
      </c>
      <c r="B2" s="354"/>
      <c r="C2" s="354"/>
      <c r="D2" s="354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</row>
    <row r="3" spans="1:27" x14ac:dyDescent="0.2">
      <c r="A3" s="353"/>
      <c r="B3" s="353"/>
      <c r="C3" s="353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1:27" ht="16.5" thickBot="1" x14ac:dyDescent="0.3">
      <c r="A4" s="104" t="s">
        <v>241</v>
      </c>
      <c r="B4" s="100"/>
      <c r="C4" s="101">
        <f>+'Part FEBRERO 2022'!K13</f>
        <v>50298534.867558397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1:27" ht="36.75" thickBot="1" x14ac:dyDescent="0.25">
      <c r="A5" s="102" t="s">
        <v>3</v>
      </c>
      <c r="B5" s="102" t="s">
        <v>242</v>
      </c>
      <c r="C5" s="102" t="s">
        <v>99</v>
      </c>
      <c r="D5" s="120" t="s">
        <v>102</v>
      </c>
      <c r="E5" s="211" t="s">
        <v>348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</row>
    <row r="6" spans="1:27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</row>
    <row r="7" spans="1:27" ht="13.5" thickBot="1" x14ac:dyDescent="0.25">
      <c r="A7" s="104" t="s">
        <v>89</v>
      </c>
      <c r="B7" s="104"/>
      <c r="C7" s="100">
        <f>+C4*0.6</f>
        <v>30179120.920535035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</row>
    <row r="8" spans="1:27" ht="13.5" thickTop="1" x14ac:dyDescent="0.2">
      <c r="A8" s="105" t="s">
        <v>39</v>
      </c>
      <c r="B8" s="77">
        <v>20753289.731132537</v>
      </c>
      <c r="C8" s="121">
        <f>+C$7*'ART 14 F I'!AD8</f>
        <v>2999596.6568127829</v>
      </c>
      <c r="D8" s="106">
        <f>C8</f>
        <v>2999596.6568127829</v>
      </c>
      <c r="E8" s="212">
        <f>D8</f>
        <v>2999596.6568127829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</row>
    <row r="9" spans="1:27" s="4" customFormat="1" x14ac:dyDescent="0.2">
      <c r="A9" s="107" t="s">
        <v>42</v>
      </c>
      <c r="B9" s="78">
        <v>6080772.1341687543</v>
      </c>
      <c r="C9" s="122">
        <f>+C$7*'ART 14 F I'!AD9</f>
        <v>483903.07208737993</v>
      </c>
      <c r="D9" s="108">
        <f>+B9/12</f>
        <v>506731.01118072955</v>
      </c>
      <c r="E9" s="213">
        <f t="shared" ref="E9" si="0">+B9/12</f>
        <v>506731.01118072955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</row>
    <row r="10" spans="1:27" x14ac:dyDescent="0.2">
      <c r="A10" s="107" t="s">
        <v>51</v>
      </c>
      <c r="B10" s="78">
        <v>8052108.5615451084</v>
      </c>
      <c r="C10" s="122">
        <f>+C$7*'ART 14 F I'!AD10</f>
        <v>1378469.4752011606</v>
      </c>
      <c r="D10" s="108">
        <f t="shared" ref="D10:E19" si="1">C10</f>
        <v>1378469.4752011606</v>
      </c>
      <c r="E10" s="213">
        <f t="shared" si="1"/>
        <v>1378469.4752011606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</row>
    <row r="11" spans="1:27" x14ac:dyDescent="0.2">
      <c r="A11" s="107" t="s">
        <v>53</v>
      </c>
      <c r="B11" s="78">
        <v>12262442.592855737</v>
      </c>
      <c r="C11" s="122">
        <f>+C$7*'ART 14 F I'!AD11</f>
        <v>2379816.4896235671</v>
      </c>
      <c r="D11" s="108">
        <f t="shared" si="1"/>
        <v>2379816.4896235671</v>
      </c>
      <c r="E11" s="213">
        <f t="shared" si="1"/>
        <v>2379816.4896235671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</row>
    <row r="12" spans="1:27" x14ac:dyDescent="0.2">
      <c r="A12" s="107" t="s">
        <v>58</v>
      </c>
      <c r="B12" s="78">
        <v>19216953.724318821</v>
      </c>
      <c r="C12" s="122">
        <f>+C$7*'ART 14 F I'!AD12</f>
        <v>2321360.2758215833</v>
      </c>
      <c r="D12" s="108">
        <f t="shared" si="1"/>
        <v>2321360.2758215833</v>
      </c>
      <c r="E12" s="213">
        <f t="shared" si="1"/>
        <v>2321360.2758215833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</row>
    <row r="13" spans="1:27" x14ac:dyDescent="0.2">
      <c r="A13" s="107" t="s">
        <v>64</v>
      </c>
      <c r="B13" s="78">
        <v>9399530.3955752458</v>
      </c>
      <c r="C13" s="122">
        <f>+C$7*'ART 14 F I'!AD13</f>
        <v>1697839.4103691338</v>
      </c>
      <c r="D13" s="108">
        <f t="shared" si="1"/>
        <v>1697839.4103691338</v>
      </c>
      <c r="E13" s="213">
        <f t="shared" si="1"/>
        <v>1697839.4103691338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</row>
    <row r="14" spans="1:27" x14ac:dyDescent="0.2">
      <c r="A14" s="107" t="s">
        <v>72</v>
      </c>
      <c r="B14" s="78">
        <v>72944316.912798315</v>
      </c>
      <c r="C14" s="122">
        <f>+C$7*'ART 14 F I'!AD14</f>
        <v>9905673.9052170608</v>
      </c>
      <c r="D14" s="108">
        <f t="shared" si="1"/>
        <v>9905673.9052170608</v>
      </c>
      <c r="E14" s="213">
        <f t="shared" si="1"/>
        <v>9905673.9052170608</v>
      </c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</row>
    <row r="15" spans="1:27" s="4" customFormat="1" x14ac:dyDescent="0.2">
      <c r="A15" s="107" t="s">
        <v>78</v>
      </c>
      <c r="B15" s="78">
        <v>2640599.7003082009</v>
      </c>
      <c r="C15" s="122">
        <f>+C$7*'ART 14 F I'!AD15</f>
        <v>362070.25091544614</v>
      </c>
      <c r="D15" s="108">
        <f t="shared" si="1"/>
        <v>362070.25091544614</v>
      </c>
      <c r="E15" s="213">
        <f t="shared" si="1"/>
        <v>362070.25091544614</v>
      </c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</row>
    <row r="16" spans="1:27" x14ac:dyDescent="0.2">
      <c r="A16" s="107" t="s">
        <v>79</v>
      </c>
      <c r="B16" s="78">
        <v>18802603.882779483</v>
      </c>
      <c r="C16" s="122">
        <f>+C$7*'ART 14 F I'!AD16</f>
        <v>2357278.4633616307</v>
      </c>
      <c r="D16" s="108">
        <f t="shared" si="1"/>
        <v>2357278.4633616307</v>
      </c>
      <c r="E16" s="213">
        <f t="shared" si="1"/>
        <v>2357278.4633616307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</row>
    <row r="17" spans="1:27" x14ac:dyDescent="0.2">
      <c r="A17" s="107" t="s">
        <v>80</v>
      </c>
      <c r="B17" s="78">
        <v>37957810.446233124</v>
      </c>
      <c r="C17" s="122">
        <f>+C$7*'ART 14 F I'!AD17</f>
        <v>4465904.5084540099</v>
      </c>
      <c r="D17" s="108">
        <f t="shared" si="1"/>
        <v>4465904.5084540099</v>
      </c>
      <c r="E17" s="213">
        <f t="shared" si="1"/>
        <v>4465904.5084540099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 spans="1:27" x14ac:dyDescent="0.2">
      <c r="A18" s="107" t="s">
        <v>81</v>
      </c>
      <c r="B18" s="78">
        <v>9810871.836344054</v>
      </c>
      <c r="C18" s="122">
        <f>+C$7*'ART 14 F I'!AD18</f>
        <v>1269016.5384095982</v>
      </c>
      <c r="D18" s="108">
        <f t="shared" si="1"/>
        <v>1269016.5384095982</v>
      </c>
      <c r="E18" s="213">
        <f t="shared" si="1"/>
        <v>1269016.5384095982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</row>
    <row r="19" spans="1:27" s="4" customFormat="1" x14ac:dyDescent="0.2">
      <c r="A19" s="107" t="s">
        <v>82</v>
      </c>
      <c r="B19" s="78">
        <v>4869932.0790867042</v>
      </c>
      <c r="C19" s="122">
        <f>+C$7*'ART 14 F I'!AD19</f>
        <v>558191.87426168378</v>
      </c>
      <c r="D19" s="108">
        <f t="shared" si="1"/>
        <v>558191.87426168378</v>
      </c>
      <c r="E19" s="214">
        <f t="shared" si="1"/>
        <v>558191.87426168378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</row>
    <row r="20" spans="1:27" ht="13.5" thickBot="1" x14ac:dyDescent="0.25">
      <c r="A20" s="116" t="s">
        <v>86</v>
      </c>
      <c r="B20" s="123">
        <f>SUM(B8:B19)</f>
        <v>222791231.99714607</v>
      </c>
      <c r="C20" s="124">
        <f>SUM(C8:C19)</f>
        <v>30179120.920535039</v>
      </c>
      <c r="D20" s="110">
        <f>SUM(D8:D19)</f>
        <v>30201948.859628391</v>
      </c>
      <c r="E20" s="215">
        <f>SUM(E8:E19)</f>
        <v>30201948.859628391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</row>
    <row r="21" spans="1:27" ht="13.5" thickTop="1" x14ac:dyDescent="0.2">
      <c r="A21" s="111"/>
      <c r="B21" s="111"/>
      <c r="C21" s="112"/>
      <c r="D21" s="112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 spans="1:27" ht="13.5" thickBot="1" x14ac:dyDescent="0.25">
      <c r="A22" s="113" t="s">
        <v>90</v>
      </c>
      <c r="B22" s="113"/>
      <c r="C22" s="114">
        <f>+C4*0.4</f>
        <v>20119413.947023362</v>
      </c>
      <c r="D22" s="114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27" ht="13.5" thickTop="1" x14ac:dyDescent="0.2">
      <c r="A23" s="105" t="s">
        <v>34</v>
      </c>
      <c r="B23" s="125">
        <v>1744434.2825838525</v>
      </c>
      <c r="C23" s="121">
        <f>+C$22*'ART 14 F I'!AD22</f>
        <v>91990.065182612336</v>
      </c>
      <c r="D23" s="126">
        <f t="shared" ref="D23:D61" si="2">IF(B23&gt;C23,B23,C23)</f>
        <v>1744434.2825838525</v>
      </c>
      <c r="E23" s="212">
        <f>+B23/12</f>
        <v>145369.52354865437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</row>
    <row r="24" spans="1:27" x14ac:dyDescent="0.2">
      <c r="A24" s="107" t="s">
        <v>35</v>
      </c>
      <c r="B24" s="76">
        <v>2900632.6789315422</v>
      </c>
      <c r="C24" s="122">
        <f>+C$22*'ART 14 F I'!AD23</f>
        <v>166963.95553578352</v>
      </c>
      <c r="D24" s="127">
        <f t="shared" si="2"/>
        <v>2900632.6789315422</v>
      </c>
      <c r="E24" s="213">
        <f t="shared" ref="E24:E55" si="3">+B24/12</f>
        <v>241719.38991096185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</row>
    <row r="25" spans="1:27" x14ac:dyDescent="0.2">
      <c r="A25" s="107" t="s">
        <v>36</v>
      </c>
      <c r="B25" s="76">
        <v>2209789.0505263684</v>
      </c>
      <c r="C25" s="122">
        <f>+C$22*'ART 14 F I'!AD24</f>
        <v>206293.33446743089</v>
      </c>
      <c r="D25" s="127">
        <f t="shared" si="2"/>
        <v>2209789.0505263684</v>
      </c>
      <c r="E25" s="213">
        <f>C25</f>
        <v>206293.33446743089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spans="1:27" x14ac:dyDescent="0.2">
      <c r="A26" s="107" t="s">
        <v>37</v>
      </c>
      <c r="B26" s="76">
        <v>8518240.5976785552</v>
      </c>
      <c r="C26" s="122">
        <f>+C$22*'ART 14 F I'!AD25</f>
        <v>791745.26671905327</v>
      </c>
      <c r="D26" s="127">
        <f t="shared" si="2"/>
        <v>8518240.5976785552</v>
      </c>
      <c r="E26" s="213">
        <f>C26</f>
        <v>791745.26671905327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</row>
    <row r="27" spans="1:27" x14ac:dyDescent="0.2">
      <c r="A27" s="107" t="s">
        <v>38</v>
      </c>
      <c r="B27" s="76">
        <v>6137628.3987900307</v>
      </c>
      <c r="C27" s="122">
        <f>+C$22*'ART 14 F I'!AD26</f>
        <v>656234.37020794291</v>
      </c>
      <c r="D27" s="127">
        <f t="shared" si="2"/>
        <v>6137628.3987900307</v>
      </c>
      <c r="E27" s="213">
        <f>C27</f>
        <v>656234.37020794291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</row>
    <row r="28" spans="1:27" x14ac:dyDescent="0.2">
      <c r="A28" s="107" t="s">
        <v>40</v>
      </c>
      <c r="B28" s="76">
        <v>8224675.0942434929</v>
      </c>
      <c r="C28" s="122">
        <f>+C$22*'ART 14 F I'!AD27</f>
        <v>601989.33209458436</v>
      </c>
      <c r="D28" s="127">
        <f t="shared" si="2"/>
        <v>8224675.0942434929</v>
      </c>
      <c r="E28" s="213">
        <f t="shared" si="3"/>
        <v>685389.59118695778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</row>
    <row r="29" spans="1:27" x14ac:dyDescent="0.2">
      <c r="A29" s="107" t="s">
        <v>41</v>
      </c>
      <c r="B29" s="76">
        <v>2974219.0796211474</v>
      </c>
      <c r="C29" s="122">
        <f>+C$22*'ART 14 F I'!AD28</f>
        <v>174291.92290381482</v>
      </c>
      <c r="D29" s="127">
        <f t="shared" si="2"/>
        <v>2974219.0796211474</v>
      </c>
      <c r="E29" s="213">
        <f t="shared" si="3"/>
        <v>247851.58996842895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</row>
    <row r="30" spans="1:27" x14ac:dyDescent="0.2">
      <c r="A30" s="107" t="s">
        <v>43</v>
      </c>
      <c r="B30" s="76">
        <v>4234401.3555107117</v>
      </c>
      <c r="C30" s="122">
        <f>+C$22*'ART 14 F I'!AD29</f>
        <v>1233147.7409991466</v>
      </c>
      <c r="D30" s="127">
        <f t="shared" si="2"/>
        <v>4234401.3555107117</v>
      </c>
      <c r="E30" s="213">
        <f>C30</f>
        <v>1233147.7409991466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</row>
    <row r="31" spans="1:27" x14ac:dyDescent="0.2">
      <c r="A31" s="107" t="s">
        <v>44</v>
      </c>
      <c r="B31" s="76">
        <v>3693123.365987632</v>
      </c>
      <c r="C31" s="122">
        <f>+C$22*'ART 14 F I'!AD30</f>
        <v>457229.45973137981</v>
      </c>
      <c r="D31" s="127">
        <f t="shared" si="2"/>
        <v>3693123.365987632</v>
      </c>
      <c r="E31" s="213">
        <f>C31</f>
        <v>457229.45973137981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 spans="1:27" x14ac:dyDescent="0.2">
      <c r="A32" s="107" t="s">
        <v>45</v>
      </c>
      <c r="B32" s="76">
        <v>5563132.2810582956</v>
      </c>
      <c r="C32" s="122">
        <f>+C$22*'ART 14 F I'!AD31</f>
        <v>595726.7684380532</v>
      </c>
      <c r="D32" s="127">
        <f t="shared" si="2"/>
        <v>5563132.2810582956</v>
      </c>
      <c r="E32" s="213">
        <f>C32</f>
        <v>595726.7684380532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</row>
    <row r="33" spans="1:27" x14ac:dyDescent="0.2">
      <c r="A33" s="107" t="s">
        <v>46</v>
      </c>
      <c r="B33" s="76">
        <v>3514902.872750218</v>
      </c>
      <c r="C33" s="122">
        <f>+C$22*'ART 14 F I'!AD32</f>
        <v>912157.69330840162</v>
      </c>
      <c r="D33" s="127">
        <f t="shared" si="2"/>
        <v>3514902.872750218</v>
      </c>
      <c r="E33" s="213">
        <f>C33</f>
        <v>912157.69330840162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</row>
    <row r="34" spans="1:27" x14ac:dyDescent="0.2">
      <c r="A34" s="107" t="s">
        <v>47</v>
      </c>
      <c r="B34" s="76">
        <v>19031636.416049201</v>
      </c>
      <c r="C34" s="122">
        <f>+C$22*'ART 14 F I'!AD33</f>
        <v>1333190.1724342888</v>
      </c>
      <c r="D34" s="127">
        <f t="shared" si="2"/>
        <v>19031636.416049201</v>
      </c>
      <c r="E34" s="213">
        <f t="shared" si="3"/>
        <v>1585969.7013374334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</row>
    <row r="35" spans="1:27" x14ac:dyDescent="0.2">
      <c r="A35" s="107" t="s">
        <v>48</v>
      </c>
      <c r="B35" s="76">
        <v>2627805.8082002974</v>
      </c>
      <c r="C35" s="122">
        <f>+C$22*'ART 14 F I'!AD34</f>
        <v>193039.58089506286</v>
      </c>
      <c r="D35" s="127">
        <f t="shared" si="2"/>
        <v>2627805.8082002974</v>
      </c>
      <c r="E35" s="213">
        <f t="shared" si="3"/>
        <v>218983.81735002479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6" spans="1:27" x14ac:dyDescent="0.2">
      <c r="A36" s="107" t="s">
        <v>49</v>
      </c>
      <c r="B36" s="76">
        <v>1318325.5513900062</v>
      </c>
      <c r="C36" s="122">
        <f>+C$22*'ART 14 F I'!AD35</f>
        <v>139033.06153567421</v>
      </c>
      <c r="D36" s="127">
        <f t="shared" si="2"/>
        <v>1318325.5513900062</v>
      </c>
      <c r="E36" s="213">
        <f>C36</f>
        <v>139033.06153567421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</row>
    <row r="37" spans="1:27" x14ac:dyDescent="0.2">
      <c r="A37" s="107" t="s">
        <v>50</v>
      </c>
      <c r="B37" s="76">
        <v>13770707.582336763</v>
      </c>
      <c r="C37" s="122">
        <f>+C$22*'ART 14 F I'!AD36</f>
        <v>1244616.850082895</v>
      </c>
      <c r="D37" s="127">
        <f t="shared" si="2"/>
        <v>13770707.582336763</v>
      </c>
      <c r="E37" s="213">
        <f>C37</f>
        <v>1244616.850082895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</row>
    <row r="38" spans="1:27" x14ac:dyDescent="0.2">
      <c r="A38" s="107" t="s">
        <v>52</v>
      </c>
      <c r="B38" s="76">
        <v>2319885.6734325793</v>
      </c>
      <c r="C38" s="122">
        <f>+C$22*'ART 14 F I'!AD37</f>
        <v>425546.13680991501</v>
      </c>
      <c r="D38" s="127">
        <f t="shared" si="2"/>
        <v>2319885.6734325793</v>
      </c>
      <c r="E38" s="213">
        <f>C38</f>
        <v>425546.13680991501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</row>
    <row r="39" spans="1:27" x14ac:dyDescent="0.2">
      <c r="A39" s="107" t="s">
        <v>54</v>
      </c>
      <c r="B39" s="76">
        <v>5035804.9607381932</v>
      </c>
      <c r="C39" s="122">
        <f>+C$22*'ART 14 F I'!AD38</f>
        <v>574921.82256256032</v>
      </c>
      <c r="D39" s="127">
        <f t="shared" si="2"/>
        <v>5035804.9607381932</v>
      </c>
      <c r="E39" s="213">
        <f>C39</f>
        <v>574921.82256256032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</row>
    <row r="40" spans="1:27" x14ac:dyDescent="0.2">
      <c r="A40" s="107" t="s">
        <v>55</v>
      </c>
      <c r="B40" s="76">
        <v>2579267.2832715013</v>
      </c>
      <c r="C40" s="122">
        <f>+C$22*'ART 14 F I'!AD39</f>
        <v>112846.42483111369</v>
      </c>
      <c r="D40" s="127">
        <f t="shared" si="2"/>
        <v>2579267.2832715013</v>
      </c>
      <c r="E40" s="213">
        <f t="shared" si="3"/>
        <v>214938.9402726251</v>
      </c>
      <c r="F40" s="100"/>
      <c r="G40" s="100"/>
      <c r="H40" s="128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</row>
    <row r="41" spans="1:27" x14ac:dyDescent="0.2">
      <c r="A41" s="107" t="s">
        <v>56</v>
      </c>
      <c r="B41" s="76">
        <v>4083989.3872715957</v>
      </c>
      <c r="C41" s="122">
        <f>+C$22*'ART 14 F I'!AD40</f>
        <v>323085.53076226317</v>
      </c>
      <c r="D41" s="127">
        <f t="shared" si="2"/>
        <v>4083989.3872715957</v>
      </c>
      <c r="E41" s="213">
        <f t="shared" si="3"/>
        <v>340332.44893929962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</row>
    <row r="42" spans="1:27" x14ac:dyDescent="0.2">
      <c r="A42" s="107" t="s">
        <v>57</v>
      </c>
      <c r="B42" s="76">
        <v>5239837.4272957211</v>
      </c>
      <c r="C42" s="122">
        <f>+C$22*'ART 14 F I'!AD41</f>
        <v>1194258.0984043283</v>
      </c>
      <c r="D42" s="127">
        <f t="shared" si="2"/>
        <v>5239837.4272957211</v>
      </c>
      <c r="E42" s="213">
        <f>C42</f>
        <v>1194258.0984043283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spans="1:27" x14ac:dyDescent="0.2">
      <c r="A43" s="107" t="s">
        <v>59</v>
      </c>
      <c r="B43" s="76">
        <v>2416180.5686493958</v>
      </c>
      <c r="C43" s="122">
        <f>+C$22*'ART 14 F I'!AD42</f>
        <v>117661.14842852131</v>
      </c>
      <c r="D43" s="127">
        <f t="shared" si="2"/>
        <v>2416180.5686493958</v>
      </c>
      <c r="E43" s="213">
        <f t="shared" si="3"/>
        <v>201348.380720783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</row>
    <row r="44" spans="1:27" x14ac:dyDescent="0.2">
      <c r="A44" s="107" t="s">
        <v>60</v>
      </c>
      <c r="B44" s="76">
        <v>2523675.0481478907</v>
      </c>
      <c r="C44" s="122">
        <f>+C$22*'ART 14 F I'!AD43</f>
        <v>223451.86412333118</v>
      </c>
      <c r="D44" s="127">
        <f t="shared" si="2"/>
        <v>2523675.0481478907</v>
      </c>
      <c r="E44" s="213">
        <f>C44</f>
        <v>223451.86412333118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</row>
    <row r="45" spans="1:27" x14ac:dyDescent="0.2">
      <c r="A45" s="107" t="s">
        <v>61</v>
      </c>
      <c r="B45" s="76">
        <v>2212342.7648131964</v>
      </c>
      <c r="C45" s="122">
        <f>+C$22*'ART 14 F I'!AD44</f>
        <v>168672.06813238285</v>
      </c>
      <c r="D45" s="127">
        <f t="shared" si="2"/>
        <v>2212342.7648131964</v>
      </c>
      <c r="E45" s="213">
        <f t="shared" si="3"/>
        <v>184361.89706776637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</row>
    <row r="46" spans="1:27" x14ac:dyDescent="0.2">
      <c r="A46" s="107" t="s">
        <v>62</v>
      </c>
      <c r="B46" s="76">
        <v>1837459.5037223247</v>
      </c>
      <c r="C46" s="122">
        <f>+C$22*'ART 14 F I'!AD45</f>
        <v>197208.85738757317</v>
      </c>
      <c r="D46" s="127">
        <f t="shared" si="2"/>
        <v>1837459.5037223247</v>
      </c>
      <c r="E46" s="213">
        <f>C46</f>
        <v>197208.85738757317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</row>
    <row r="47" spans="1:27" x14ac:dyDescent="0.2">
      <c r="A47" s="107" t="s">
        <v>63</v>
      </c>
      <c r="B47" s="76">
        <v>2411932.7114348505</v>
      </c>
      <c r="C47" s="122">
        <f>+C$22*'ART 14 F I'!AD46</f>
        <v>205896.48792855145</v>
      </c>
      <c r="D47" s="127">
        <f t="shared" si="2"/>
        <v>2411932.7114348505</v>
      </c>
      <c r="E47" s="213">
        <f>C47</f>
        <v>205896.48792855145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</row>
    <row r="48" spans="1:27" x14ac:dyDescent="0.2">
      <c r="A48" s="107" t="s">
        <v>65</v>
      </c>
      <c r="B48" s="76">
        <v>4879372.4781305455</v>
      </c>
      <c r="C48" s="122">
        <f>+C$22*'ART 14 F I'!AD47</f>
        <v>489382.90397040575</v>
      </c>
      <c r="D48" s="127">
        <f t="shared" si="2"/>
        <v>4879372.4781305455</v>
      </c>
      <c r="E48" s="213">
        <f>C48</f>
        <v>489382.90397040575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spans="1:27" x14ac:dyDescent="0.2">
      <c r="A49" s="107" t="s">
        <v>66</v>
      </c>
      <c r="B49" s="76">
        <v>14166911.147800261</v>
      </c>
      <c r="C49" s="122">
        <f>+C$22*'ART 14 F I'!AD48</f>
        <v>1365734.3364024875</v>
      </c>
      <c r="D49" s="127">
        <f t="shared" si="2"/>
        <v>14166911.147800261</v>
      </c>
      <c r="E49" s="213">
        <f>C49</f>
        <v>1365734.3364024875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spans="1:27" x14ac:dyDescent="0.2">
      <c r="A50" s="107" t="s">
        <v>67</v>
      </c>
      <c r="B50" s="76">
        <v>3175363.842931075</v>
      </c>
      <c r="C50" s="122">
        <f>+C$22*'ART 14 F I'!AD49</f>
        <v>249032.27453645458</v>
      </c>
      <c r="D50" s="127">
        <f t="shared" si="2"/>
        <v>3175363.842931075</v>
      </c>
      <c r="E50" s="213">
        <f t="shared" si="3"/>
        <v>264613.6535775896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27" x14ac:dyDescent="0.2">
      <c r="A51" s="107" t="s">
        <v>68</v>
      </c>
      <c r="B51" s="76">
        <v>3099472.9192519165</v>
      </c>
      <c r="C51" s="122">
        <f>+C$22*'ART 14 F I'!AD50</f>
        <v>45596.306056874892</v>
      </c>
      <c r="D51" s="127">
        <f t="shared" si="2"/>
        <v>3099472.9192519165</v>
      </c>
      <c r="E51" s="213">
        <f t="shared" si="3"/>
        <v>258289.40993765972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27" x14ac:dyDescent="0.2">
      <c r="A52" s="107" t="s">
        <v>69</v>
      </c>
      <c r="B52" s="76">
        <v>4009447.7515494265</v>
      </c>
      <c r="C52" s="122">
        <f>+C$22*'ART 14 F I'!AD51</f>
        <v>355805.91872701916</v>
      </c>
      <c r="D52" s="127">
        <f t="shared" si="2"/>
        <v>4009447.7515494265</v>
      </c>
      <c r="E52" s="213">
        <f>C52</f>
        <v>355805.91872701916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</row>
    <row r="53" spans="1:27" x14ac:dyDescent="0.2">
      <c r="A53" s="107" t="s">
        <v>70</v>
      </c>
      <c r="B53" s="76">
        <v>3822980.5102342176</v>
      </c>
      <c r="C53" s="122">
        <f>+C$22*'ART 14 F I'!AD52</f>
        <v>463929.36081578163</v>
      </c>
      <c r="D53" s="127">
        <f t="shared" si="2"/>
        <v>3822980.5102342176</v>
      </c>
      <c r="E53" s="213">
        <f>C53</f>
        <v>463929.36081578163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</row>
    <row r="54" spans="1:27" x14ac:dyDescent="0.2">
      <c r="A54" s="107" t="s">
        <v>71</v>
      </c>
      <c r="B54" s="76">
        <v>17905596.968442116</v>
      </c>
      <c r="C54" s="122">
        <f>+C$22*'ART 14 F I'!AD53</f>
        <v>1058285.7781390452</v>
      </c>
      <c r="D54" s="127">
        <f t="shared" si="2"/>
        <v>17905596.968442116</v>
      </c>
      <c r="E54" s="213">
        <f t="shared" si="3"/>
        <v>1492133.0807035097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</row>
    <row r="55" spans="1:27" x14ac:dyDescent="0.2">
      <c r="A55" s="107" t="s">
        <v>73</v>
      </c>
      <c r="B55" s="76">
        <v>3555590.977330958</v>
      </c>
      <c r="C55" s="122">
        <f>+C$22*'ART 14 F I'!AD54</f>
        <v>233527.33861963265</v>
      </c>
      <c r="D55" s="127">
        <f t="shared" si="2"/>
        <v>3555590.977330958</v>
      </c>
      <c r="E55" s="213">
        <f t="shared" si="3"/>
        <v>296299.24811091315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</row>
    <row r="56" spans="1:27" x14ac:dyDescent="0.2">
      <c r="A56" s="107" t="s">
        <v>74</v>
      </c>
      <c r="B56" s="76">
        <v>6379069.1452513868</v>
      </c>
      <c r="C56" s="122">
        <f>+C$22*'ART 14 F I'!AD55</f>
        <v>1704585.4686795645</v>
      </c>
      <c r="D56" s="127">
        <f t="shared" si="2"/>
        <v>6379069.1452513868</v>
      </c>
      <c r="E56" s="213">
        <f t="shared" ref="E56:E61" si="4">C56</f>
        <v>1704585.4686795645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</row>
    <row r="57" spans="1:27" x14ac:dyDescent="0.2">
      <c r="A57" s="107" t="s">
        <v>75</v>
      </c>
      <c r="B57" s="76">
        <v>2047968.1588161185</v>
      </c>
      <c r="C57" s="122">
        <f>+C$22*'ART 14 F I'!AD56</f>
        <v>261550.79582161753</v>
      </c>
      <c r="D57" s="127">
        <f t="shared" si="2"/>
        <v>2047968.1588161185</v>
      </c>
      <c r="E57" s="213">
        <f t="shared" si="4"/>
        <v>261550.79582161753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</row>
    <row r="58" spans="1:27" x14ac:dyDescent="0.2">
      <c r="A58" s="107" t="s">
        <v>76</v>
      </c>
      <c r="B58" s="76">
        <v>2582856.5578415152</v>
      </c>
      <c r="C58" s="122">
        <f>+C$22*'ART 14 F I'!AD57</f>
        <v>241439.58124397619</v>
      </c>
      <c r="D58" s="127">
        <f t="shared" si="2"/>
        <v>2582856.5578415152</v>
      </c>
      <c r="E58" s="213">
        <f t="shared" si="4"/>
        <v>241439.58124397619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spans="1:27" x14ac:dyDescent="0.2">
      <c r="A59" s="107" t="s">
        <v>77</v>
      </c>
      <c r="B59" s="76">
        <v>4652120.7671424607</v>
      </c>
      <c r="C59" s="122">
        <f>+C$22*'ART 14 F I'!AD58</f>
        <v>635788.59823628655</v>
      </c>
      <c r="D59" s="127">
        <f t="shared" si="2"/>
        <v>4652120.7671424607</v>
      </c>
      <c r="E59" s="213">
        <f t="shared" si="4"/>
        <v>635788.59823628655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spans="1:27" x14ac:dyDescent="0.2">
      <c r="A60" s="107" t="s">
        <v>83</v>
      </c>
      <c r="B60" s="76">
        <v>2111646.2918677796</v>
      </c>
      <c r="C60" s="122">
        <f>+C$22*'ART 14 F I'!AD59</f>
        <v>363220.82443243027</v>
      </c>
      <c r="D60" s="127">
        <f t="shared" si="2"/>
        <v>2111646.2918677796</v>
      </c>
      <c r="E60" s="213">
        <f t="shared" si="4"/>
        <v>363220.82443243027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spans="1:27" x14ac:dyDescent="0.2">
      <c r="A61" s="107" t="s">
        <v>84</v>
      </c>
      <c r="B61" s="76">
        <v>3547664.2987005333</v>
      </c>
      <c r="C61" s="122">
        <f>+C$22*'ART 14 F I'!AD60</f>
        <v>310336.44743511878</v>
      </c>
      <c r="D61" s="127">
        <f t="shared" si="2"/>
        <v>3547664.2987005333</v>
      </c>
      <c r="E61" s="213">
        <f t="shared" si="4"/>
        <v>310336.44743511878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spans="1:27" s="4" customFormat="1" x14ac:dyDescent="0.2">
      <c r="A62" s="115" t="s">
        <v>86</v>
      </c>
      <c r="B62" s="129">
        <f>SUM(B23:B61)</f>
        <v>193060091.5597257</v>
      </c>
      <c r="C62" s="122">
        <f>SUM(C23:C61)</f>
        <v>20119413.947023362</v>
      </c>
      <c r="D62" s="127">
        <f>SUM(D23:D61)</f>
        <v>193060091.5597257</v>
      </c>
      <c r="E62" s="216">
        <f>SUM(E23:E61)</f>
        <v>21626842.72110353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spans="1:27" ht="13.5" thickBot="1" x14ac:dyDescent="0.25">
      <c r="A63" s="116" t="s">
        <v>85</v>
      </c>
      <c r="B63" s="130">
        <f>SUM(B62,B20)</f>
        <v>415851323.55687177</v>
      </c>
      <c r="C63" s="131">
        <f>+C62+C20</f>
        <v>50298534.867558405</v>
      </c>
      <c r="D63" s="132">
        <f>SUM(D20+D62)</f>
        <v>223262040.41935408</v>
      </c>
      <c r="E63" s="217">
        <f>SUM(E20+E62)</f>
        <v>51828791.580731921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spans="1:27" ht="13.5" thickTop="1" x14ac:dyDescent="0.2">
      <c r="A64" s="100"/>
      <c r="B64" s="100"/>
      <c r="C64" s="118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spans="1:27" ht="15" x14ac:dyDescent="0.25">
      <c r="A65" s="100"/>
      <c r="B65" s="100"/>
      <c r="C65" s="119"/>
      <c r="D65" s="133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</row>
    <row r="66" spans="1:27" x14ac:dyDescent="0.2">
      <c r="A66" s="100"/>
      <c r="B66" s="100"/>
      <c r="C66" s="118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</row>
    <row r="67" spans="1:27" x14ac:dyDescent="0.2">
      <c r="A67" s="100"/>
      <c r="B67" s="100"/>
      <c r="C67" s="118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</row>
    <row r="68" spans="1:27" x14ac:dyDescent="0.2">
      <c r="A68" s="100"/>
      <c r="B68" s="100"/>
      <c r="C68" s="118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</row>
    <row r="69" spans="1:27" x14ac:dyDescent="0.2">
      <c r="A69" s="100"/>
      <c r="B69" s="100"/>
      <c r="C69" s="118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  <row r="70" spans="1:27" x14ac:dyDescent="0.2">
      <c r="A70" s="100"/>
      <c r="B70" s="100"/>
      <c r="C70" s="118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</row>
    <row r="71" spans="1:27" x14ac:dyDescent="0.2">
      <c r="A71" s="100"/>
      <c r="B71" s="100"/>
      <c r="C71" s="118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spans="1:27" x14ac:dyDescent="0.2">
      <c r="A72" s="100"/>
      <c r="B72" s="100"/>
      <c r="C72" s="118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3" spans="1:27" x14ac:dyDescent="0.2">
      <c r="A73" s="100"/>
      <c r="B73" s="100"/>
      <c r="C73" s="118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</row>
    <row r="74" spans="1:27" x14ac:dyDescent="0.2">
      <c r="A74" s="100"/>
      <c r="B74" s="100"/>
      <c r="C74" s="118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</row>
    <row r="75" spans="1:27" x14ac:dyDescent="0.2">
      <c r="A75" s="100"/>
      <c r="B75" s="100"/>
      <c r="C75" s="118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</row>
    <row r="76" spans="1:27" x14ac:dyDescent="0.2">
      <c r="A76" s="100"/>
      <c r="B76" s="100"/>
      <c r="C76" s="118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</row>
    <row r="77" spans="1:27" x14ac:dyDescent="0.2">
      <c r="A77" s="100"/>
      <c r="B77" s="100"/>
      <c r="C77" s="118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</row>
    <row r="78" spans="1:27" x14ac:dyDescent="0.2">
      <c r="A78" s="100"/>
      <c r="B78" s="100"/>
      <c r="C78" s="118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</row>
    <row r="79" spans="1:27" x14ac:dyDescent="0.2">
      <c r="A79" s="100"/>
      <c r="B79" s="100"/>
      <c r="C79" s="118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</row>
    <row r="80" spans="1:27" x14ac:dyDescent="0.2">
      <c r="A80" s="100"/>
      <c r="B80" s="100"/>
      <c r="C80" s="118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</row>
    <row r="81" spans="1:27" x14ac:dyDescent="0.2">
      <c r="A81" s="100"/>
      <c r="B81" s="100"/>
      <c r="C81" s="118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</row>
    <row r="82" spans="1:27" x14ac:dyDescent="0.2">
      <c r="A82" s="100"/>
      <c r="B82" s="100"/>
      <c r="C82" s="118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</row>
    <row r="83" spans="1:27" x14ac:dyDescent="0.2">
      <c r="A83" s="100"/>
      <c r="B83" s="100"/>
      <c r="C83" s="118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</row>
    <row r="84" spans="1:27" x14ac:dyDescent="0.2">
      <c r="A84" s="100"/>
      <c r="B84" s="100"/>
      <c r="C84" s="118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</row>
    <row r="85" spans="1:27" x14ac:dyDescent="0.2">
      <c r="A85" s="100"/>
      <c r="B85" s="100"/>
      <c r="C85" s="118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</row>
    <row r="86" spans="1:27" x14ac:dyDescent="0.2">
      <c r="A86" s="100"/>
      <c r="B86" s="100"/>
      <c r="C86" s="118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</row>
    <row r="87" spans="1:27" x14ac:dyDescent="0.2">
      <c r="A87" s="100"/>
      <c r="B87" s="100"/>
      <c r="C87" s="118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spans="1:27" x14ac:dyDescent="0.2">
      <c r="A88" s="100"/>
      <c r="B88" s="100"/>
      <c r="C88" s="118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</row>
    <row r="89" spans="1:27" x14ac:dyDescent="0.2">
      <c r="A89" s="100"/>
      <c r="B89" s="100"/>
      <c r="C89" s="118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</row>
    <row r="90" spans="1:27" x14ac:dyDescent="0.2">
      <c r="A90" s="100"/>
      <c r="B90" s="100"/>
      <c r="C90" s="118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spans="1:27" x14ac:dyDescent="0.2">
      <c r="A91" s="100"/>
      <c r="B91" s="100"/>
      <c r="C91" s="118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</row>
    <row r="92" spans="1:27" x14ac:dyDescent="0.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</row>
    <row r="93" spans="1:2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</row>
    <row r="94" spans="1:2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</row>
    <row r="95" spans="1:2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</row>
    <row r="96" spans="1:2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</row>
    <row r="97" spans="1:2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8" spans="1:2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</row>
    <row r="99" spans="1:2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</row>
    <row r="100" spans="1:2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spans="1:2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spans="1:2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spans="1:2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spans="1:2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spans="1:2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spans="1:2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spans="1:2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spans="1:2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spans="1:2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spans="1:2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spans="1:2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spans="1:2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spans="1:2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spans="1:2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spans="1:2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spans="1:2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spans="1:2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spans="1:2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spans="1:2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spans="1:2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spans="1:2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spans="1:2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spans="1:2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spans="1:2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spans="1:2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spans="1:2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spans="1:2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spans="1:2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spans="1:2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spans="1:2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spans="1:2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spans="1:2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spans="1:2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spans="1:2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spans="1:2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spans="1:2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spans="1:2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spans="1:2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spans="1:2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spans="1:2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spans="1:2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spans="1:2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spans="1:2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spans="1:2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spans="1:2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spans="1:2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spans="1:2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spans="1:2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spans="1:2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spans="1:2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spans="1:2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spans="1:2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spans="1:2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spans="1:2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spans="1:2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spans="1:2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spans="1:2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spans="1:2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spans="1:2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spans="1:2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spans="1:2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spans="1:2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spans="1:2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spans="1:2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spans="1:2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spans="1:2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spans="1:2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spans="1:2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spans="1:2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spans="1:2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spans="1:2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spans="1:2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spans="1:2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spans="1:2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spans="1:2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spans="1:2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spans="1:2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spans="1:2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spans="1:2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spans="1:2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spans="1:2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spans="1:2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spans="1:2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spans="1:2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spans="1:2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spans="1:2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spans="1:2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spans="1:2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spans="1:2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spans="1:2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spans="1:2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spans="1:2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spans="1:2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spans="1:2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spans="1:2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spans="1:2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spans="1:2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spans="1:2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spans="1:2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spans="1:2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spans="1:2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spans="1:2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spans="1:2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spans="1:2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spans="1:2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spans="1:2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spans="1:2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spans="1:2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spans="1:2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spans="1:2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spans="1:2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spans="1:2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spans="1:2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spans="1:2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spans="1:2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spans="1:2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spans="1:2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spans="1:2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spans="1:2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spans="1:2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spans="1:2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spans="1:2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spans="1:2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spans="1:2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spans="1:2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spans="1:2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spans="1:2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spans="1:2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spans="1:2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spans="1:2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spans="1:2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spans="1:2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spans="1:2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spans="1:2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spans="1:2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spans="1:2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spans="1:2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spans="1:2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spans="1:2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spans="1:2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spans="1:2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spans="1:2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spans="1:2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spans="1:2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spans="1:2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2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2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2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2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2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2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2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2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spans="1:2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spans="1:2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spans="1:2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spans="1:2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spans="1:2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spans="1:2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spans="1:2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spans="1:2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spans="1:2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spans="1:2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spans="1:2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spans="1:2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spans="1:2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spans="1:2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spans="1:2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spans="1:2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spans="1:2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spans="1:2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spans="1:2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spans="1:2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spans="1:2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spans="1:2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spans="1:2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spans="1:2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spans="1:2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spans="1:2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spans="1:2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spans="1:2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spans="1:2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spans="1:2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spans="1:2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spans="1:2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spans="1:2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spans="1:2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spans="1:2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spans="1:2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spans="1:2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spans="1:2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spans="1:2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spans="1:2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spans="1:2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spans="1:2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spans="1:2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spans="1:2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spans="1:2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spans="1:2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spans="1:2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spans="1:2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spans="1:2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spans="1:2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spans="1:2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spans="1:2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spans="1:2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spans="1:2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spans="1:2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spans="1:2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spans="1:2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spans="1:2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spans="1:2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spans="1:2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spans="1:2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spans="1:2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spans="1:2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spans="1:2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spans="1:2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spans="1:2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spans="1:2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spans="1:2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spans="1:2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spans="1:2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spans="1:2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spans="1:2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spans="1:2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spans="1:2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spans="1:2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spans="1:2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spans="1:2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spans="1:2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spans="1:2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spans="1:2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spans="1:2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spans="1:2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spans="1:2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spans="1:2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spans="1:2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pans="1:2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pans="1:2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spans="1:2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spans="1:2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spans="1:2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spans="1:2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spans="1:2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spans="1:2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spans="1:2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spans="1:2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spans="1:2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spans="1:2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spans="1:2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spans="1:2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spans="1:2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spans="1:2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spans="1:2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spans="1:2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spans="1:2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spans="1:2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spans="1:2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spans="1:2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spans="1:2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spans="1:2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spans="1:2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162" customWidth="1"/>
    <col min="2" max="2" width="15.85546875" style="162" customWidth="1"/>
    <col min="3" max="3" width="14.5703125" style="162" customWidth="1"/>
    <col min="4" max="4" width="13.85546875" style="162" customWidth="1"/>
    <col min="5" max="5" width="14.140625" style="162" customWidth="1"/>
    <col min="6" max="6" width="16" style="162" customWidth="1"/>
    <col min="7" max="7" width="13.7109375" style="162" customWidth="1"/>
    <col min="8" max="8" width="14.5703125" style="162" customWidth="1"/>
    <col min="9" max="9" width="22.140625" style="162" customWidth="1"/>
    <col min="10" max="16384" width="11.42578125" style="162"/>
  </cols>
  <sheetData>
    <row r="1" spans="1:46" ht="17.25" thickBot="1" x14ac:dyDescent="0.3">
      <c r="A1" s="356" t="s">
        <v>176</v>
      </c>
      <c r="B1" s="356"/>
      <c r="C1" s="356"/>
      <c r="D1" s="356"/>
      <c r="E1" s="356"/>
      <c r="F1" s="356" t="s">
        <v>177</v>
      </c>
      <c r="G1" s="356"/>
      <c r="H1" s="356"/>
      <c r="I1" s="356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46" ht="18" thickTop="1" thickBot="1" x14ac:dyDescent="0.3">
      <c r="A2" s="163" t="s">
        <v>178</v>
      </c>
      <c r="B2" s="164">
        <v>2000</v>
      </c>
      <c r="C2" s="165">
        <v>2010</v>
      </c>
      <c r="D2" s="165">
        <v>2010</v>
      </c>
      <c r="E2" s="166">
        <v>2010</v>
      </c>
      <c r="F2" s="165">
        <v>2010</v>
      </c>
      <c r="G2" s="165">
        <v>2020</v>
      </c>
      <c r="H2" s="165">
        <v>2020</v>
      </c>
      <c r="I2" s="166">
        <v>2020</v>
      </c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</row>
    <row r="3" spans="1:46" ht="51" thickTop="1" thickBot="1" x14ac:dyDescent="0.3">
      <c r="A3" s="167" t="s">
        <v>179</v>
      </c>
      <c r="B3" s="167" t="s">
        <v>180</v>
      </c>
      <c r="C3" s="168" t="s">
        <v>181</v>
      </c>
      <c r="D3" s="169" t="s">
        <v>182</v>
      </c>
      <c r="E3" s="170" t="s">
        <v>183</v>
      </c>
      <c r="F3" s="171" t="s">
        <v>180</v>
      </c>
      <c r="G3" s="172" t="s">
        <v>181</v>
      </c>
      <c r="H3" s="173" t="s">
        <v>182</v>
      </c>
      <c r="I3" s="174" t="s">
        <v>183</v>
      </c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</row>
    <row r="4" spans="1:46" x14ac:dyDescent="0.25">
      <c r="A4" s="175" t="s">
        <v>184</v>
      </c>
      <c r="B4" s="176">
        <v>334</v>
      </c>
      <c r="C4" s="177">
        <v>51</v>
      </c>
      <c r="D4" s="178">
        <v>69</v>
      </c>
      <c r="E4" s="179">
        <v>52</v>
      </c>
      <c r="F4" s="180">
        <v>195</v>
      </c>
      <c r="G4" s="181">
        <v>48</v>
      </c>
      <c r="H4" s="182">
        <v>30</v>
      </c>
      <c r="I4" s="183">
        <v>7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</row>
    <row r="5" spans="1:46" x14ac:dyDescent="0.25">
      <c r="A5" s="175" t="s">
        <v>185</v>
      </c>
      <c r="B5" s="176">
        <v>768</v>
      </c>
      <c r="C5" s="177">
        <v>120</v>
      </c>
      <c r="D5" s="178">
        <v>175</v>
      </c>
      <c r="E5" s="184">
        <v>44</v>
      </c>
      <c r="F5" s="180">
        <v>469</v>
      </c>
      <c r="G5" s="181">
        <v>131</v>
      </c>
      <c r="H5" s="182">
        <v>85</v>
      </c>
      <c r="I5" s="183">
        <v>16</v>
      </c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</row>
    <row r="6" spans="1:46" x14ac:dyDescent="0.25">
      <c r="A6" s="175" t="s">
        <v>186</v>
      </c>
      <c r="B6" s="176">
        <v>363</v>
      </c>
      <c r="C6" s="177">
        <v>60</v>
      </c>
      <c r="D6" s="178">
        <v>193</v>
      </c>
      <c r="E6" s="184">
        <v>19</v>
      </c>
      <c r="F6" s="180">
        <v>209</v>
      </c>
      <c r="G6" s="181">
        <v>47</v>
      </c>
      <c r="H6" s="182">
        <v>10</v>
      </c>
      <c r="I6" s="183">
        <v>2</v>
      </c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 x14ac:dyDescent="0.25">
      <c r="A7" s="175" t="s">
        <v>187</v>
      </c>
      <c r="B7" s="176">
        <v>3420</v>
      </c>
      <c r="C7" s="177">
        <v>629</v>
      </c>
      <c r="D7" s="178">
        <v>1238</v>
      </c>
      <c r="E7" s="184">
        <v>59</v>
      </c>
      <c r="F7" s="180">
        <v>2055</v>
      </c>
      <c r="G7" s="181">
        <v>459</v>
      </c>
      <c r="H7" s="182">
        <v>244</v>
      </c>
      <c r="I7" s="183">
        <v>11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</row>
    <row r="8" spans="1:46" x14ac:dyDescent="0.25">
      <c r="A8" s="175" t="s">
        <v>188</v>
      </c>
      <c r="B8" s="176">
        <v>3207</v>
      </c>
      <c r="C8" s="177">
        <v>510</v>
      </c>
      <c r="D8" s="178">
        <v>1865</v>
      </c>
      <c r="E8" s="184">
        <v>534</v>
      </c>
      <c r="F8" s="180">
        <v>2802</v>
      </c>
      <c r="G8" s="181">
        <v>476</v>
      </c>
      <c r="H8" s="182">
        <v>516</v>
      </c>
      <c r="I8" s="183">
        <v>204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</row>
    <row r="9" spans="1:46" x14ac:dyDescent="0.25">
      <c r="A9" s="175" t="s">
        <v>189</v>
      </c>
      <c r="B9" s="176">
        <v>27572</v>
      </c>
      <c r="C9" s="177">
        <v>3826</v>
      </c>
      <c r="D9" s="178">
        <v>1071</v>
      </c>
      <c r="E9" s="184">
        <v>267</v>
      </c>
      <c r="F9" s="180">
        <v>34239</v>
      </c>
      <c r="G9" s="181">
        <v>3599</v>
      </c>
      <c r="H9" s="182">
        <v>155</v>
      </c>
      <c r="I9" s="183">
        <v>93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</row>
    <row r="10" spans="1:46" x14ac:dyDescent="0.25">
      <c r="A10" s="175" t="s">
        <v>190</v>
      </c>
      <c r="B10" s="176">
        <v>3888</v>
      </c>
      <c r="C10" s="177">
        <v>1140</v>
      </c>
      <c r="D10" s="178">
        <v>7405</v>
      </c>
      <c r="E10" s="184">
        <v>920</v>
      </c>
      <c r="F10" s="180">
        <v>3560</v>
      </c>
      <c r="G10" s="181">
        <v>882</v>
      </c>
      <c r="H10" s="182">
        <v>2312</v>
      </c>
      <c r="I10" s="183">
        <v>356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</row>
    <row r="11" spans="1:46" x14ac:dyDescent="0.25">
      <c r="A11" s="175" t="s">
        <v>191</v>
      </c>
      <c r="B11" s="176">
        <v>739</v>
      </c>
      <c r="C11" s="177">
        <v>104</v>
      </c>
      <c r="D11" s="178">
        <v>89</v>
      </c>
      <c r="E11" s="184">
        <v>41</v>
      </c>
      <c r="F11" s="180">
        <v>519</v>
      </c>
      <c r="G11" s="181">
        <v>104</v>
      </c>
      <c r="H11" s="182">
        <v>66</v>
      </c>
      <c r="I11" s="183">
        <v>26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</row>
    <row r="12" spans="1:46" x14ac:dyDescent="0.25">
      <c r="A12" s="175" t="s">
        <v>192</v>
      </c>
      <c r="B12" s="176">
        <v>6662</v>
      </c>
      <c r="C12" s="177">
        <v>1587</v>
      </c>
      <c r="D12" s="178">
        <v>3489</v>
      </c>
      <c r="E12" s="184">
        <v>461</v>
      </c>
      <c r="F12" s="180">
        <v>5057</v>
      </c>
      <c r="G12" s="181">
        <v>1578</v>
      </c>
      <c r="H12" s="182">
        <v>861</v>
      </c>
      <c r="I12" s="183">
        <v>132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</row>
    <row r="13" spans="1:46" x14ac:dyDescent="0.25">
      <c r="A13" s="175" t="s">
        <v>193</v>
      </c>
      <c r="B13" s="176">
        <v>981</v>
      </c>
      <c r="C13" s="177">
        <v>253</v>
      </c>
      <c r="D13" s="178">
        <v>273</v>
      </c>
      <c r="E13" s="184">
        <v>153</v>
      </c>
      <c r="F13" s="180">
        <v>717</v>
      </c>
      <c r="G13" s="181">
        <v>718</v>
      </c>
      <c r="H13" s="182">
        <v>221</v>
      </c>
      <c r="I13" s="183">
        <v>186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</row>
    <row r="14" spans="1:46" x14ac:dyDescent="0.25">
      <c r="A14" s="175" t="s">
        <v>194</v>
      </c>
      <c r="B14" s="176">
        <v>1343</v>
      </c>
      <c r="C14" s="177">
        <v>319</v>
      </c>
      <c r="D14" s="178">
        <v>345</v>
      </c>
      <c r="E14" s="184">
        <v>110</v>
      </c>
      <c r="F14" s="180">
        <v>655</v>
      </c>
      <c r="G14" s="181">
        <v>225</v>
      </c>
      <c r="H14" s="182">
        <v>136</v>
      </c>
      <c r="I14" s="183">
        <v>78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</row>
    <row r="15" spans="1:46" x14ac:dyDescent="0.25">
      <c r="A15" s="175" t="s">
        <v>195</v>
      </c>
      <c r="B15" s="176">
        <v>2046</v>
      </c>
      <c r="C15" s="177">
        <v>378</v>
      </c>
      <c r="D15" s="178">
        <v>1925</v>
      </c>
      <c r="E15" s="184">
        <v>123</v>
      </c>
      <c r="F15" s="180">
        <v>788</v>
      </c>
      <c r="G15" s="181">
        <v>297</v>
      </c>
      <c r="H15" s="182">
        <v>938</v>
      </c>
      <c r="I15" s="183">
        <v>242</v>
      </c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46" x14ac:dyDescent="0.25">
      <c r="A16" s="175" t="s">
        <v>196</v>
      </c>
      <c r="B16" s="176">
        <v>1162</v>
      </c>
      <c r="C16" s="177">
        <v>358</v>
      </c>
      <c r="D16" s="178">
        <v>131</v>
      </c>
      <c r="E16" s="184">
        <v>31</v>
      </c>
      <c r="F16" s="180">
        <v>2033</v>
      </c>
      <c r="G16" s="181">
        <v>691</v>
      </c>
      <c r="H16" s="182">
        <v>56</v>
      </c>
      <c r="I16" s="183">
        <v>67</v>
      </c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</row>
    <row r="17" spans="1:46" x14ac:dyDescent="0.25">
      <c r="A17" s="175" t="s">
        <v>197</v>
      </c>
      <c r="B17" s="176">
        <v>7369</v>
      </c>
      <c r="C17" s="177">
        <v>3170</v>
      </c>
      <c r="D17" s="178">
        <v>23798</v>
      </c>
      <c r="E17" s="184">
        <v>1385</v>
      </c>
      <c r="F17" s="180">
        <v>7387</v>
      </c>
      <c r="G17" s="181">
        <v>2297</v>
      </c>
      <c r="H17" s="182">
        <v>15800</v>
      </c>
      <c r="I17" s="183">
        <v>477</v>
      </c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</row>
    <row r="18" spans="1:46" x14ac:dyDescent="0.25">
      <c r="A18" s="175" t="s">
        <v>198</v>
      </c>
      <c r="B18" s="176">
        <v>381</v>
      </c>
      <c r="C18" s="177">
        <v>83</v>
      </c>
      <c r="D18" s="178">
        <v>189</v>
      </c>
      <c r="E18" s="184">
        <v>25</v>
      </c>
      <c r="F18" s="180">
        <v>158</v>
      </c>
      <c r="G18" s="181">
        <v>46</v>
      </c>
      <c r="H18" s="182">
        <v>88</v>
      </c>
      <c r="I18" s="183">
        <v>15</v>
      </c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</row>
    <row r="19" spans="1:46" x14ac:dyDescent="0.25">
      <c r="A19" s="175" t="s">
        <v>199</v>
      </c>
      <c r="B19" s="176">
        <v>519</v>
      </c>
      <c r="C19" s="177">
        <v>136</v>
      </c>
      <c r="D19" s="178">
        <v>317</v>
      </c>
      <c r="E19" s="184">
        <v>84</v>
      </c>
      <c r="F19" s="180">
        <v>277</v>
      </c>
      <c r="G19" s="181">
        <v>120</v>
      </c>
      <c r="H19" s="182">
        <v>75</v>
      </c>
      <c r="I19" s="183">
        <v>23</v>
      </c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</row>
    <row r="20" spans="1:46" x14ac:dyDescent="0.25">
      <c r="A20" s="175" t="s">
        <v>200</v>
      </c>
      <c r="B20" s="176">
        <v>6824</v>
      </c>
      <c r="C20" s="177">
        <v>2466</v>
      </c>
      <c r="D20" s="178">
        <v>13627</v>
      </c>
      <c r="E20" s="184">
        <v>715</v>
      </c>
      <c r="F20" s="180">
        <v>7533</v>
      </c>
      <c r="G20" s="181">
        <v>1907</v>
      </c>
      <c r="H20" s="182">
        <v>3888</v>
      </c>
      <c r="I20" s="183">
        <v>352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</row>
    <row r="21" spans="1:46" x14ac:dyDescent="0.25">
      <c r="A21" s="175" t="s">
        <v>201</v>
      </c>
      <c r="B21" s="176">
        <v>3671</v>
      </c>
      <c r="C21" s="177">
        <v>1809</v>
      </c>
      <c r="D21" s="178">
        <v>2369</v>
      </c>
      <c r="E21" s="184">
        <v>783</v>
      </c>
      <c r="F21" s="180">
        <v>8689</v>
      </c>
      <c r="G21" s="181">
        <v>2884</v>
      </c>
      <c r="H21" s="182">
        <v>626</v>
      </c>
      <c r="I21" s="183">
        <v>329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</row>
    <row r="22" spans="1:46" x14ac:dyDescent="0.25">
      <c r="A22" s="175" t="s">
        <v>202</v>
      </c>
      <c r="B22" s="176">
        <v>814</v>
      </c>
      <c r="C22" s="177">
        <v>216</v>
      </c>
      <c r="D22" s="178">
        <v>671</v>
      </c>
      <c r="E22" s="184">
        <v>199</v>
      </c>
      <c r="F22" s="180">
        <v>320</v>
      </c>
      <c r="G22" s="181">
        <v>121</v>
      </c>
      <c r="H22" s="182">
        <v>244</v>
      </c>
      <c r="I22" s="183">
        <v>76</v>
      </c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</row>
    <row r="23" spans="1:46" x14ac:dyDescent="0.25">
      <c r="A23" s="175" t="s">
        <v>203</v>
      </c>
      <c r="B23" s="176">
        <v>25525</v>
      </c>
      <c r="C23" s="177">
        <v>4791</v>
      </c>
      <c r="D23" s="178">
        <v>5994</v>
      </c>
      <c r="E23" s="184">
        <v>875</v>
      </c>
      <c r="F23" s="180">
        <v>20136</v>
      </c>
      <c r="G23" s="181">
        <v>4953</v>
      </c>
      <c r="H23" s="182">
        <v>1151</v>
      </c>
      <c r="I23" s="183">
        <v>297</v>
      </c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</row>
    <row r="24" spans="1:46" x14ac:dyDescent="0.25">
      <c r="A24" s="175" t="s">
        <v>204</v>
      </c>
      <c r="B24" s="176">
        <v>3166</v>
      </c>
      <c r="C24" s="177">
        <v>572</v>
      </c>
      <c r="D24" s="178">
        <v>3480</v>
      </c>
      <c r="E24" s="184">
        <v>459</v>
      </c>
      <c r="F24" s="180">
        <v>1684</v>
      </c>
      <c r="G24" s="181">
        <v>407</v>
      </c>
      <c r="H24" s="182">
        <v>1314</v>
      </c>
      <c r="I24" s="183">
        <v>100</v>
      </c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</row>
    <row r="25" spans="1:46" x14ac:dyDescent="0.25">
      <c r="A25" s="175" t="s">
        <v>205</v>
      </c>
      <c r="B25" s="176">
        <v>248</v>
      </c>
      <c r="C25" s="177">
        <v>45</v>
      </c>
      <c r="D25" s="178">
        <v>165</v>
      </c>
      <c r="E25" s="184">
        <v>30</v>
      </c>
      <c r="F25" s="180">
        <v>138</v>
      </c>
      <c r="G25" s="181">
        <v>42</v>
      </c>
      <c r="H25" s="182">
        <v>26</v>
      </c>
      <c r="I25" s="183">
        <v>12</v>
      </c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</row>
    <row r="26" spans="1:46" x14ac:dyDescent="0.25">
      <c r="A26" s="175" t="s">
        <v>206</v>
      </c>
      <c r="B26" s="176">
        <v>1391</v>
      </c>
      <c r="C26" s="177">
        <v>288</v>
      </c>
      <c r="D26" s="178">
        <v>3319</v>
      </c>
      <c r="E26" s="184">
        <v>607</v>
      </c>
      <c r="F26" s="180">
        <v>1109</v>
      </c>
      <c r="G26" s="181">
        <v>248</v>
      </c>
      <c r="H26" s="182">
        <v>1071</v>
      </c>
      <c r="I26" s="183">
        <v>111</v>
      </c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</row>
    <row r="27" spans="1:46" x14ac:dyDescent="0.25">
      <c r="A27" s="175" t="s">
        <v>207</v>
      </c>
      <c r="B27" s="176">
        <v>870</v>
      </c>
      <c r="C27" s="177">
        <v>513</v>
      </c>
      <c r="D27" s="178">
        <v>350</v>
      </c>
      <c r="E27" s="184">
        <v>123</v>
      </c>
      <c r="F27" s="180">
        <v>2630</v>
      </c>
      <c r="G27" s="181">
        <v>724</v>
      </c>
      <c r="H27" s="182">
        <v>85</v>
      </c>
      <c r="I27" s="183">
        <v>417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</row>
    <row r="28" spans="1:46" x14ac:dyDescent="0.25">
      <c r="A28" s="175" t="s">
        <v>208</v>
      </c>
      <c r="B28" s="176">
        <v>69698</v>
      </c>
      <c r="C28" s="177">
        <v>9468</v>
      </c>
      <c r="D28" s="178">
        <v>3881</v>
      </c>
      <c r="E28" s="184">
        <v>299</v>
      </c>
      <c r="F28" s="180">
        <v>32770</v>
      </c>
      <c r="G28" s="181">
        <v>7194</v>
      </c>
      <c r="H28" s="182">
        <v>736</v>
      </c>
      <c r="I28" s="183">
        <v>247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</row>
    <row r="29" spans="1:46" x14ac:dyDescent="0.25">
      <c r="A29" s="175" t="s">
        <v>209</v>
      </c>
      <c r="B29" s="176">
        <v>525</v>
      </c>
      <c r="C29" s="177">
        <v>98</v>
      </c>
      <c r="D29" s="178">
        <v>163</v>
      </c>
      <c r="E29" s="184">
        <v>24</v>
      </c>
      <c r="F29" s="180">
        <v>375</v>
      </c>
      <c r="G29" s="181">
        <v>59</v>
      </c>
      <c r="H29" s="182">
        <v>60</v>
      </c>
      <c r="I29" s="183">
        <v>19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A30" s="175" t="s">
        <v>210</v>
      </c>
      <c r="B30" s="176">
        <v>1777</v>
      </c>
      <c r="C30" s="177">
        <v>349</v>
      </c>
      <c r="D30" s="178">
        <v>145</v>
      </c>
      <c r="E30" s="184">
        <v>79</v>
      </c>
      <c r="F30" s="180">
        <v>888</v>
      </c>
      <c r="G30" s="181">
        <v>347</v>
      </c>
      <c r="H30" s="182">
        <v>71</v>
      </c>
      <c r="I30" s="183">
        <v>43</v>
      </c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</row>
    <row r="31" spans="1:46" x14ac:dyDescent="0.25">
      <c r="A31" s="175" t="s">
        <v>211</v>
      </c>
      <c r="B31" s="176">
        <v>236</v>
      </c>
      <c r="C31" s="177">
        <v>60</v>
      </c>
      <c r="D31" s="178">
        <v>117</v>
      </c>
      <c r="E31" s="184">
        <v>25</v>
      </c>
      <c r="F31" s="180">
        <v>156</v>
      </c>
      <c r="G31" s="181">
        <v>44</v>
      </c>
      <c r="H31" s="182">
        <v>20</v>
      </c>
      <c r="I31" s="183">
        <v>31</v>
      </c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</row>
    <row r="32" spans="1:46" x14ac:dyDescent="0.25">
      <c r="A32" s="175" t="s">
        <v>212</v>
      </c>
      <c r="B32" s="176">
        <v>1201</v>
      </c>
      <c r="C32" s="177">
        <v>185</v>
      </c>
      <c r="D32" s="178">
        <v>941</v>
      </c>
      <c r="E32" s="184">
        <v>42</v>
      </c>
      <c r="F32" s="180">
        <v>650</v>
      </c>
      <c r="G32" s="181">
        <v>163</v>
      </c>
      <c r="H32" s="182">
        <v>395</v>
      </c>
      <c r="I32" s="183">
        <v>10</v>
      </c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</row>
    <row r="33" spans="1:46" x14ac:dyDescent="0.25">
      <c r="A33" s="175" t="s">
        <v>213</v>
      </c>
      <c r="B33" s="176">
        <v>779</v>
      </c>
      <c r="C33" s="177">
        <v>188</v>
      </c>
      <c r="D33" s="178">
        <v>1437</v>
      </c>
      <c r="E33" s="184">
        <v>355</v>
      </c>
      <c r="F33" s="180">
        <v>672</v>
      </c>
      <c r="G33" s="181">
        <v>134</v>
      </c>
      <c r="H33" s="182">
        <v>300</v>
      </c>
      <c r="I33" s="183">
        <v>75</v>
      </c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</row>
    <row r="34" spans="1:46" x14ac:dyDescent="0.25">
      <c r="A34" s="175" t="s">
        <v>214</v>
      </c>
      <c r="B34" s="176">
        <v>7826</v>
      </c>
      <c r="C34" s="177">
        <v>2619</v>
      </c>
      <c r="D34" s="178">
        <v>3702</v>
      </c>
      <c r="E34" s="184">
        <v>260</v>
      </c>
      <c r="F34" s="180">
        <v>16068</v>
      </c>
      <c r="G34" s="181">
        <v>3566</v>
      </c>
      <c r="H34" s="182">
        <v>735</v>
      </c>
      <c r="I34" s="183">
        <v>271</v>
      </c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</row>
    <row r="35" spans="1:46" x14ac:dyDescent="0.25">
      <c r="A35" s="175" t="s">
        <v>215</v>
      </c>
      <c r="B35" s="176">
        <v>900</v>
      </c>
      <c r="C35" s="177">
        <v>170</v>
      </c>
      <c r="D35" s="178">
        <v>749</v>
      </c>
      <c r="E35" s="184">
        <v>32</v>
      </c>
      <c r="F35" s="180">
        <v>712</v>
      </c>
      <c r="G35" s="181">
        <v>165</v>
      </c>
      <c r="H35" s="182">
        <v>176</v>
      </c>
      <c r="I35" s="183">
        <v>26</v>
      </c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</row>
    <row r="36" spans="1:46" x14ac:dyDescent="0.25">
      <c r="A36" s="175" t="s">
        <v>216</v>
      </c>
      <c r="B36" s="176">
        <v>12929</v>
      </c>
      <c r="C36" s="177">
        <v>1702</v>
      </c>
      <c r="D36" s="178">
        <v>11424</v>
      </c>
      <c r="E36" s="184">
        <v>888</v>
      </c>
      <c r="F36" s="180">
        <v>10672</v>
      </c>
      <c r="G36" s="181">
        <v>1334</v>
      </c>
      <c r="H36" s="182">
        <v>4922</v>
      </c>
      <c r="I36" s="183">
        <v>346</v>
      </c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</row>
    <row r="37" spans="1:46" x14ac:dyDescent="0.25">
      <c r="A37" s="175" t="s">
        <v>217</v>
      </c>
      <c r="B37" s="176">
        <v>549</v>
      </c>
      <c r="C37" s="177">
        <v>118</v>
      </c>
      <c r="D37" s="178">
        <v>143</v>
      </c>
      <c r="E37" s="184">
        <v>8</v>
      </c>
      <c r="F37" s="180">
        <v>274</v>
      </c>
      <c r="G37" s="181">
        <v>106</v>
      </c>
      <c r="H37" s="182">
        <v>22</v>
      </c>
      <c r="I37" s="183">
        <v>0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</row>
    <row r="38" spans="1:46" x14ac:dyDescent="0.25">
      <c r="A38" s="175" t="s">
        <v>218</v>
      </c>
      <c r="B38" s="176">
        <v>166</v>
      </c>
      <c r="C38" s="177">
        <v>28</v>
      </c>
      <c r="D38" s="178">
        <v>16</v>
      </c>
      <c r="E38" s="184">
        <v>3</v>
      </c>
      <c r="F38" s="180">
        <v>122</v>
      </c>
      <c r="G38" s="181">
        <v>17</v>
      </c>
      <c r="H38" s="182">
        <v>14</v>
      </c>
      <c r="I38" s="183">
        <v>3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</row>
    <row r="39" spans="1:46" x14ac:dyDescent="0.25">
      <c r="A39" s="175" t="s">
        <v>219</v>
      </c>
      <c r="B39" s="176">
        <v>1457</v>
      </c>
      <c r="C39" s="177">
        <v>656</v>
      </c>
      <c r="D39" s="178">
        <v>3161</v>
      </c>
      <c r="E39" s="184">
        <v>242</v>
      </c>
      <c r="F39" s="180">
        <v>1104</v>
      </c>
      <c r="G39" s="181">
        <v>595</v>
      </c>
      <c r="H39" s="182">
        <v>4358</v>
      </c>
      <c r="I39" s="183">
        <v>125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</row>
    <row r="40" spans="1:46" x14ac:dyDescent="0.25">
      <c r="A40" s="175" t="s">
        <v>220</v>
      </c>
      <c r="B40" s="176">
        <v>871</v>
      </c>
      <c r="C40" s="177">
        <v>247</v>
      </c>
      <c r="D40" s="178">
        <v>493</v>
      </c>
      <c r="E40" s="184">
        <v>128</v>
      </c>
      <c r="F40" s="180">
        <v>542</v>
      </c>
      <c r="G40" s="181">
        <v>203</v>
      </c>
      <c r="H40" s="182">
        <v>151</v>
      </c>
      <c r="I40" s="183">
        <v>39</v>
      </c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</row>
    <row r="41" spans="1:46" x14ac:dyDescent="0.25">
      <c r="A41" s="175" t="s">
        <v>221</v>
      </c>
      <c r="B41" s="176">
        <v>9097</v>
      </c>
      <c r="C41" s="177">
        <v>1434</v>
      </c>
      <c r="D41" s="178">
        <v>7372</v>
      </c>
      <c r="E41" s="184">
        <v>494</v>
      </c>
      <c r="F41" s="180">
        <v>5868</v>
      </c>
      <c r="G41" s="181">
        <v>977</v>
      </c>
      <c r="H41" s="182">
        <v>2574</v>
      </c>
      <c r="I41" s="183">
        <v>206</v>
      </c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</row>
    <row r="42" spans="1:46" x14ac:dyDescent="0.25">
      <c r="A42" s="175" t="s">
        <v>222</v>
      </c>
      <c r="B42" s="176">
        <v>123398</v>
      </c>
      <c r="C42" s="177">
        <v>19246</v>
      </c>
      <c r="D42" s="178">
        <v>4982</v>
      </c>
      <c r="E42" s="184">
        <v>694</v>
      </c>
      <c r="F42" s="180">
        <v>88874</v>
      </c>
      <c r="G42" s="181">
        <v>14067</v>
      </c>
      <c r="H42" s="182">
        <v>2251</v>
      </c>
      <c r="I42" s="183">
        <v>390</v>
      </c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</row>
    <row r="43" spans="1:46" x14ac:dyDescent="0.25">
      <c r="A43" s="175" t="s">
        <v>223</v>
      </c>
      <c r="B43" s="176">
        <v>244</v>
      </c>
      <c r="C43" s="177">
        <v>43</v>
      </c>
      <c r="D43" s="178">
        <v>84</v>
      </c>
      <c r="E43" s="184">
        <v>27</v>
      </c>
      <c r="F43" s="180">
        <v>96</v>
      </c>
      <c r="G43" s="181">
        <v>31</v>
      </c>
      <c r="H43" s="182">
        <v>6</v>
      </c>
      <c r="I43" s="183">
        <v>9</v>
      </c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</row>
    <row r="44" spans="1:46" x14ac:dyDescent="0.25">
      <c r="A44" s="175" t="s">
        <v>224</v>
      </c>
      <c r="B44" s="176">
        <v>1423</v>
      </c>
      <c r="C44" s="177">
        <v>435</v>
      </c>
      <c r="D44" s="178">
        <v>1115</v>
      </c>
      <c r="E44" s="184">
        <v>155</v>
      </c>
      <c r="F44" s="180">
        <v>503</v>
      </c>
      <c r="G44" s="181">
        <v>1210</v>
      </c>
      <c r="H44" s="182">
        <v>251</v>
      </c>
      <c r="I44" s="183">
        <v>178</v>
      </c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</row>
    <row r="45" spans="1:46" x14ac:dyDescent="0.25">
      <c r="A45" s="175" t="s">
        <v>225</v>
      </c>
      <c r="B45" s="176">
        <v>1104</v>
      </c>
      <c r="C45" s="177">
        <v>264</v>
      </c>
      <c r="D45" s="178">
        <v>999</v>
      </c>
      <c r="E45" s="184">
        <v>49</v>
      </c>
      <c r="F45" s="180">
        <v>511</v>
      </c>
      <c r="G45" s="181">
        <v>185</v>
      </c>
      <c r="H45" s="182">
        <v>408</v>
      </c>
      <c r="I45" s="183">
        <v>13</v>
      </c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</row>
    <row r="46" spans="1:46" x14ac:dyDescent="0.25">
      <c r="A46" s="175" t="s">
        <v>226</v>
      </c>
      <c r="B46" s="176">
        <v>671</v>
      </c>
      <c r="C46" s="177">
        <v>212</v>
      </c>
      <c r="D46" s="178">
        <v>872</v>
      </c>
      <c r="E46" s="184">
        <v>90</v>
      </c>
      <c r="F46" s="180">
        <v>601</v>
      </c>
      <c r="G46" s="181">
        <v>181</v>
      </c>
      <c r="H46" s="182">
        <v>344</v>
      </c>
      <c r="I46" s="183">
        <v>35</v>
      </c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</row>
    <row r="47" spans="1:46" x14ac:dyDescent="0.25">
      <c r="A47" s="175" t="s">
        <v>227</v>
      </c>
      <c r="B47" s="176">
        <v>4789</v>
      </c>
      <c r="C47" s="177">
        <v>841</v>
      </c>
      <c r="D47" s="178">
        <v>1534</v>
      </c>
      <c r="E47" s="184">
        <v>182</v>
      </c>
      <c r="F47" s="180">
        <v>3480</v>
      </c>
      <c r="G47" s="181">
        <v>651</v>
      </c>
      <c r="H47" s="182">
        <v>448</v>
      </c>
      <c r="I47" s="183">
        <v>54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</row>
    <row r="48" spans="1:46" x14ac:dyDescent="0.25">
      <c r="A48" s="175" t="s">
        <v>228</v>
      </c>
      <c r="B48" s="176">
        <v>2382</v>
      </c>
      <c r="C48" s="177">
        <v>775</v>
      </c>
      <c r="D48" s="178">
        <v>2276</v>
      </c>
      <c r="E48" s="184">
        <v>675</v>
      </c>
      <c r="F48" s="180">
        <v>1796</v>
      </c>
      <c r="G48" s="181">
        <v>951</v>
      </c>
      <c r="H48" s="182">
        <v>379</v>
      </c>
      <c r="I48" s="183">
        <v>86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</row>
    <row r="49" spans="1:46" x14ac:dyDescent="0.25">
      <c r="A49" s="175" t="s">
        <v>229</v>
      </c>
      <c r="B49" s="176">
        <v>40580</v>
      </c>
      <c r="C49" s="177">
        <v>4217</v>
      </c>
      <c r="D49" s="178">
        <v>161</v>
      </c>
      <c r="E49" s="184">
        <v>91</v>
      </c>
      <c r="F49" s="180">
        <v>18156</v>
      </c>
      <c r="G49" s="181">
        <v>3293</v>
      </c>
      <c r="H49" s="182">
        <v>78</v>
      </c>
      <c r="I49" s="183">
        <v>74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</row>
    <row r="50" spans="1:46" x14ac:dyDescent="0.25">
      <c r="A50" s="175" t="s">
        <v>230</v>
      </c>
      <c r="B50" s="176">
        <v>9903</v>
      </c>
      <c r="C50" s="177">
        <v>1283</v>
      </c>
      <c r="D50" s="178">
        <v>140</v>
      </c>
      <c r="E50" s="184">
        <v>21</v>
      </c>
      <c r="F50" s="180">
        <v>4908</v>
      </c>
      <c r="G50" s="181">
        <v>1055</v>
      </c>
      <c r="H50" s="182">
        <v>49</v>
      </c>
      <c r="I50" s="183">
        <v>43</v>
      </c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</row>
    <row r="51" spans="1:46" x14ac:dyDescent="0.25">
      <c r="A51" s="175" t="s">
        <v>231</v>
      </c>
      <c r="B51" s="176">
        <v>25924</v>
      </c>
      <c r="C51" s="177">
        <v>4306</v>
      </c>
      <c r="D51" s="178">
        <v>2328</v>
      </c>
      <c r="E51" s="184">
        <v>359</v>
      </c>
      <c r="F51" s="180">
        <v>21053</v>
      </c>
      <c r="G51" s="181">
        <v>3591</v>
      </c>
      <c r="H51" s="182">
        <v>756</v>
      </c>
      <c r="I51" s="183">
        <v>199</v>
      </c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</row>
    <row r="52" spans="1:46" x14ac:dyDescent="0.25">
      <c r="A52" s="175" t="s">
        <v>232</v>
      </c>
      <c r="B52" s="176">
        <v>4577</v>
      </c>
      <c r="C52" s="177">
        <v>666</v>
      </c>
      <c r="D52" s="178">
        <v>1225</v>
      </c>
      <c r="E52" s="184">
        <v>325</v>
      </c>
      <c r="F52" s="180">
        <v>2792</v>
      </c>
      <c r="G52" s="181">
        <v>715</v>
      </c>
      <c r="H52" s="182">
        <v>322</v>
      </c>
      <c r="I52" s="183">
        <v>122</v>
      </c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</row>
    <row r="53" spans="1:46" x14ac:dyDescent="0.25">
      <c r="A53" s="175" t="s">
        <v>233</v>
      </c>
      <c r="B53" s="176">
        <v>477</v>
      </c>
      <c r="C53" s="177">
        <v>85</v>
      </c>
      <c r="D53" s="178">
        <v>641</v>
      </c>
      <c r="E53" s="184">
        <v>46</v>
      </c>
      <c r="F53" s="180">
        <v>266</v>
      </c>
      <c r="G53" s="181">
        <v>57</v>
      </c>
      <c r="H53" s="182">
        <v>132</v>
      </c>
      <c r="I53" s="183">
        <v>7</v>
      </c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</row>
    <row r="54" spans="1:46" ht="15.75" thickBot="1" x14ac:dyDescent="0.3">
      <c r="A54" s="175" t="s">
        <v>234</v>
      </c>
      <c r="B54" s="176">
        <v>765</v>
      </c>
      <c r="C54" s="177">
        <v>123</v>
      </c>
      <c r="D54" s="178">
        <v>468</v>
      </c>
      <c r="E54" s="185">
        <v>34</v>
      </c>
      <c r="F54" s="180">
        <v>610</v>
      </c>
      <c r="G54" s="181">
        <v>85</v>
      </c>
      <c r="H54" s="182">
        <v>106</v>
      </c>
      <c r="I54" s="183">
        <v>11</v>
      </c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</row>
    <row r="55" spans="1:46" ht="15.75" thickBot="1" x14ac:dyDescent="0.3">
      <c r="A55" s="186" t="s">
        <v>235</v>
      </c>
      <c r="B55" s="187">
        <f>SUM(B4:B54)</f>
        <v>427511</v>
      </c>
      <c r="C55" s="188">
        <f>SUM(C4:C54)</f>
        <v>73242</v>
      </c>
      <c r="D55" s="189">
        <f>SUM(D4:D54)</f>
        <v>123116</v>
      </c>
      <c r="E55" s="190">
        <f>SUM(E4:E54)</f>
        <v>13726</v>
      </c>
      <c r="F55" s="191">
        <f>SUM(F4:F54)</f>
        <v>317878</v>
      </c>
      <c r="G55" s="192">
        <f t="shared" ref="G55:I55" si="0">SUM(G4:G54)</f>
        <v>63980</v>
      </c>
      <c r="H55" s="193">
        <f t="shared" si="0"/>
        <v>50062</v>
      </c>
      <c r="I55" s="194">
        <f t="shared" si="0"/>
        <v>6291</v>
      </c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</row>
    <row r="56" spans="1:46" ht="16.5" x14ac:dyDescent="0.3">
      <c r="A56" s="195"/>
      <c r="B56" s="195"/>
      <c r="C56" s="195"/>
      <c r="D56" s="195"/>
      <c r="E56" s="195"/>
      <c r="F56" s="195"/>
      <c r="G56" s="195"/>
      <c r="H56" s="195"/>
      <c r="I56" s="195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</row>
    <row r="57" spans="1:46" ht="16.5" x14ac:dyDescent="0.3">
      <c r="A57" s="195"/>
      <c r="B57" s="195"/>
      <c r="C57" s="195"/>
      <c r="D57" s="195"/>
      <c r="E57" s="195"/>
      <c r="F57" s="195"/>
      <c r="G57" s="195"/>
      <c r="H57" s="195"/>
      <c r="I57" s="195" t="s">
        <v>103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</row>
    <row r="58" spans="1:46" ht="16.5" x14ac:dyDescent="0.3">
      <c r="A58" s="195"/>
      <c r="B58" s="195"/>
      <c r="C58" s="195"/>
      <c r="D58" s="195"/>
      <c r="E58" s="195"/>
      <c r="F58" s="195"/>
      <c r="G58" s="195"/>
      <c r="H58" s="195"/>
      <c r="I58" s="196" t="s">
        <v>103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</row>
    <row r="59" spans="1:46" ht="16.5" x14ac:dyDescent="0.3">
      <c r="A59" s="195"/>
      <c r="B59" s="195"/>
      <c r="C59" s="195"/>
      <c r="D59" s="195"/>
      <c r="E59" s="195"/>
      <c r="F59" s="195"/>
      <c r="G59" s="195"/>
      <c r="H59" s="195"/>
      <c r="I59" s="195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</row>
    <row r="60" spans="1:46" ht="16.5" x14ac:dyDescent="0.3">
      <c r="A60" s="195"/>
      <c r="B60" s="195"/>
      <c r="C60" s="195"/>
      <c r="D60" s="195"/>
      <c r="E60" s="195"/>
      <c r="F60" s="195"/>
      <c r="G60" s="195"/>
      <c r="H60" s="195"/>
      <c r="I60" s="195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</row>
    <row r="61" spans="1:46" ht="16.5" x14ac:dyDescent="0.3">
      <c r="A61" s="195"/>
      <c r="B61" s="195"/>
      <c r="C61" s="195"/>
      <c r="D61" s="195"/>
      <c r="E61" s="195"/>
      <c r="F61" s="195"/>
      <c r="G61" s="195"/>
      <c r="H61" s="195"/>
      <c r="I61" s="195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</row>
    <row r="62" spans="1:46" ht="16.5" x14ac:dyDescent="0.3">
      <c r="A62" s="195"/>
      <c r="B62" s="195"/>
      <c r="C62" s="195"/>
      <c r="D62" s="195"/>
      <c r="E62" s="195"/>
      <c r="F62" s="195"/>
      <c r="G62" s="195"/>
      <c r="H62" s="195"/>
      <c r="I62" s="195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</row>
    <row r="63" spans="1:46" ht="16.5" x14ac:dyDescent="0.3">
      <c r="A63" s="195"/>
      <c r="B63" s="195"/>
      <c r="C63" s="195"/>
      <c r="D63" s="195"/>
      <c r="E63" s="195"/>
      <c r="F63" s="195"/>
      <c r="G63" s="195"/>
      <c r="H63" s="195"/>
      <c r="I63" s="195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</row>
    <row r="64" spans="1:46" ht="16.5" x14ac:dyDescent="0.3">
      <c r="A64" s="195"/>
      <c r="B64" s="195"/>
      <c r="C64" s="195"/>
      <c r="D64" s="195"/>
      <c r="E64" s="195"/>
      <c r="F64" s="195"/>
      <c r="G64" s="195"/>
      <c r="H64" s="195"/>
      <c r="I64" s="195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</row>
    <row r="65" spans="1:46" ht="16.5" x14ac:dyDescent="0.3">
      <c r="A65" s="195"/>
      <c r="B65" s="195"/>
      <c r="C65" s="195"/>
      <c r="D65" s="195"/>
      <c r="E65" s="195"/>
      <c r="F65" s="195"/>
      <c r="G65" s="195"/>
      <c r="H65" s="195"/>
      <c r="I65" s="195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</row>
    <row r="66" spans="1:46" ht="16.5" x14ac:dyDescent="0.3">
      <c r="A66" s="195"/>
      <c r="B66" s="195"/>
      <c r="C66" s="195"/>
      <c r="D66" s="195"/>
      <c r="E66" s="195"/>
      <c r="F66" s="195"/>
      <c r="G66" s="195"/>
      <c r="H66" s="195"/>
      <c r="I66" s="195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</row>
    <row r="67" spans="1:46" ht="16.5" x14ac:dyDescent="0.3">
      <c r="A67" s="195"/>
      <c r="B67" s="195"/>
      <c r="C67" s="195"/>
      <c r="D67" s="195"/>
      <c r="E67" s="195"/>
      <c r="F67" s="195"/>
      <c r="G67" s="195"/>
      <c r="H67" s="195"/>
      <c r="I67" s="195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</row>
    <row r="68" spans="1:46" ht="16.5" x14ac:dyDescent="0.3">
      <c r="A68" s="195"/>
      <c r="B68" s="195"/>
      <c r="C68" s="195"/>
      <c r="D68" s="195"/>
      <c r="E68" s="195"/>
      <c r="F68" s="195"/>
      <c r="G68" s="195"/>
      <c r="H68" s="195"/>
      <c r="I68" s="195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</row>
    <row r="69" spans="1:46" ht="16.5" x14ac:dyDescent="0.3">
      <c r="A69" s="195"/>
      <c r="B69" s="195"/>
      <c r="C69" s="195"/>
      <c r="D69" s="195"/>
      <c r="E69" s="195"/>
      <c r="F69" s="195"/>
      <c r="G69" s="195"/>
      <c r="H69" s="195"/>
      <c r="I69" s="195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</row>
    <row r="70" spans="1:46" ht="16.5" x14ac:dyDescent="0.3">
      <c r="A70" s="195"/>
      <c r="B70" s="195"/>
      <c r="C70" s="195"/>
      <c r="D70" s="195"/>
      <c r="E70" s="195"/>
      <c r="F70" s="195"/>
      <c r="G70" s="195"/>
      <c r="H70" s="195"/>
      <c r="I70" s="195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</row>
    <row r="71" spans="1:46" ht="16.5" x14ac:dyDescent="0.3">
      <c r="A71" s="195"/>
      <c r="B71" s="195"/>
      <c r="C71" s="195"/>
      <c r="D71" s="195"/>
      <c r="E71" s="195"/>
      <c r="F71" s="195"/>
      <c r="G71" s="195"/>
      <c r="H71" s="195"/>
      <c r="I71" s="195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</row>
    <row r="72" spans="1:46" ht="16.5" x14ac:dyDescent="0.3">
      <c r="A72" s="195"/>
      <c r="B72" s="195"/>
      <c r="C72" s="195"/>
      <c r="D72" s="195"/>
      <c r="E72" s="195"/>
      <c r="F72" s="195"/>
      <c r="G72" s="195"/>
      <c r="H72" s="195"/>
      <c r="I72" s="195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</row>
    <row r="73" spans="1:46" ht="16.5" x14ac:dyDescent="0.3">
      <c r="A73" s="195"/>
      <c r="B73" s="195"/>
      <c r="C73" s="195"/>
      <c r="D73" s="195"/>
      <c r="E73" s="195"/>
      <c r="F73" s="195"/>
      <c r="G73" s="195"/>
      <c r="H73" s="195"/>
      <c r="I73" s="195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</row>
    <row r="74" spans="1:46" ht="16.5" x14ac:dyDescent="0.3">
      <c r="A74" s="195"/>
      <c r="B74" s="195"/>
      <c r="C74" s="195"/>
      <c r="D74" s="195"/>
      <c r="E74" s="195"/>
      <c r="F74" s="195"/>
      <c r="G74" s="195"/>
      <c r="H74" s="195"/>
      <c r="I74" s="195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</row>
    <row r="75" spans="1:46" ht="16.5" x14ac:dyDescent="0.3">
      <c r="A75" s="195"/>
      <c r="B75" s="195"/>
      <c r="C75" s="195"/>
      <c r="D75" s="195"/>
      <c r="E75" s="195"/>
      <c r="F75" s="195"/>
      <c r="G75" s="195"/>
      <c r="H75" s="195"/>
      <c r="I75" s="195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</row>
    <row r="76" spans="1:46" ht="16.5" x14ac:dyDescent="0.3">
      <c r="A76" s="195"/>
      <c r="B76" s="195"/>
      <c r="C76" s="195"/>
      <c r="D76" s="195"/>
      <c r="E76" s="195"/>
      <c r="F76" s="195"/>
      <c r="G76" s="195"/>
      <c r="H76" s="195"/>
      <c r="I76" s="195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</row>
    <row r="77" spans="1:46" ht="16.5" x14ac:dyDescent="0.3">
      <c r="A77" s="195"/>
      <c r="B77" s="195"/>
      <c r="C77" s="195"/>
      <c r="D77" s="195"/>
      <c r="E77" s="195"/>
      <c r="F77" s="195"/>
      <c r="G77" s="195"/>
      <c r="H77" s="195"/>
      <c r="I77" s="195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</row>
    <row r="78" spans="1:46" ht="16.5" x14ac:dyDescent="0.3">
      <c r="A78" s="195"/>
      <c r="B78" s="195"/>
      <c r="C78" s="195"/>
      <c r="D78" s="195"/>
      <c r="E78" s="195"/>
      <c r="F78" s="195"/>
      <c r="G78" s="195"/>
      <c r="H78" s="195"/>
      <c r="I78" s="195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</row>
    <row r="79" spans="1:46" ht="16.5" x14ac:dyDescent="0.3">
      <c r="A79" s="195"/>
      <c r="B79" s="195"/>
      <c r="C79" s="195"/>
      <c r="D79" s="195"/>
      <c r="E79" s="195"/>
      <c r="F79" s="195"/>
      <c r="G79" s="195"/>
      <c r="H79" s="195"/>
      <c r="I79" s="195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</row>
    <row r="80" spans="1:46" ht="16.5" x14ac:dyDescent="0.3">
      <c r="A80" s="195"/>
      <c r="B80" s="195"/>
      <c r="C80" s="195"/>
      <c r="D80" s="195"/>
      <c r="E80" s="195"/>
      <c r="F80" s="195"/>
      <c r="G80" s="195"/>
      <c r="H80" s="195"/>
      <c r="I80" s="195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</row>
    <row r="81" spans="1:46" ht="16.5" x14ac:dyDescent="0.3">
      <c r="A81" s="195"/>
      <c r="B81" s="195"/>
      <c r="C81" s="195"/>
      <c r="D81" s="195"/>
      <c r="E81" s="195"/>
      <c r="F81" s="195"/>
      <c r="G81" s="195"/>
      <c r="H81" s="195"/>
      <c r="I81" s="195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</row>
    <row r="82" spans="1:46" ht="16.5" x14ac:dyDescent="0.3">
      <c r="A82" s="195"/>
      <c r="B82" s="195"/>
      <c r="C82" s="195"/>
      <c r="D82" s="195"/>
      <c r="E82" s="195"/>
      <c r="F82" s="195"/>
      <c r="G82" s="195"/>
      <c r="H82" s="195"/>
      <c r="I82" s="195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</row>
    <row r="83" spans="1:46" ht="16.5" x14ac:dyDescent="0.3">
      <c r="A83" s="195"/>
      <c r="B83" s="195"/>
      <c r="C83" s="195"/>
      <c r="D83" s="195"/>
      <c r="E83" s="195"/>
      <c r="F83" s="195"/>
      <c r="G83" s="195"/>
      <c r="H83" s="195"/>
      <c r="I83" s="195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</row>
    <row r="84" spans="1:46" ht="16.5" x14ac:dyDescent="0.3">
      <c r="A84" s="195"/>
      <c r="B84" s="195"/>
      <c r="C84" s="195"/>
      <c r="D84" s="195"/>
      <c r="E84" s="195"/>
      <c r="F84" s="195"/>
      <c r="G84" s="195"/>
      <c r="H84" s="195"/>
      <c r="I84" s="195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</row>
    <row r="85" spans="1:46" ht="16.5" x14ac:dyDescent="0.3">
      <c r="A85" s="195"/>
      <c r="B85" s="195"/>
      <c r="C85" s="195"/>
      <c r="D85" s="195"/>
      <c r="E85" s="195"/>
      <c r="F85" s="195"/>
      <c r="G85" s="195"/>
      <c r="H85" s="195"/>
      <c r="I85" s="195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</row>
    <row r="86" spans="1:46" ht="16.5" x14ac:dyDescent="0.3">
      <c r="A86" s="195"/>
      <c r="B86" s="195"/>
      <c r="C86" s="195"/>
      <c r="D86" s="195"/>
      <c r="E86" s="195"/>
      <c r="F86" s="195"/>
      <c r="G86" s="195"/>
      <c r="H86" s="195"/>
      <c r="I86" s="195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</row>
    <row r="87" spans="1:46" ht="16.5" x14ac:dyDescent="0.3">
      <c r="A87" s="195"/>
      <c r="B87" s="195"/>
      <c r="C87" s="195"/>
      <c r="D87" s="195"/>
      <c r="E87" s="195"/>
      <c r="F87" s="195"/>
      <c r="G87" s="195"/>
      <c r="H87" s="195"/>
      <c r="I87" s="195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</row>
    <row r="88" spans="1:46" ht="16.5" x14ac:dyDescent="0.3">
      <c r="A88" s="195"/>
      <c r="B88" s="195"/>
      <c r="C88" s="195"/>
      <c r="D88" s="195"/>
      <c r="E88" s="195"/>
      <c r="F88" s="195"/>
      <c r="G88" s="195"/>
      <c r="H88" s="195"/>
      <c r="I88" s="195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</row>
    <row r="89" spans="1:46" ht="16.5" x14ac:dyDescent="0.3">
      <c r="A89" s="195"/>
      <c r="B89" s="195"/>
      <c r="C89" s="195"/>
      <c r="D89" s="195"/>
      <c r="E89" s="195"/>
      <c r="F89" s="195"/>
      <c r="G89" s="195"/>
      <c r="H89" s="195"/>
      <c r="I89" s="195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</row>
    <row r="90" spans="1:46" ht="16.5" x14ac:dyDescent="0.3">
      <c r="A90" s="195"/>
      <c r="B90" s="195"/>
      <c r="C90" s="195"/>
      <c r="D90" s="195"/>
      <c r="E90" s="195"/>
      <c r="F90" s="195"/>
      <c r="G90" s="195"/>
      <c r="H90" s="195"/>
      <c r="I90" s="195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</row>
    <row r="91" spans="1:46" ht="16.5" x14ac:dyDescent="0.3">
      <c r="A91" s="195"/>
      <c r="B91" s="195"/>
      <c r="C91" s="195"/>
      <c r="D91" s="195"/>
      <c r="E91" s="195"/>
      <c r="F91" s="195"/>
      <c r="G91" s="195"/>
      <c r="H91" s="195"/>
      <c r="I91" s="195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</row>
    <row r="92" spans="1:46" ht="16.5" x14ac:dyDescent="0.3">
      <c r="A92" s="195"/>
      <c r="B92" s="195"/>
      <c r="C92" s="195"/>
      <c r="D92" s="195"/>
      <c r="E92" s="195"/>
      <c r="F92" s="195"/>
      <c r="G92" s="195"/>
      <c r="H92" s="195"/>
      <c r="I92" s="195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</row>
    <row r="93" spans="1:46" ht="16.5" x14ac:dyDescent="0.3">
      <c r="A93" s="195"/>
      <c r="B93" s="195"/>
      <c r="C93" s="195"/>
      <c r="D93" s="195"/>
      <c r="E93" s="195"/>
      <c r="F93" s="195"/>
      <c r="G93" s="195"/>
      <c r="H93" s="195"/>
      <c r="I93" s="195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</row>
    <row r="94" spans="1:46" ht="16.5" x14ac:dyDescent="0.3">
      <c r="A94" s="195"/>
      <c r="B94" s="195"/>
      <c r="C94" s="195"/>
      <c r="D94" s="195"/>
      <c r="E94" s="195"/>
      <c r="F94" s="195"/>
      <c r="G94" s="195"/>
      <c r="H94" s="195"/>
      <c r="I94" s="195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</row>
    <row r="95" spans="1:46" ht="16.5" x14ac:dyDescent="0.3">
      <c r="A95" s="195"/>
      <c r="B95" s="195"/>
      <c r="C95" s="195"/>
      <c r="D95" s="195"/>
      <c r="E95" s="195"/>
      <c r="F95" s="195"/>
      <c r="G95" s="195"/>
      <c r="H95" s="195"/>
      <c r="I95" s="195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</row>
    <row r="96" spans="1:46" ht="16.5" x14ac:dyDescent="0.3">
      <c r="A96" s="195"/>
      <c r="B96" s="195"/>
      <c r="C96" s="195"/>
      <c r="D96" s="195"/>
      <c r="E96" s="195"/>
      <c r="F96" s="195"/>
      <c r="G96" s="195"/>
      <c r="H96" s="195"/>
      <c r="I96" s="195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</row>
    <row r="97" spans="1:46" ht="16.5" x14ac:dyDescent="0.3">
      <c r="A97" s="195"/>
      <c r="B97" s="195"/>
      <c r="C97" s="195"/>
      <c r="D97" s="195"/>
      <c r="E97" s="195"/>
      <c r="F97" s="195"/>
      <c r="G97" s="195"/>
      <c r="H97" s="195"/>
      <c r="I97" s="195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</row>
    <row r="98" spans="1:46" ht="16.5" x14ac:dyDescent="0.3">
      <c r="A98" s="195"/>
      <c r="B98" s="195"/>
      <c r="C98" s="195"/>
      <c r="D98" s="195"/>
      <c r="E98" s="195"/>
      <c r="F98" s="195"/>
      <c r="G98" s="195"/>
      <c r="H98" s="195"/>
      <c r="I98" s="195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</row>
    <row r="99" spans="1:46" ht="16.5" x14ac:dyDescent="0.3">
      <c r="A99" s="195"/>
      <c r="B99" s="195"/>
      <c r="C99" s="195"/>
      <c r="D99" s="195"/>
      <c r="E99" s="195"/>
      <c r="F99" s="195"/>
      <c r="G99" s="195"/>
      <c r="H99" s="195"/>
      <c r="I99" s="195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</row>
    <row r="100" spans="1:46" ht="16.5" x14ac:dyDescent="0.3">
      <c r="A100" s="195"/>
      <c r="B100" s="195"/>
      <c r="C100" s="195"/>
      <c r="D100" s="195"/>
      <c r="E100" s="195"/>
      <c r="F100" s="195"/>
      <c r="G100" s="195"/>
      <c r="H100" s="195"/>
      <c r="I100" s="195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</row>
    <row r="101" spans="1:46" ht="16.5" x14ac:dyDescent="0.3">
      <c r="A101" s="195"/>
      <c r="B101" s="195"/>
      <c r="C101" s="195"/>
      <c r="D101" s="195"/>
      <c r="E101" s="195"/>
      <c r="F101" s="195"/>
      <c r="G101" s="195"/>
      <c r="H101" s="195"/>
      <c r="I101" s="195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</row>
    <row r="102" spans="1:46" ht="16.5" x14ac:dyDescent="0.3">
      <c r="A102" s="195"/>
      <c r="B102" s="195"/>
      <c r="C102" s="195"/>
      <c r="D102" s="195"/>
      <c r="E102" s="195"/>
      <c r="F102" s="195"/>
      <c r="G102" s="195"/>
      <c r="H102" s="195"/>
      <c r="I102" s="195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</row>
    <row r="103" spans="1:46" ht="16.5" x14ac:dyDescent="0.3">
      <c r="A103" s="195"/>
      <c r="B103" s="195"/>
      <c r="C103" s="195"/>
      <c r="D103" s="195"/>
      <c r="E103" s="195"/>
      <c r="F103" s="195"/>
      <c r="G103" s="195"/>
      <c r="H103" s="195"/>
      <c r="I103" s="195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</row>
    <row r="104" spans="1:46" ht="16.5" x14ac:dyDescent="0.3">
      <c r="A104" s="195"/>
      <c r="B104" s="195"/>
      <c r="C104" s="195"/>
      <c r="D104" s="195"/>
      <c r="E104" s="195"/>
      <c r="F104" s="195"/>
      <c r="G104" s="195"/>
      <c r="H104" s="195"/>
      <c r="I104" s="195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</row>
    <row r="105" spans="1:46" ht="16.5" x14ac:dyDescent="0.3">
      <c r="A105" s="195"/>
      <c r="B105" s="195"/>
      <c r="C105" s="195"/>
      <c r="D105" s="195"/>
      <c r="E105" s="195"/>
      <c r="F105" s="195"/>
      <c r="G105" s="195"/>
      <c r="H105" s="195"/>
      <c r="I105" s="195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</row>
    <row r="106" spans="1:46" ht="16.5" x14ac:dyDescent="0.3">
      <c r="A106" s="195"/>
      <c r="B106" s="195"/>
      <c r="C106" s="195"/>
      <c r="D106" s="195"/>
      <c r="E106" s="195"/>
      <c r="F106" s="195"/>
      <c r="G106" s="195"/>
      <c r="H106" s="195"/>
      <c r="I106" s="195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</row>
    <row r="107" spans="1:46" ht="16.5" x14ac:dyDescent="0.3">
      <c r="A107" s="195"/>
      <c r="B107" s="195"/>
      <c r="C107" s="195"/>
      <c r="D107" s="195"/>
      <c r="E107" s="195"/>
      <c r="F107" s="195"/>
      <c r="G107" s="195"/>
      <c r="H107" s="195"/>
      <c r="I107" s="195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</row>
    <row r="108" spans="1:46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</row>
    <row r="109" spans="1:46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</row>
    <row r="110" spans="1:46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</row>
    <row r="111" spans="1:46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</row>
    <row r="112" spans="1:46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</row>
    <row r="113" spans="1:46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</row>
    <row r="114" spans="1:46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</row>
    <row r="115" spans="1:46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</row>
    <row r="116" spans="1:46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</row>
    <row r="117" spans="1:46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</row>
    <row r="118" spans="1:46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</row>
    <row r="119" spans="1:46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</row>
    <row r="120" spans="1:46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</row>
    <row r="121" spans="1:46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</row>
    <row r="122" spans="1:46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</row>
    <row r="123" spans="1:46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</row>
    <row r="124" spans="1:46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</row>
    <row r="125" spans="1:46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</row>
    <row r="126" spans="1:46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</row>
    <row r="127" spans="1:46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</row>
    <row r="128" spans="1:46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</row>
    <row r="129" spans="1:46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</row>
    <row r="130" spans="1:46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</row>
    <row r="131" spans="1:46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</row>
    <row r="132" spans="1:46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</row>
    <row r="133" spans="1:46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</row>
    <row r="134" spans="1:46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</row>
    <row r="135" spans="1:46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</row>
    <row r="136" spans="1:46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</row>
    <row r="137" spans="1:46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</row>
    <row r="138" spans="1:46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</row>
    <row r="139" spans="1:46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</row>
    <row r="140" spans="1:46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</row>
    <row r="141" spans="1:46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</row>
    <row r="142" spans="1:46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</row>
    <row r="143" spans="1:46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</row>
    <row r="144" spans="1:46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</row>
    <row r="145" spans="1:46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</row>
    <row r="146" spans="1:46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</row>
    <row r="147" spans="1:46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</row>
    <row r="148" spans="1:46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</row>
    <row r="149" spans="1:46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</row>
    <row r="150" spans="1:46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</row>
    <row r="151" spans="1:46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</row>
    <row r="152" spans="1:46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</row>
    <row r="153" spans="1:46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</row>
    <row r="154" spans="1:46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</row>
    <row r="155" spans="1:46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</row>
    <row r="156" spans="1:46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</row>
    <row r="157" spans="1:46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</row>
    <row r="158" spans="1:46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</row>
    <row r="159" spans="1:46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</row>
    <row r="160" spans="1:46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</row>
    <row r="161" spans="1:46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</row>
    <row r="162" spans="1:46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</row>
    <row r="163" spans="1:46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</row>
    <row r="164" spans="1:46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</row>
    <row r="165" spans="1:46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</row>
    <row r="166" spans="1:46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</row>
    <row r="167" spans="1:46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</row>
    <row r="168" spans="1:46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</row>
    <row r="169" spans="1:46" x14ac:dyDescent="0.25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</row>
    <row r="170" spans="1:46" x14ac:dyDescent="0.25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</row>
    <row r="171" spans="1:46" x14ac:dyDescent="0.25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</row>
    <row r="172" spans="1:46" x14ac:dyDescent="0.25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</row>
    <row r="173" spans="1:46" x14ac:dyDescent="0.25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</row>
    <row r="174" spans="1:46" x14ac:dyDescent="0.25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</row>
    <row r="175" spans="1:46" x14ac:dyDescent="0.2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</row>
    <row r="176" spans="1:46" x14ac:dyDescent="0.25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</row>
    <row r="177" spans="1:46" x14ac:dyDescent="0.25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</row>
    <row r="178" spans="1:46" x14ac:dyDescent="0.25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</row>
    <row r="179" spans="1:46" x14ac:dyDescent="0.25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</row>
    <row r="180" spans="1:46" x14ac:dyDescent="0.25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</row>
    <row r="181" spans="1:46" x14ac:dyDescent="0.25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</row>
    <row r="182" spans="1:46" x14ac:dyDescent="0.25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</row>
    <row r="183" spans="1:46" x14ac:dyDescent="0.25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</row>
    <row r="184" spans="1:46" x14ac:dyDescent="0.25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</row>
    <row r="185" spans="1:46" x14ac:dyDescent="0.2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</row>
    <row r="186" spans="1:46" x14ac:dyDescent="0.25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</row>
    <row r="187" spans="1:46" x14ac:dyDescent="0.25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</row>
    <row r="188" spans="1:46" x14ac:dyDescent="0.25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</row>
    <row r="189" spans="1:46" x14ac:dyDescent="0.25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</row>
    <row r="190" spans="1:46" x14ac:dyDescent="0.25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</row>
    <row r="191" spans="1:46" x14ac:dyDescent="0.25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</row>
    <row r="192" spans="1:46" x14ac:dyDescent="0.25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</row>
    <row r="193" spans="1:46" x14ac:dyDescent="0.25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</row>
    <row r="194" spans="1:46" x14ac:dyDescent="0.25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</row>
    <row r="195" spans="1:46" x14ac:dyDescent="0.2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</row>
    <row r="196" spans="1:46" x14ac:dyDescent="0.25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</row>
    <row r="197" spans="1:46" x14ac:dyDescent="0.25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</row>
    <row r="198" spans="1:46" x14ac:dyDescent="0.25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</row>
    <row r="199" spans="1:46" x14ac:dyDescent="0.25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</row>
    <row r="200" spans="1:46" x14ac:dyDescent="0.25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</row>
    <row r="201" spans="1:46" x14ac:dyDescent="0.25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</row>
    <row r="202" spans="1:46" x14ac:dyDescent="0.25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</row>
    <row r="203" spans="1:46" x14ac:dyDescent="0.25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</row>
    <row r="204" spans="1:46" x14ac:dyDescent="0.25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</row>
    <row r="205" spans="1:46" x14ac:dyDescent="0.2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</row>
    <row r="206" spans="1:46" x14ac:dyDescent="0.25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</row>
    <row r="207" spans="1:46" x14ac:dyDescent="0.25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</row>
    <row r="208" spans="1:46" x14ac:dyDescent="0.25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</row>
    <row r="209" spans="1:46" x14ac:dyDescent="0.25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</row>
    <row r="210" spans="1:46" x14ac:dyDescent="0.25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</row>
    <row r="211" spans="1:46" x14ac:dyDescent="0.25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</row>
    <row r="212" spans="1:46" x14ac:dyDescent="0.25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</row>
    <row r="213" spans="1:46" x14ac:dyDescent="0.25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</row>
    <row r="214" spans="1:46" x14ac:dyDescent="0.25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</row>
    <row r="215" spans="1:46" x14ac:dyDescent="0.2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</row>
    <row r="216" spans="1:46" x14ac:dyDescent="0.25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</row>
    <row r="217" spans="1:46" x14ac:dyDescent="0.25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</row>
    <row r="218" spans="1:46" x14ac:dyDescent="0.25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</row>
    <row r="219" spans="1:46" x14ac:dyDescent="0.25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</row>
    <row r="220" spans="1:46" x14ac:dyDescent="0.25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</row>
    <row r="221" spans="1:46" x14ac:dyDescent="0.25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</row>
    <row r="222" spans="1:46" x14ac:dyDescent="0.25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  <c r="AH222" s="161"/>
      <c r="AI222" s="161"/>
      <c r="AJ222" s="161"/>
      <c r="AK222" s="161"/>
      <c r="AL222" s="161"/>
      <c r="AM222" s="161"/>
      <c r="AN222" s="161"/>
      <c r="AO222" s="161"/>
      <c r="AP222" s="161"/>
      <c r="AQ222" s="161"/>
      <c r="AR222" s="161"/>
      <c r="AS222" s="161"/>
      <c r="AT222" s="161"/>
    </row>
    <row r="223" spans="1:46" x14ac:dyDescent="0.25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</row>
    <row r="224" spans="1:46" x14ac:dyDescent="0.25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  <c r="AD224" s="161"/>
      <c r="AE224" s="161"/>
      <c r="AF224" s="161"/>
      <c r="AG224" s="161"/>
      <c r="AH224" s="161"/>
      <c r="AI224" s="161"/>
      <c r="AJ224" s="161"/>
      <c r="AK224" s="161"/>
      <c r="AL224" s="161"/>
      <c r="AM224" s="161"/>
      <c r="AN224" s="161"/>
      <c r="AO224" s="161"/>
      <c r="AP224" s="161"/>
      <c r="AQ224" s="161"/>
      <c r="AR224" s="161"/>
      <c r="AS224" s="161"/>
      <c r="AT224" s="161"/>
    </row>
    <row r="225" spans="1:46" x14ac:dyDescent="0.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</row>
    <row r="226" spans="1:46" x14ac:dyDescent="0.25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</row>
    <row r="227" spans="1:46" x14ac:dyDescent="0.25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161"/>
      <c r="AH227" s="161"/>
      <c r="AI227" s="161"/>
      <c r="AJ227" s="161"/>
      <c r="AK227" s="161"/>
      <c r="AL227" s="161"/>
      <c r="AM227" s="161"/>
      <c r="AN227" s="161"/>
      <c r="AO227" s="161"/>
      <c r="AP227" s="161"/>
      <c r="AQ227" s="161"/>
      <c r="AR227" s="161"/>
      <c r="AS227" s="161"/>
      <c r="AT227" s="161"/>
    </row>
    <row r="228" spans="1:46" x14ac:dyDescent="0.25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</row>
    <row r="229" spans="1:46" x14ac:dyDescent="0.25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</row>
    <row r="230" spans="1:46" x14ac:dyDescent="0.25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  <c r="AS230" s="161"/>
      <c r="AT230" s="161"/>
    </row>
    <row r="231" spans="1:46" x14ac:dyDescent="0.25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</row>
    <row r="232" spans="1:46" x14ac:dyDescent="0.25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  <c r="AS232" s="161"/>
      <c r="AT232" s="161"/>
    </row>
    <row r="233" spans="1:46" x14ac:dyDescent="0.25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</row>
    <row r="234" spans="1:46" x14ac:dyDescent="0.25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</row>
    <row r="235" spans="1:46" x14ac:dyDescent="0.2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1"/>
      <c r="AN235" s="161"/>
      <c r="AO235" s="161"/>
      <c r="AP235" s="161"/>
      <c r="AQ235" s="161"/>
      <c r="AR235" s="161"/>
      <c r="AS235" s="161"/>
      <c r="AT235" s="161"/>
    </row>
    <row r="236" spans="1:46" x14ac:dyDescent="0.25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</row>
    <row r="237" spans="1:46" x14ac:dyDescent="0.25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  <c r="AS237" s="161"/>
      <c r="AT237" s="161"/>
    </row>
    <row r="238" spans="1:46" x14ac:dyDescent="0.25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  <c r="AS238" s="161"/>
      <c r="AT238" s="161"/>
    </row>
    <row r="239" spans="1:46" x14ac:dyDescent="0.25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</row>
    <row r="240" spans="1:46" x14ac:dyDescent="0.25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  <c r="AS240" s="161"/>
      <c r="AT240" s="161"/>
    </row>
    <row r="241" spans="1:46" x14ac:dyDescent="0.25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</row>
    <row r="242" spans="1:46" x14ac:dyDescent="0.25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  <c r="AS242" s="161"/>
      <c r="AT242" s="161"/>
    </row>
    <row r="243" spans="1:46" x14ac:dyDescent="0.25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</row>
    <row r="244" spans="1:46" x14ac:dyDescent="0.25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1:46" x14ac:dyDescent="0.2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</row>
    <row r="246" spans="1:46" x14ac:dyDescent="0.25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</row>
    <row r="247" spans="1:46" x14ac:dyDescent="0.25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</row>
    <row r="248" spans="1:46" x14ac:dyDescent="0.25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</row>
    <row r="249" spans="1:46" x14ac:dyDescent="0.25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</row>
    <row r="250" spans="1:46" x14ac:dyDescent="0.25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</row>
    <row r="251" spans="1:46" x14ac:dyDescent="0.25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</row>
    <row r="252" spans="1:46" x14ac:dyDescent="0.25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</row>
    <row r="253" spans="1:46" x14ac:dyDescent="0.25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61"/>
      <c r="AH253" s="161"/>
      <c r="AI253" s="161"/>
      <c r="AJ253" s="161"/>
      <c r="AK253" s="161"/>
      <c r="AL253" s="161"/>
      <c r="AM253" s="161"/>
      <c r="AN253" s="161"/>
      <c r="AO253" s="161"/>
      <c r="AP253" s="161"/>
      <c r="AQ253" s="161"/>
      <c r="AR253" s="161"/>
      <c r="AS253" s="161"/>
      <c r="AT253" s="161"/>
    </row>
    <row r="254" spans="1:46" x14ac:dyDescent="0.25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</row>
    <row r="255" spans="1:46" x14ac:dyDescent="0.2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</row>
    <row r="256" spans="1:46" x14ac:dyDescent="0.25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</row>
    <row r="257" spans="1:46" x14ac:dyDescent="0.25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1"/>
      <c r="AI257" s="161"/>
      <c r="AJ257" s="161"/>
      <c r="AK257" s="161"/>
      <c r="AL257" s="161"/>
      <c r="AM257" s="161"/>
      <c r="AN257" s="161"/>
      <c r="AO257" s="161"/>
      <c r="AP257" s="161"/>
      <c r="AQ257" s="161"/>
      <c r="AR257" s="161"/>
      <c r="AS257" s="161"/>
      <c r="AT257" s="161"/>
    </row>
    <row r="258" spans="1:46" x14ac:dyDescent="0.25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</row>
    <row r="259" spans="1:46" x14ac:dyDescent="0.25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1"/>
      <c r="AT259" s="161"/>
    </row>
    <row r="260" spans="1:46" x14ac:dyDescent="0.25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</row>
    <row r="261" spans="1:46" x14ac:dyDescent="0.25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1"/>
      <c r="AT261" s="161"/>
    </row>
    <row r="262" spans="1:46" x14ac:dyDescent="0.25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1"/>
      <c r="AT262" s="161"/>
    </row>
    <row r="263" spans="1:46" x14ac:dyDescent="0.25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</row>
    <row r="264" spans="1:46" x14ac:dyDescent="0.25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</row>
    <row r="265" spans="1:46" x14ac:dyDescent="0.2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  <c r="AS265" s="161"/>
      <c r="AT265" s="161"/>
    </row>
    <row r="266" spans="1:46" x14ac:dyDescent="0.25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</row>
    <row r="267" spans="1:46" x14ac:dyDescent="0.25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  <c r="AS267" s="161"/>
      <c r="AT267" s="161"/>
    </row>
    <row r="268" spans="1:46" x14ac:dyDescent="0.25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</row>
    <row r="269" spans="1:46" x14ac:dyDescent="0.25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  <c r="AS269" s="161"/>
      <c r="AT269" s="161"/>
    </row>
    <row r="270" spans="1:46" x14ac:dyDescent="0.25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</row>
    <row r="271" spans="1:46" x14ac:dyDescent="0.25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</row>
    <row r="272" spans="1:46" x14ac:dyDescent="0.25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61"/>
      <c r="AT272" s="161"/>
    </row>
    <row r="273" spans="1:46" x14ac:dyDescent="0.25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</row>
    <row r="274" spans="1:46" x14ac:dyDescent="0.25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61"/>
      <c r="AT274" s="161"/>
    </row>
    <row r="275" spans="1:46" x14ac:dyDescent="0.2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</row>
    <row r="276" spans="1:46" x14ac:dyDescent="0.25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61"/>
      <c r="AT276" s="161"/>
    </row>
    <row r="277" spans="1:46" x14ac:dyDescent="0.25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  <c r="AH277" s="161"/>
      <c r="AI277" s="161"/>
      <c r="AJ277" s="161"/>
      <c r="AK277" s="161"/>
      <c r="AL277" s="161"/>
      <c r="AM277" s="161"/>
      <c r="AN277" s="161"/>
      <c r="AO277" s="161"/>
      <c r="AP277" s="161"/>
      <c r="AQ277" s="161"/>
      <c r="AR277" s="161"/>
      <c r="AS277" s="161"/>
      <c r="AT277" s="161"/>
    </row>
    <row r="278" spans="1:46" x14ac:dyDescent="0.25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</row>
    <row r="279" spans="1:46" x14ac:dyDescent="0.25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</row>
    <row r="280" spans="1:46" x14ac:dyDescent="0.25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</row>
    <row r="281" spans="1:46" x14ac:dyDescent="0.25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1"/>
      <c r="AT281" s="161"/>
    </row>
    <row r="282" spans="1:46" x14ac:dyDescent="0.25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1"/>
      <c r="AT282" s="161"/>
    </row>
    <row r="283" spans="1:46" x14ac:dyDescent="0.25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161"/>
      <c r="AT283" s="161"/>
    </row>
    <row r="284" spans="1:46" x14ac:dyDescent="0.25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161"/>
      <c r="AT284" s="161"/>
    </row>
    <row r="285" spans="1:46" x14ac:dyDescent="0.2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161"/>
      <c r="AT285" s="161"/>
    </row>
    <row r="286" spans="1:46" x14ac:dyDescent="0.25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1"/>
      <c r="AT286" s="161"/>
    </row>
    <row r="287" spans="1:46" x14ac:dyDescent="0.25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1"/>
      <c r="AT287" s="161"/>
    </row>
    <row r="288" spans="1:46" x14ac:dyDescent="0.25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</row>
    <row r="289" spans="1:46" x14ac:dyDescent="0.25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</row>
    <row r="290" spans="1:46" x14ac:dyDescent="0.25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1"/>
      <c r="AT290" s="161"/>
    </row>
    <row r="291" spans="1:46" x14ac:dyDescent="0.25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161"/>
      <c r="AH291" s="161"/>
      <c r="AI291" s="161"/>
      <c r="AJ291" s="161"/>
      <c r="AK291" s="161"/>
      <c r="AL291" s="161"/>
      <c r="AM291" s="161"/>
      <c r="AN291" s="161"/>
      <c r="AO291" s="161"/>
      <c r="AP291" s="161"/>
      <c r="AQ291" s="161"/>
      <c r="AR291" s="161"/>
      <c r="AS291" s="161"/>
      <c r="AT291" s="161"/>
    </row>
    <row r="292" spans="1:46" x14ac:dyDescent="0.25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  <c r="AS292" s="161"/>
      <c r="AT292" s="161"/>
    </row>
    <row r="293" spans="1:46" x14ac:dyDescent="0.25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  <c r="AH293" s="161"/>
      <c r="AI293" s="161"/>
      <c r="AJ293" s="161"/>
      <c r="AK293" s="161"/>
      <c r="AL293" s="161"/>
      <c r="AM293" s="161"/>
      <c r="AN293" s="161"/>
      <c r="AO293" s="161"/>
      <c r="AP293" s="161"/>
      <c r="AQ293" s="161"/>
      <c r="AR293" s="161"/>
      <c r="AS293" s="161"/>
      <c r="AT293" s="161"/>
    </row>
    <row r="294" spans="1:46" x14ac:dyDescent="0.25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  <c r="AS294" s="161"/>
      <c r="AT294" s="161"/>
    </row>
    <row r="295" spans="1:46" x14ac:dyDescent="0.2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  <c r="AS295" s="161"/>
      <c r="AT295" s="161"/>
    </row>
    <row r="296" spans="1:46" x14ac:dyDescent="0.25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1"/>
      <c r="AT296" s="161"/>
    </row>
    <row r="297" spans="1:46" x14ac:dyDescent="0.25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  <c r="AS297" s="161"/>
      <c r="AT297" s="161"/>
    </row>
    <row r="298" spans="1:46" x14ac:dyDescent="0.25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  <c r="AS298" s="161"/>
      <c r="AT298" s="161"/>
    </row>
    <row r="299" spans="1:46" x14ac:dyDescent="0.25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  <c r="AS299" s="161"/>
      <c r="AT299" s="161"/>
    </row>
    <row r="300" spans="1:46" x14ac:dyDescent="0.25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1"/>
      <c r="AT300" s="161"/>
    </row>
    <row r="301" spans="1:46" x14ac:dyDescent="0.25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1"/>
      <c r="AT301" s="161"/>
    </row>
    <row r="302" spans="1:46" x14ac:dyDescent="0.25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1"/>
      <c r="AT302" s="161"/>
    </row>
    <row r="303" spans="1:46" x14ac:dyDescent="0.25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1"/>
      <c r="AT303" s="161"/>
    </row>
    <row r="304" spans="1:46" x14ac:dyDescent="0.25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61"/>
      <c r="AT304" s="161"/>
    </row>
    <row r="305" spans="1:46" x14ac:dyDescent="0.2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  <c r="AH305" s="161"/>
      <c r="AI305" s="161"/>
      <c r="AJ305" s="161"/>
      <c r="AK305" s="161"/>
      <c r="AL305" s="161"/>
      <c r="AM305" s="161"/>
      <c r="AN305" s="161"/>
      <c r="AO305" s="161"/>
      <c r="AP305" s="161"/>
      <c r="AQ305" s="161"/>
      <c r="AR305" s="161"/>
      <c r="AS305" s="161"/>
      <c r="AT305" s="161"/>
    </row>
    <row r="306" spans="1:46" x14ac:dyDescent="0.25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  <c r="AD306" s="161"/>
      <c r="AE306" s="161"/>
      <c r="AF306" s="161"/>
      <c r="AG306" s="161"/>
      <c r="AH306" s="161"/>
      <c r="AI306" s="161"/>
      <c r="AJ306" s="161"/>
      <c r="AK306" s="161"/>
      <c r="AL306" s="161"/>
      <c r="AM306" s="161"/>
      <c r="AN306" s="161"/>
      <c r="AO306" s="161"/>
      <c r="AP306" s="161"/>
      <c r="AQ306" s="161"/>
      <c r="AR306" s="161"/>
      <c r="AS306" s="161"/>
      <c r="AT306" s="161"/>
    </row>
    <row r="307" spans="1:46" x14ac:dyDescent="0.25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  <c r="AH307" s="161"/>
      <c r="AI307" s="161"/>
      <c r="AJ307" s="161"/>
      <c r="AK307" s="161"/>
      <c r="AL307" s="161"/>
      <c r="AM307" s="161"/>
      <c r="AN307" s="161"/>
      <c r="AO307" s="161"/>
      <c r="AP307" s="161"/>
      <c r="AQ307" s="161"/>
      <c r="AR307" s="161"/>
      <c r="AS307" s="161"/>
      <c r="AT307" s="161"/>
    </row>
    <row r="308" spans="1:46" x14ac:dyDescent="0.25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  <c r="AH308" s="161"/>
      <c r="AI308" s="161"/>
      <c r="AJ308" s="161"/>
      <c r="AK308" s="161"/>
      <c r="AL308" s="161"/>
      <c r="AM308" s="161"/>
      <c r="AN308" s="161"/>
      <c r="AO308" s="161"/>
      <c r="AP308" s="161"/>
      <c r="AQ308" s="161"/>
      <c r="AR308" s="161"/>
      <c r="AS308" s="161"/>
      <c r="AT308" s="161"/>
    </row>
    <row r="309" spans="1:46" x14ac:dyDescent="0.25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  <c r="AS309" s="161"/>
      <c r="AT309" s="161"/>
    </row>
    <row r="310" spans="1:46" x14ac:dyDescent="0.25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1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  <c r="AO310" s="161"/>
      <c r="AP310" s="161"/>
      <c r="AQ310" s="161"/>
      <c r="AR310" s="161"/>
      <c r="AS310" s="161"/>
      <c r="AT310" s="161"/>
    </row>
    <row r="311" spans="1:46" x14ac:dyDescent="0.25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1"/>
      <c r="AN311" s="161"/>
      <c r="AO311" s="161"/>
      <c r="AP311" s="161"/>
      <c r="AQ311" s="161"/>
      <c r="AR311" s="161"/>
      <c r="AS311" s="161"/>
      <c r="AT311" s="161"/>
    </row>
    <row r="312" spans="1:46" x14ac:dyDescent="0.25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  <c r="AH312" s="161"/>
      <c r="AI312" s="161"/>
      <c r="AJ312" s="161"/>
      <c r="AK312" s="161"/>
      <c r="AL312" s="161"/>
      <c r="AM312" s="161"/>
      <c r="AN312" s="161"/>
      <c r="AO312" s="161"/>
      <c r="AP312" s="161"/>
      <c r="AQ312" s="161"/>
      <c r="AR312" s="161"/>
      <c r="AS312" s="161"/>
      <c r="AT312" s="161"/>
    </row>
    <row r="313" spans="1:46" x14ac:dyDescent="0.25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  <c r="AD313" s="161"/>
      <c r="AE313" s="161"/>
      <c r="AF313" s="161"/>
      <c r="AG313" s="161"/>
      <c r="AH313" s="161"/>
      <c r="AI313" s="161"/>
      <c r="AJ313" s="161"/>
      <c r="AK313" s="161"/>
      <c r="AL313" s="161"/>
      <c r="AM313" s="161"/>
      <c r="AN313" s="161"/>
      <c r="AO313" s="161"/>
      <c r="AP313" s="161"/>
      <c r="AQ313" s="161"/>
      <c r="AR313" s="161"/>
      <c r="AS313" s="161"/>
      <c r="AT313" s="161"/>
    </row>
    <row r="314" spans="1:46" x14ac:dyDescent="0.25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1"/>
      <c r="AT314" s="161"/>
    </row>
    <row r="315" spans="1:46" x14ac:dyDescent="0.2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1"/>
      <c r="AT315" s="161"/>
    </row>
    <row r="316" spans="1:46" x14ac:dyDescent="0.25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1"/>
      <c r="AT316" s="161"/>
    </row>
    <row r="317" spans="1:46" x14ac:dyDescent="0.25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</row>
    <row r="318" spans="1:46" x14ac:dyDescent="0.25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1"/>
      <c r="AT318" s="161"/>
    </row>
    <row r="319" spans="1:46" x14ac:dyDescent="0.25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  <c r="AH319" s="161"/>
      <c r="AI319" s="161"/>
      <c r="AJ319" s="161"/>
      <c r="AK319" s="161"/>
      <c r="AL319" s="161"/>
      <c r="AM319" s="161"/>
      <c r="AN319" s="161"/>
      <c r="AO319" s="161"/>
      <c r="AP319" s="161"/>
      <c r="AQ319" s="161"/>
      <c r="AR319" s="161"/>
      <c r="AS319" s="161"/>
      <c r="AT319" s="161"/>
    </row>
    <row r="320" spans="1:46" x14ac:dyDescent="0.25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161"/>
      <c r="AE320" s="161"/>
      <c r="AF320" s="161"/>
      <c r="AG320" s="161"/>
      <c r="AH320" s="161"/>
      <c r="AI320" s="161"/>
      <c r="AJ320" s="161"/>
      <c r="AK320" s="161"/>
      <c r="AL320" s="161"/>
      <c r="AM320" s="161"/>
      <c r="AN320" s="161"/>
      <c r="AO320" s="161"/>
      <c r="AP320" s="161"/>
      <c r="AQ320" s="161"/>
      <c r="AR320" s="161"/>
      <c r="AS320" s="161"/>
      <c r="AT320" s="161"/>
    </row>
    <row r="321" spans="1:46" x14ac:dyDescent="0.25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  <c r="AD321" s="161"/>
      <c r="AE321" s="161"/>
      <c r="AF321" s="161"/>
      <c r="AG321" s="161"/>
      <c r="AH321" s="161"/>
      <c r="AI321" s="161"/>
      <c r="AJ321" s="161"/>
      <c r="AK321" s="161"/>
      <c r="AL321" s="161"/>
      <c r="AM321" s="161"/>
      <c r="AN321" s="161"/>
      <c r="AO321" s="161"/>
      <c r="AP321" s="161"/>
      <c r="AQ321" s="161"/>
      <c r="AR321" s="161"/>
      <c r="AS321" s="161"/>
      <c r="AT321" s="161"/>
    </row>
    <row r="322" spans="1:46" x14ac:dyDescent="0.25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  <c r="AD322" s="161"/>
      <c r="AE322" s="161"/>
      <c r="AF322" s="161"/>
      <c r="AG322" s="161"/>
      <c r="AH322" s="161"/>
      <c r="AI322" s="161"/>
      <c r="AJ322" s="161"/>
      <c r="AK322" s="161"/>
      <c r="AL322" s="161"/>
      <c r="AM322" s="161"/>
      <c r="AN322" s="161"/>
      <c r="AO322" s="161"/>
      <c r="AP322" s="161"/>
      <c r="AQ322" s="161"/>
      <c r="AR322" s="161"/>
      <c r="AS322" s="161"/>
      <c r="AT322" s="161"/>
    </row>
    <row r="323" spans="1:46" x14ac:dyDescent="0.25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1"/>
      <c r="AI323" s="161"/>
      <c r="AJ323" s="161"/>
      <c r="AK323" s="161"/>
      <c r="AL323" s="161"/>
      <c r="AM323" s="161"/>
      <c r="AN323" s="161"/>
      <c r="AO323" s="161"/>
      <c r="AP323" s="161"/>
      <c r="AQ323" s="161"/>
      <c r="AR323" s="161"/>
      <c r="AS323" s="161"/>
      <c r="AT323" s="161"/>
    </row>
    <row r="324" spans="1:46" x14ac:dyDescent="0.25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  <c r="AD324" s="161"/>
      <c r="AE324" s="161"/>
      <c r="AF324" s="161"/>
      <c r="AG324" s="161"/>
      <c r="AH324" s="161"/>
      <c r="AI324" s="161"/>
      <c r="AJ324" s="161"/>
      <c r="AK324" s="161"/>
      <c r="AL324" s="161"/>
      <c r="AM324" s="161"/>
      <c r="AN324" s="161"/>
      <c r="AO324" s="161"/>
      <c r="AP324" s="161"/>
      <c r="AQ324" s="161"/>
      <c r="AR324" s="161"/>
      <c r="AS324" s="161"/>
      <c r="AT324" s="161"/>
    </row>
    <row r="325" spans="1:46" x14ac:dyDescent="0.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  <c r="AD325" s="161"/>
      <c r="AE325" s="161"/>
      <c r="AF325" s="161"/>
      <c r="AG325" s="161"/>
      <c r="AH325" s="161"/>
      <c r="AI325" s="161"/>
      <c r="AJ325" s="161"/>
      <c r="AK325" s="161"/>
      <c r="AL325" s="161"/>
      <c r="AM325" s="161"/>
      <c r="AN325" s="161"/>
      <c r="AO325" s="161"/>
      <c r="AP325" s="161"/>
      <c r="AQ325" s="161"/>
      <c r="AR325" s="161"/>
      <c r="AS325" s="161"/>
      <c r="AT325" s="161"/>
    </row>
    <row r="326" spans="1:46" x14ac:dyDescent="0.25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  <c r="AH326" s="161"/>
      <c r="AI326" s="161"/>
      <c r="AJ326" s="161"/>
      <c r="AK326" s="161"/>
      <c r="AL326" s="161"/>
      <c r="AM326" s="161"/>
      <c r="AN326" s="161"/>
      <c r="AO326" s="161"/>
      <c r="AP326" s="161"/>
      <c r="AQ326" s="161"/>
      <c r="AR326" s="161"/>
      <c r="AS326" s="161"/>
      <c r="AT326" s="161"/>
    </row>
    <row r="327" spans="1:46" x14ac:dyDescent="0.25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  <c r="AD327" s="161"/>
      <c r="AE327" s="161"/>
      <c r="AF327" s="161"/>
      <c r="AG327" s="161"/>
      <c r="AH327" s="161"/>
      <c r="AI327" s="161"/>
      <c r="AJ327" s="161"/>
      <c r="AK327" s="161"/>
      <c r="AL327" s="161"/>
      <c r="AM327" s="161"/>
      <c r="AN327" s="161"/>
      <c r="AO327" s="161"/>
      <c r="AP327" s="161"/>
      <c r="AQ327" s="161"/>
      <c r="AR327" s="161"/>
      <c r="AS327" s="161"/>
      <c r="AT327" s="161"/>
    </row>
    <row r="328" spans="1:46" x14ac:dyDescent="0.25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  <c r="AS328" s="161"/>
      <c r="AT328" s="161"/>
    </row>
    <row r="329" spans="1:46" x14ac:dyDescent="0.25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  <c r="AS329" s="161"/>
      <c r="AT329" s="161"/>
    </row>
    <row r="330" spans="1:46" x14ac:dyDescent="0.25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  <c r="AS330" s="161"/>
      <c r="AT330" s="161"/>
    </row>
    <row r="331" spans="1:46" x14ac:dyDescent="0.25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  <c r="AS331" s="161"/>
      <c r="AT331" s="161"/>
    </row>
    <row r="332" spans="1:46" x14ac:dyDescent="0.25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  <c r="AS332" s="161"/>
      <c r="AT332" s="161"/>
    </row>
    <row r="333" spans="1:46" x14ac:dyDescent="0.25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1"/>
      <c r="AN333" s="161"/>
      <c r="AO333" s="161"/>
      <c r="AP333" s="161"/>
      <c r="AQ333" s="161"/>
      <c r="AR333" s="161"/>
      <c r="AS333" s="161"/>
      <c r="AT333" s="161"/>
    </row>
    <row r="334" spans="1:46" x14ac:dyDescent="0.25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1"/>
      <c r="AG334" s="161"/>
      <c r="AH334" s="161"/>
      <c r="AI334" s="161"/>
      <c r="AJ334" s="161"/>
      <c r="AK334" s="161"/>
      <c r="AL334" s="161"/>
      <c r="AM334" s="161"/>
      <c r="AN334" s="161"/>
      <c r="AO334" s="161"/>
      <c r="AP334" s="161"/>
      <c r="AQ334" s="161"/>
      <c r="AR334" s="161"/>
      <c r="AS334" s="161"/>
      <c r="AT334" s="161"/>
    </row>
    <row r="335" spans="1:46" x14ac:dyDescent="0.2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  <c r="AH335" s="161"/>
      <c r="AI335" s="161"/>
      <c r="AJ335" s="161"/>
      <c r="AK335" s="161"/>
      <c r="AL335" s="161"/>
      <c r="AM335" s="161"/>
      <c r="AN335" s="161"/>
      <c r="AO335" s="161"/>
      <c r="AP335" s="161"/>
      <c r="AQ335" s="161"/>
      <c r="AR335" s="161"/>
      <c r="AS335" s="161"/>
      <c r="AT335" s="161"/>
    </row>
    <row r="336" spans="1:46" x14ac:dyDescent="0.25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  <c r="AD336" s="161"/>
      <c r="AE336" s="161"/>
      <c r="AF336" s="161"/>
      <c r="AG336" s="161"/>
      <c r="AH336" s="161"/>
      <c r="AI336" s="161"/>
      <c r="AJ336" s="161"/>
      <c r="AK336" s="161"/>
      <c r="AL336" s="161"/>
      <c r="AM336" s="161"/>
      <c r="AN336" s="161"/>
      <c r="AO336" s="161"/>
      <c r="AP336" s="161"/>
      <c r="AQ336" s="161"/>
      <c r="AR336" s="161"/>
      <c r="AS336" s="161"/>
      <c r="AT336" s="161"/>
    </row>
    <row r="337" spans="1:46" x14ac:dyDescent="0.25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  <c r="AH337" s="161"/>
      <c r="AI337" s="161"/>
      <c r="AJ337" s="161"/>
      <c r="AK337" s="161"/>
      <c r="AL337" s="161"/>
      <c r="AM337" s="161"/>
      <c r="AN337" s="161"/>
      <c r="AO337" s="161"/>
      <c r="AP337" s="161"/>
      <c r="AQ337" s="161"/>
      <c r="AR337" s="161"/>
      <c r="AS337" s="161"/>
      <c r="AT337" s="161"/>
    </row>
    <row r="338" spans="1:46" x14ac:dyDescent="0.25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  <c r="AD338" s="161"/>
      <c r="AE338" s="161"/>
      <c r="AF338" s="161"/>
      <c r="AG338" s="161"/>
      <c r="AH338" s="161"/>
      <c r="AI338" s="161"/>
      <c r="AJ338" s="161"/>
      <c r="AK338" s="161"/>
      <c r="AL338" s="161"/>
      <c r="AM338" s="161"/>
      <c r="AN338" s="161"/>
      <c r="AO338" s="161"/>
      <c r="AP338" s="161"/>
      <c r="AQ338" s="161"/>
      <c r="AR338" s="161"/>
      <c r="AS338" s="161"/>
      <c r="AT338" s="161"/>
    </row>
    <row r="339" spans="1:46" x14ac:dyDescent="0.25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  <c r="AH339" s="161"/>
      <c r="AI339" s="161"/>
      <c r="AJ339" s="161"/>
      <c r="AK339" s="161"/>
      <c r="AL339" s="161"/>
      <c r="AM339" s="161"/>
      <c r="AN339" s="161"/>
      <c r="AO339" s="161"/>
      <c r="AP339" s="161"/>
      <c r="AQ339" s="161"/>
      <c r="AR339" s="161"/>
      <c r="AS339" s="161"/>
      <c r="AT339" s="161"/>
    </row>
    <row r="340" spans="1:46" x14ac:dyDescent="0.25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  <c r="AD340" s="161"/>
      <c r="AE340" s="161"/>
      <c r="AF340" s="161"/>
      <c r="AG340" s="161"/>
      <c r="AH340" s="161"/>
      <c r="AI340" s="161"/>
      <c r="AJ340" s="161"/>
      <c r="AK340" s="161"/>
      <c r="AL340" s="161"/>
      <c r="AM340" s="161"/>
      <c r="AN340" s="161"/>
      <c r="AO340" s="161"/>
      <c r="AP340" s="161"/>
      <c r="AQ340" s="161"/>
      <c r="AR340" s="161"/>
      <c r="AS340" s="161"/>
      <c r="AT340" s="161"/>
    </row>
    <row r="341" spans="1:46" x14ac:dyDescent="0.25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  <c r="AD341" s="161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  <c r="AO341" s="161"/>
      <c r="AP341" s="161"/>
      <c r="AQ341" s="161"/>
      <c r="AR341" s="161"/>
      <c r="AS341" s="161"/>
      <c r="AT341" s="161"/>
    </row>
    <row r="342" spans="1:46" x14ac:dyDescent="0.25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  <c r="AS342" s="161"/>
      <c r="AT342" s="161"/>
    </row>
    <row r="343" spans="1:46" x14ac:dyDescent="0.25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  <c r="AS343" s="161"/>
      <c r="AT343" s="161"/>
    </row>
    <row r="344" spans="1:46" x14ac:dyDescent="0.25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  <c r="AS344" s="161"/>
      <c r="AT344" s="161"/>
    </row>
    <row r="345" spans="1:46" x14ac:dyDescent="0.2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  <c r="AS345" s="161"/>
      <c r="AT345" s="161"/>
    </row>
    <row r="346" spans="1:46" x14ac:dyDescent="0.25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</row>
    <row r="347" spans="1:46" x14ac:dyDescent="0.25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  <c r="AS347" s="161"/>
      <c r="AT347" s="161"/>
    </row>
    <row r="348" spans="1:46" x14ac:dyDescent="0.25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  <c r="AS348" s="161"/>
      <c r="AT348" s="161"/>
    </row>
    <row r="349" spans="1:46" x14ac:dyDescent="0.25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1"/>
      <c r="AN349" s="161"/>
      <c r="AO349" s="161"/>
      <c r="AP349" s="161"/>
      <c r="AQ349" s="161"/>
      <c r="AR349" s="161"/>
      <c r="AS349" s="161"/>
      <c r="AT349" s="161"/>
    </row>
    <row r="350" spans="1:46" x14ac:dyDescent="0.25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  <c r="AD350" s="161"/>
      <c r="AE350" s="161"/>
      <c r="AF350" s="161"/>
      <c r="AG350" s="161"/>
      <c r="AH350" s="161"/>
      <c r="AI350" s="161"/>
      <c r="AJ350" s="161"/>
      <c r="AK350" s="161"/>
      <c r="AL350" s="161"/>
      <c r="AM350" s="161"/>
      <c r="AN350" s="161"/>
      <c r="AO350" s="161"/>
      <c r="AP350" s="161"/>
      <c r="AQ350" s="161"/>
      <c r="AR350" s="161"/>
      <c r="AS350" s="161"/>
      <c r="AT350" s="161"/>
    </row>
    <row r="351" spans="1:46" x14ac:dyDescent="0.25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1"/>
      <c r="AN351" s="161"/>
      <c r="AO351" s="161"/>
      <c r="AP351" s="161"/>
      <c r="AQ351" s="161"/>
      <c r="AR351" s="161"/>
      <c r="AS351" s="161"/>
      <c r="AT351" s="161"/>
    </row>
    <row r="352" spans="1:46" x14ac:dyDescent="0.25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  <c r="AH352" s="161"/>
      <c r="AI352" s="161"/>
      <c r="AJ352" s="161"/>
      <c r="AK352" s="161"/>
      <c r="AL352" s="161"/>
      <c r="AM352" s="161"/>
      <c r="AN352" s="161"/>
      <c r="AO352" s="161"/>
      <c r="AP352" s="161"/>
      <c r="AQ352" s="161"/>
      <c r="AR352" s="161"/>
      <c r="AS352" s="161"/>
      <c r="AT352" s="161"/>
    </row>
    <row r="353" spans="1:46" x14ac:dyDescent="0.25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161"/>
      <c r="AE353" s="161"/>
      <c r="AF353" s="161"/>
      <c r="AG353" s="161"/>
      <c r="AH353" s="161"/>
      <c r="AI353" s="161"/>
      <c r="AJ353" s="161"/>
      <c r="AK353" s="161"/>
      <c r="AL353" s="161"/>
      <c r="AM353" s="161"/>
      <c r="AN353" s="161"/>
      <c r="AO353" s="161"/>
      <c r="AP353" s="161"/>
      <c r="AQ353" s="161"/>
      <c r="AR353" s="161"/>
      <c r="AS353" s="161"/>
      <c r="AT353" s="161"/>
    </row>
    <row r="354" spans="1:46" x14ac:dyDescent="0.25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  <c r="AD354" s="161"/>
      <c r="AE354" s="161"/>
      <c r="AF354" s="161"/>
      <c r="AG354" s="161"/>
      <c r="AH354" s="161"/>
      <c r="AI354" s="161"/>
      <c r="AJ354" s="161"/>
      <c r="AK354" s="161"/>
      <c r="AL354" s="161"/>
      <c r="AM354" s="161"/>
      <c r="AN354" s="161"/>
      <c r="AO354" s="161"/>
      <c r="AP354" s="161"/>
      <c r="AQ354" s="161"/>
      <c r="AR354" s="161"/>
      <c r="AS354" s="161"/>
      <c r="AT354" s="161"/>
    </row>
    <row r="355" spans="1:46" x14ac:dyDescent="0.2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  <c r="AH355" s="161"/>
      <c r="AI355" s="161"/>
      <c r="AJ355" s="161"/>
      <c r="AK355" s="161"/>
      <c r="AL355" s="161"/>
      <c r="AM355" s="161"/>
      <c r="AN355" s="161"/>
      <c r="AO355" s="161"/>
      <c r="AP355" s="161"/>
      <c r="AQ355" s="161"/>
      <c r="AR355" s="161"/>
      <c r="AS355" s="161"/>
      <c r="AT355" s="161"/>
    </row>
    <row r="356" spans="1:46" x14ac:dyDescent="0.25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  <c r="AS356" s="161"/>
      <c r="AT356" s="161"/>
    </row>
    <row r="357" spans="1:46" x14ac:dyDescent="0.25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  <c r="AS357" s="161"/>
      <c r="AT357" s="161"/>
    </row>
    <row r="358" spans="1:46" x14ac:dyDescent="0.25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  <c r="AS358" s="161"/>
      <c r="AT358" s="161"/>
    </row>
    <row r="359" spans="1:46" x14ac:dyDescent="0.25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</row>
    <row r="360" spans="1:46" x14ac:dyDescent="0.25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  <c r="AS360" s="161"/>
      <c r="AT360" s="161"/>
    </row>
    <row r="361" spans="1:46" x14ac:dyDescent="0.25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161"/>
      <c r="AI361" s="161"/>
      <c r="AJ361" s="161"/>
      <c r="AK361" s="161"/>
      <c r="AL361" s="161"/>
      <c r="AM361" s="161"/>
      <c r="AN361" s="161"/>
      <c r="AO361" s="161"/>
      <c r="AP361" s="161"/>
      <c r="AQ361" s="161"/>
      <c r="AR361" s="161"/>
      <c r="AS361" s="161"/>
      <c r="AT361" s="161"/>
    </row>
    <row r="362" spans="1:46" x14ac:dyDescent="0.25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  <c r="AD362" s="161"/>
      <c r="AE362" s="161"/>
      <c r="AF362" s="161"/>
      <c r="AG362" s="161"/>
      <c r="AH362" s="161"/>
      <c r="AI362" s="161"/>
      <c r="AJ362" s="161"/>
      <c r="AK362" s="161"/>
      <c r="AL362" s="161"/>
      <c r="AM362" s="161"/>
      <c r="AN362" s="161"/>
      <c r="AO362" s="161"/>
      <c r="AP362" s="161"/>
      <c r="AQ362" s="161"/>
      <c r="AR362" s="161"/>
      <c r="AS362" s="161"/>
      <c r="AT362" s="161"/>
    </row>
    <row r="363" spans="1:46" x14ac:dyDescent="0.25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1"/>
      <c r="AT363" s="161"/>
    </row>
    <row r="364" spans="1:46" x14ac:dyDescent="0.25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1"/>
      <c r="AT364" s="161"/>
    </row>
    <row r="365" spans="1:46" x14ac:dyDescent="0.2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1"/>
      <c r="AT365" s="161"/>
    </row>
    <row r="366" spans="1:46" x14ac:dyDescent="0.25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1"/>
      <c r="AT366" s="161"/>
    </row>
    <row r="367" spans="1:46" x14ac:dyDescent="0.25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161"/>
      <c r="AT367" s="161"/>
    </row>
    <row r="368" spans="1:46" x14ac:dyDescent="0.25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161"/>
      <c r="AT368" s="161"/>
    </row>
    <row r="369" spans="1:46" x14ac:dyDescent="0.25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161"/>
      <c r="AT369" s="161"/>
    </row>
    <row r="370" spans="1:46" x14ac:dyDescent="0.25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161"/>
      <c r="AT370" s="161"/>
    </row>
    <row r="371" spans="1:46" x14ac:dyDescent="0.25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161"/>
      <c r="AT371" s="161"/>
    </row>
    <row r="372" spans="1:46" x14ac:dyDescent="0.25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161"/>
      <c r="AT372" s="161"/>
    </row>
    <row r="373" spans="1:46" x14ac:dyDescent="0.25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161"/>
      <c r="AT373" s="161"/>
    </row>
    <row r="374" spans="1:46" x14ac:dyDescent="0.25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161"/>
      <c r="AT374" s="161"/>
    </row>
    <row r="375" spans="1:46" x14ac:dyDescent="0.2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  <c r="AD375" s="161"/>
      <c r="AE375" s="161"/>
      <c r="AF375" s="161"/>
      <c r="AG375" s="161"/>
      <c r="AH375" s="161"/>
      <c r="AI375" s="161"/>
      <c r="AJ375" s="161"/>
      <c r="AK375" s="161"/>
      <c r="AL375" s="161"/>
      <c r="AM375" s="161"/>
      <c r="AN375" s="161"/>
      <c r="AO375" s="161"/>
      <c r="AP375" s="161"/>
      <c r="AQ375" s="161"/>
      <c r="AR375" s="161"/>
      <c r="AS375" s="161"/>
      <c r="AT375" s="161"/>
    </row>
    <row r="376" spans="1:46" x14ac:dyDescent="0.25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  <c r="AS376" s="161"/>
      <c r="AT376" s="161"/>
    </row>
    <row r="377" spans="1:46" x14ac:dyDescent="0.25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  <c r="AS377" s="161"/>
      <c r="AT377" s="161"/>
    </row>
    <row r="378" spans="1:46" x14ac:dyDescent="0.25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  <c r="AS378" s="161"/>
      <c r="AT378" s="161"/>
    </row>
    <row r="379" spans="1:46" x14ac:dyDescent="0.25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  <c r="AS379" s="161"/>
      <c r="AT379" s="161"/>
    </row>
    <row r="380" spans="1:46" x14ac:dyDescent="0.25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1"/>
      <c r="AT380" s="161"/>
    </row>
    <row r="381" spans="1:46" x14ac:dyDescent="0.25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1"/>
      <c r="AT381" s="161"/>
    </row>
    <row r="382" spans="1:46" x14ac:dyDescent="0.25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1"/>
      <c r="AT382" s="161"/>
    </row>
    <row r="383" spans="1:46" x14ac:dyDescent="0.25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1"/>
      <c r="AT383" s="161"/>
    </row>
    <row r="384" spans="1:46" x14ac:dyDescent="0.25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1"/>
      <c r="AT384" s="161"/>
    </row>
    <row r="385" spans="1:46" x14ac:dyDescent="0.2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</row>
    <row r="386" spans="1:46" x14ac:dyDescent="0.25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1"/>
      <c r="AT386" s="161"/>
    </row>
    <row r="387" spans="1:46" x14ac:dyDescent="0.25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1"/>
      <c r="AT387" s="161"/>
    </row>
    <row r="388" spans="1:46" x14ac:dyDescent="0.25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1"/>
      <c r="AT388" s="161"/>
    </row>
    <row r="389" spans="1:46" x14ac:dyDescent="0.25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  <c r="AS389" s="161"/>
      <c r="AT389" s="161"/>
    </row>
    <row r="390" spans="1:46" x14ac:dyDescent="0.25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  <c r="AH390" s="161"/>
      <c r="AI390" s="161"/>
      <c r="AJ390" s="161"/>
      <c r="AK390" s="161"/>
      <c r="AL390" s="161"/>
      <c r="AM390" s="161"/>
      <c r="AN390" s="161"/>
      <c r="AO390" s="161"/>
      <c r="AP390" s="161"/>
      <c r="AQ390" s="161"/>
      <c r="AR390" s="161"/>
      <c r="AS390" s="161"/>
      <c r="AT390" s="161"/>
    </row>
    <row r="391" spans="1:46" x14ac:dyDescent="0.25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  <c r="AS391" s="161"/>
      <c r="AT391" s="161"/>
    </row>
    <row r="392" spans="1:46" x14ac:dyDescent="0.25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  <c r="AD392" s="161"/>
      <c r="AE392" s="161"/>
      <c r="AF392" s="161"/>
      <c r="AG392" s="161"/>
      <c r="AH392" s="161"/>
      <c r="AI392" s="161"/>
      <c r="AJ392" s="161"/>
      <c r="AK392" s="161"/>
      <c r="AL392" s="161"/>
      <c r="AM392" s="161"/>
      <c r="AN392" s="161"/>
      <c r="AO392" s="161"/>
      <c r="AP392" s="161"/>
      <c r="AQ392" s="161"/>
      <c r="AR392" s="161"/>
      <c r="AS392" s="161"/>
      <c r="AT392" s="161"/>
    </row>
    <row r="393" spans="1:46" x14ac:dyDescent="0.25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  <c r="AH393" s="161"/>
      <c r="AI393" s="161"/>
      <c r="AJ393" s="161"/>
      <c r="AK393" s="161"/>
      <c r="AL393" s="161"/>
      <c r="AM393" s="161"/>
      <c r="AN393" s="161"/>
      <c r="AO393" s="161"/>
      <c r="AP393" s="161"/>
      <c r="AQ393" s="161"/>
      <c r="AR393" s="161"/>
      <c r="AS393" s="161"/>
      <c r="AT393" s="161"/>
    </row>
    <row r="394" spans="1:46" x14ac:dyDescent="0.25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161"/>
      <c r="AH394" s="161"/>
      <c r="AI394" s="161"/>
      <c r="AJ394" s="161"/>
      <c r="AK394" s="161"/>
      <c r="AL394" s="161"/>
      <c r="AM394" s="161"/>
      <c r="AN394" s="161"/>
      <c r="AO394" s="161"/>
      <c r="AP394" s="161"/>
      <c r="AQ394" s="161"/>
      <c r="AR394" s="161"/>
      <c r="AS394" s="161"/>
      <c r="AT394" s="161"/>
    </row>
    <row r="395" spans="1:46" x14ac:dyDescent="0.2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  <c r="AH395" s="161"/>
      <c r="AI395" s="161"/>
      <c r="AJ395" s="161"/>
      <c r="AK395" s="161"/>
      <c r="AL395" s="161"/>
      <c r="AM395" s="161"/>
      <c r="AN395" s="161"/>
      <c r="AO395" s="161"/>
      <c r="AP395" s="161"/>
      <c r="AQ395" s="161"/>
      <c r="AR395" s="161"/>
      <c r="AS395" s="161"/>
      <c r="AT395" s="161"/>
    </row>
    <row r="396" spans="1:46" x14ac:dyDescent="0.25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  <c r="AH396" s="161"/>
      <c r="AI396" s="161"/>
      <c r="AJ396" s="161"/>
      <c r="AK396" s="161"/>
      <c r="AL396" s="161"/>
      <c r="AM396" s="161"/>
      <c r="AN396" s="161"/>
      <c r="AO396" s="161"/>
      <c r="AP396" s="161"/>
      <c r="AQ396" s="161"/>
      <c r="AR396" s="161"/>
      <c r="AS396" s="161"/>
      <c r="AT396" s="161"/>
    </row>
    <row r="397" spans="1:46" x14ac:dyDescent="0.25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  <c r="AD397" s="161"/>
      <c r="AE397" s="161"/>
      <c r="AF397" s="161"/>
      <c r="AG397" s="161"/>
      <c r="AH397" s="161"/>
      <c r="AI397" s="161"/>
      <c r="AJ397" s="161"/>
      <c r="AK397" s="161"/>
      <c r="AL397" s="161"/>
      <c r="AM397" s="161"/>
      <c r="AN397" s="161"/>
      <c r="AO397" s="161"/>
      <c r="AP397" s="161"/>
      <c r="AQ397" s="161"/>
      <c r="AR397" s="161"/>
      <c r="AS397" s="161"/>
      <c r="AT397" s="161"/>
    </row>
    <row r="398" spans="1:46" x14ac:dyDescent="0.25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  <c r="AH398" s="161"/>
      <c r="AI398" s="161"/>
      <c r="AJ398" s="161"/>
      <c r="AK398" s="161"/>
      <c r="AL398" s="161"/>
      <c r="AM398" s="161"/>
      <c r="AN398" s="161"/>
      <c r="AO398" s="161"/>
      <c r="AP398" s="161"/>
      <c r="AQ398" s="161"/>
      <c r="AR398" s="161"/>
      <c r="AS398" s="161"/>
      <c r="AT398" s="161"/>
    </row>
    <row r="399" spans="1:46" x14ac:dyDescent="0.25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  <c r="AD399" s="161"/>
      <c r="AE399" s="161"/>
      <c r="AF399" s="161"/>
      <c r="AG399" s="161"/>
      <c r="AH399" s="161"/>
      <c r="AI399" s="161"/>
      <c r="AJ399" s="161"/>
      <c r="AK399" s="161"/>
      <c r="AL399" s="161"/>
      <c r="AM399" s="161"/>
      <c r="AN399" s="161"/>
      <c r="AO399" s="161"/>
      <c r="AP399" s="161"/>
      <c r="AQ399" s="161"/>
      <c r="AR399" s="161"/>
      <c r="AS399" s="161"/>
      <c r="AT399" s="161"/>
    </row>
    <row r="400" spans="1:46" x14ac:dyDescent="0.25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161"/>
      <c r="AH400" s="161"/>
      <c r="AI400" s="161"/>
      <c r="AJ400" s="161"/>
      <c r="AK400" s="161"/>
      <c r="AL400" s="161"/>
      <c r="AM400" s="161"/>
      <c r="AN400" s="161"/>
      <c r="AO400" s="161"/>
      <c r="AP400" s="161"/>
      <c r="AQ400" s="161"/>
      <c r="AR400" s="161"/>
      <c r="AS400" s="161"/>
      <c r="AT400" s="161"/>
    </row>
    <row r="401" spans="1:46" x14ac:dyDescent="0.25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  <c r="AH401" s="161"/>
      <c r="AI401" s="161"/>
      <c r="AJ401" s="161"/>
      <c r="AK401" s="161"/>
      <c r="AL401" s="161"/>
      <c r="AM401" s="161"/>
      <c r="AN401" s="161"/>
      <c r="AO401" s="161"/>
      <c r="AP401" s="161"/>
      <c r="AQ401" s="161"/>
      <c r="AR401" s="161"/>
      <c r="AS401" s="161"/>
      <c r="AT401" s="161"/>
    </row>
    <row r="402" spans="1:46" x14ac:dyDescent="0.25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  <c r="AD402" s="161"/>
      <c r="AE402" s="161"/>
      <c r="AF402" s="161"/>
      <c r="AG402" s="161"/>
      <c r="AH402" s="161"/>
      <c r="AI402" s="161"/>
      <c r="AJ402" s="161"/>
      <c r="AK402" s="161"/>
      <c r="AL402" s="161"/>
      <c r="AM402" s="161"/>
      <c r="AN402" s="161"/>
      <c r="AO402" s="161"/>
      <c r="AP402" s="161"/>
      <c r="AQ402" s="161"/>
      <c r="AR402" s="161"/>
      <c r="AS402" s="161"/>
      <c r="AT402" s="161"/>
    </row>
    <row r="403" spans="1:46" x14ac:dyDescent="0.25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  <c r="AD403" s="161"/>
      <c r="AE403" s="161"/>
      <c r="AF403" s="161"/>
      <c r="AG403" s="161"/>
      <c r="AH403" s="161"/>
      <c r="AI403" s="161"/>
      <c r="AJ403" s="161"/>
      <c r="AK403" s="161"/>
      <c r="AL403" s="161"/>
      <c r="AM403" s="161"/>
      <c r="AN403" s="161"/>
      <c r="AO403" s="161"/>
      <c r="AP403" s="161"/>
      <c r="AQ403" s="161"/>
      <c r="AR403" s="161"/>
      <c r="AS403" s="161"/>
      <c r="AT403" s="161"/>
    </row>
    <row r="404" spans="1:46" x14ac:dyDescent="0.25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161"/>
      <c r="AH404" s="161"/>
      <c r="AI404" s="161"/>
      <c r="AJ404" s="161"/>
      <c r="AK404" s="161"/>
      <c r="AL404" s="161"/>
      <c r="AM404" s="161"/>
      <c r="AN404" s="161"/>
      <c r="AO404" s="161"/>
      <c r="AP404" s="161"/>
      <c r="AQ404" s="161"/>
      <c r="AR404" s="161"/>
      <c r="AS404" s="161"/>
      <c r="AT404" s="161"/>
    </row>
    <row r="405" spans="1:46" x14ac:dyDescent="0.2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  <c r="AH405" s="161"/>
      <c r="AI405" s="161"/>
      <c r="AJ405" s="161"/>
      <c r="AK405" s="161"/>
      <c r="AL405" s="161"/>
      <c r="AM405" s="161"/>
      <c r="AN405" s="161"/>
      <c r="AO405" s="161"/>
      <c r="AP405" s="161"/>
      <c r="AQ405" s="161"/>
      <c r="AR405" s="161"/>
      <c r="AS405" s="161"/>
      <c r="AT405" s="161"/>
    </row>
    <row r="406" spans="1:46" x14ac:dyDescent="0.25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  <c r="AH406" s="161"/>
      <c r="AI406" s="161"/>
      <c r="AJ406" s="161"/>
      <c r="AK406" s="161"/>
      <c r="AL406" s="161"/>
      <c r="AM406" s="161"/>
      <c r="AN406" s="161"/>
      <c r="AO406" s="161"/>
      <c r="AP406" s="161"/>
      <c r="AQ406" s="161"/>
      <c r="AR406" s="161"/>
      <c r="AS406" s="161"/>
      <c r="AT406" s="161"/>
    </row>
    <row r="407" spans="1:46" x14ac:dyDescent="0.25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  <c r="AH407" s="161"/>
      <c r="AI407" s="161"/>
      <c r="AJ407" s="161"/>
      <c r="AK407" s="161"/>
      <c r="AL407" s="161"/>
      <c r="AM407" s="161"/>
      <c r="AN407" s="161"/>
      <c r="AO407" s="161"/>
      <c r="AP407" s="161"/>
      <c r="AQ407" s="161"/>
      <c r="AR407" s="161"/>
      <c r="AS407" s="161"/>
      <c r="AT407" s="161"/>
    </row>
    <row r="408" spans="1:46" x14ac:dyDescent="0.25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  <c r="AD408" s="161"/>
      <c r="AE408" s="161"/>
      <c r="AF408" s="161"/>
      <c r="AG408" s="161"/>
      <c r="AH408" s="161"/>
      <c r="AI408" s="161"/>
      <c r="AJ408" s="161"/>
      <c r="AK408" s="161"/>
      <c r="AL408" s="161"/>
      <c r="AM408" s="161"/>
      <c r="AN408" s="161"/>
      <c r="AO408" s="161"/>
      <c r="AP408" s="161"/>
      <c r="AQ408" s="161"/>
      <c r="AR408" s="161"/>
      <c r="AS408" s="161"/>
      <c r="AT408" s="161"/>
    </row>
    <row r="409" spans="1:46" x14ac:dyDescent="0.25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  <c r="AH409" s="161"/>
      <c r="AI409" s="161"/>
      <c r="AJ409" s="161"/>
      <c r="AK409" s="161"/>
      <c r="AL409" s="161"/>
      <c r="AM409" s="161"/>
      <c r="AN409" s="161"/>
      <c r="AO409" s="161"/>
      <c r="AP409" s="161"/>
      <c r="AQ409" s="161"/>
      <c r="AR409" s="161"/>
      <c r="AS409" s="161"/>
      <c r="AT409" s="161"/>
    </row>
    <row r="410" spans="1:46" x14ac:dyDescent="0.25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  <c r="AH410" s="161"/>
      <c r="AI410" s="161"/>
      <c r="AJ410" s="161"/>
      <c r="AK410" s="161"/>
      <c r="AL410" s="161"/>
      <c r="AM410" s="161"/>
      <c r="AN410" s="161"/>
      <c r="AO410" s="161"/>
      <c r="AP410" s="161"/>
      <c r="AQ410" s="161"/>
      <c r="AR410" s="161"/>
      <c r="AS410" s="161"/>
      <c r="AT410" s="161"/>
    </row>
    <row r="411" spans="1:46" x14ac:dyDescent="0.25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  <c r="AD411" s="161"/>
      <c r="AE411" s="161"/>
      <c r="AF411" s="161"/>
      <c r="AG411" s="161"/>
      <c r="AH411" s="161"/>
      <c r="AI411" s="161"/>
      <c r="AJ411" s="161"/>
      <c r="AK411" s="161"/>
      <c r="AL411" s="161"/>
      <c r="AM411" s="161"/>
      <c r="AN411" s="161"/>
      <c r="AO411" s="161"/>
      <c r="AP411" s="161"/>
      <c r="AQ411" s="161"/>
      <c r="AR411" s="161"/>
      <c r="AS411" s="161"/>
      <c r="AT411" s="161"/>
    </row>
    <row r="412" spans="1:46" x14ac:dyDescent="0.25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1"/>
      <c r="AT412" s="161"/>
    </row>
    <row r="413" spans="1:46" x14ac:dyDescent="0.25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1"/>
      <c r="AT413" s="161"/>
    </row>
    <row r="414" spans="1:46" x14ac:dyDescent="0.25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1"/>
      <c r="AT414" s="161"/>
    </row>
    <row r="415" spans="1:46" x14ac:dyDescent="0.2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1"/>
      <c r="AT415" s="161"/>
    </row>
    <row r="416" spans="1:46" x14ac:dyDescent="0.25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1"/>
      <c r="AT416" s="161"/>
    </row>
    <row r="417" spans="1:46" x14ac:dyDescent="0.25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  <c r="AS417" s="161"/>
      <c r="AT417" s="161"/>
    </row>
    <row r="418" spans="1:46" x14ac:dyDescent="0.25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  <c r="AS418" s="161"/>
      <c r="AT418" s="161"/>
    </row>
    <row r="419" spans="1:46" x14ac:dyDescent="0.25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  <c r="AS419" s="161"/>
      <c r="AT419" s="161"/>
    </row>
    <row r="420" spans="1:46" x14ac:dyDescent="0.25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  <c r="AS420" s="161"/>
      <c r="AT420" s="161"/>
    </row>
    <row r="421" spans="1:46" x14ac:dyDescent="0.25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  <c r="AS421" s="161"/>
      <c r="AT421" s="161"/>
    </row>
    <row r="422" spans="1:46" x14ac:dyDescent="0.25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  <c r="AS422" s="161"/>
      <c r="AT422" s="161"/>
    </row>
    <row r="423" spans="1:46" x14ac:dyDescent="0.25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  <c r="AD423" s="161"/>
      <c r="AE423" s="161"/>
      <c r="AF423" s="161"/>
      <c r="AG423" s="161"/>
      <c r="AH423" s="161"/>
      <c r="AI423" s="161"/>
      <c r="AJ423" s="161"/>
      <c r="AK423" s="161"/>
      <c r="AL423" s="161"/>
      <c r="AM423" s="161"/>
      <c r="AN423" s="161"/>
      <c r="AO423" s="161"/>
      <c r="AP423" s="161"/>
      <c r="AQ423" s="161"/>
      <c r="AR423" s="161"/>
      <c r="AS423" s="161"/>
      <c r="AT423" s="161"/>
    </row>
    <row r="424" spans="1:46" x14ac:dyDescent="0.25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  <c r="AD424" s="161"/>
      <c r="AE424" s="161"/>
      <c r="AF424" s="161"/>
      <c r="AG424" s="161"/>
      <c r="AH424" s="161"/>
      <c r="AI424" s="161"/>
      <c r="AJ424" s="161"/>
      <c r="AK424" s="161"/>
      <c r="AL424" s="161"/>
      <c r="AM424" s="161"/>
      <c r="AN424" s="161"/>
      <c r="AO424" s="161"/>
      <c r="AP424" s="161"/>
      <c r="AQ424" s="161"/>
      <c r="AR424" s="161"/>
      <c r="AS424" s="161"/>
      <c r="AT424" s="161"/>
    </row>
    <row r="425" spans="1:46" x14ac:dyDescent="0.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  <c r="AD425" s="161"/>
      <c r="AE425" s="161"/>
      <c r="AF425" s="161"/>
      <c r="AG425" s="161"/>
      <c r="AH425" s="161"/>
      <c r="AI425" s="161"/>
      <c r="AJ425" s="161"/>
      <c r="AK425" s="161"/>
      <c r="AL425" s="161"/>
      <c r="AM425" s="161"/>
      <c r="AN425" s="161"/>
      <c r="AO425" s="161"/>
      <c r="AP425" s="161"/>
      <c r="AQ425" s="161"/>
      <c r="AR425" s="161"/>
      <c r="AS425" s="161"/>
      <c r="AT425" s="161"/>
    </row>
    <row r="426" spans="1:46" x14ac:dyDescent="0.25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1"/>
      <c r="AT426" s="161"/>
    </row>
    <row r="427" spans="1:46" x14ac:dyDescent="0.25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1"/>
      <c r="AT427" s="161"/>
    </row>
    <row r="428" spans="1:46" x14ac:dyDescent="0.25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1"/>
      <c r="AT428" s="161"/>
    </row>
    <row r="429" spans="1:46" x14ac:dyDescent="0.25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1"/>
      <c r="AT429" s="161"/>
    </row>
    <row r="430" spans="1:46" x14ac:dyDescent="0.25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1"/>
      <c r="AT430" s="161"/>
    </row>
    <row r="431" spans="1:46" x14ac:dyDescent="0.25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  <c r="AS431" s="161"/>
      <c r="AT431" s="161"/>
    </row>
    <row r="432" spans="1:46" x14ac:dyDescent="0.25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  <c r="AS432" s="161"/>
      <c r="AT432" s="161"/>
    </row>
    <row r="433" spans="1:46" x14ac:dyDescent="0.25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  <c r="AS433" s="161"/>
      <c r="AT433" s="161"/>
    </row>
    <row r="434" spans="1:46" x14ac:dyDescent="0.25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  <c r="AS434" s="161"/>
      <c r="AT434" s="161"/>
    </row>
    <row r="435" spans="1:46" x14ac:dyDescent="0.2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  <c r="AS435" s="161"/>
      <c r="AT435" s="161"/>
    </row>
    <row r="436" spans="1:46" x14ac:dyDescent="0.25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  <c r="AH436" s="161"/>
      <c r="AI436" s="161"/>
      <c r="AJ436" s="161"/>
      <c r="AK436" s="161"/>
      <c r="AL436" s="161"/>
      <c r="AM436" s="161"/>
      <c r="AN436" s="161"/>
      <c r="AO436" s="161"/>
      <c r="AP436" s="161"/>
      <c r="AQ436" s="161"/>
      <c r="AR436" s="161"/>
      <c r="AS436" s="161"/>
      <c r="AT436" s="161"/>
    </row>
    <row r="437" spans="1:46" x14ac:dyDescent="0.25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  <c r="AH437" s="161"/>
      <c r="AI437" s="161"/>
      <c r="AJ437" s="161"/>
      <c r="AK437" s="161"/>
      <c r="AL437" s="161"/>
      <c r="AM437" s="161"/>
      <c r="AN437" s="161"/>
      <c r="AO437" s="161"/>
      <c r="AP437" s="161"/>
      <c r="AQ437" s="161"/>
      <c r="AR437" s="161"/>
      <c r="AS437" s="161"/>
      <c r="AT437" s="161"/>
    </row>
    <row r="438" spans="1:46" x14ac:dyDescent="0.25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  <c r="AD438" s="161"/>
      <c r="AE438" s="161"/>
      <c r="AF438" s="161"/>
      <c r="AG438" s="161"/>
      <c r="AH438" s="161"/>
      <c r="AI438" s="161"/>
      <c r="AJ438" s="161"/>
      <c r="AK438" s="161"/>
      <c r="AL438" s="161"/>
      <c r="AM438" s="161"/>
      <c r="AN438" s="161"/>
      <c r="AO438" s="161"/>
      <c r="AP438" s="161"/>
      <c r="AQ438" s="161"/>
      <c r="AR438" s="161"/>
      <c r="AS438" s="161"/>
      <c r="AT438" s="161"/>
    </row>
    <row r="439" spans="1:46" x14ac:dyDescent="0.25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  <c r="AD439" s="161"/>
      <c r="AE439" s="161"/>
      <c r="AF439" s="161"/>
      <c r="AG439" s="161"/>
      <c r="AH439" s="161"/>
      <c r="AI439" s="161"/>
      <c r="AJ439" s="161"/>
      <c r="AK439" s="161"/>
      <c r="AL439" s="161"/>
      <c r="AM439" s="161"/>
      <c r="AN439" s="161"/>
      <c r="AO439" s="161"/>
      <c r="AP439" s="161"/>
      <c r="AQ439" s="161"/>
      <c r="AR439" s="161"/>
      <c r="AS439" s="161"/>
      <c r="AT439" s="161"/>
    </row>
    <row r="440" spans="1:46" x14ac:dyDescent="0.25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  <c r="AH440" s="161"/>
      <c r="AI440" s="161"/>
      <c r="AJ440" s="161"/>
      <c r="AK440" s="161"/>
      <c r="AL440" s="161"/>
      <c r="AM440" s="161"/>
      <c r="AN440" s="161"/>
      <c r="AO440" s="161"/>
      <c r="AP440" s="161"/>
      <c r="AQ440" s="161"/>
      <c r="AR440" s="161"/>
      <c r="AS440" s="161"/>
      <c r="AT440" s="161"/>
    </row>
    <row r="441" spans="1:46" x14ac:dyDescent="0.25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  <c r="AH441" s="161"/>
      <c r="AI441" s="161"/>
      <c r="AJ441" s="161"/>
      <c r="AK441" s="161"/>
      <c r="AL441" s="161"/>
      <c r="AM441" s="161"/>
      <c r="AN441" s="161"/>
      <c r="AO441" s="161"/>
      <c r="AP441" s="161"/>
      <c r="AQ441" s="161"/>
      <c r="AR441" s="161"/>
      <c r="AS441" s="161"/>
      <c r="AT441" s="161"/>
    </row>
    <row r="442" spans="1:46" x14ac:dyDescent="0.25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  <c r="AD442" s="161"/>
      <c r="AE442" s="161"/>
      <c r="AF442" s="161"/>
      <c r="AG442" s="161"/>
      <c r="AH442" s="161"/>
      <c r="AI442" s="161"/>
      <c r="AJ442" s="161"/>
      <c r="AK442" s="161"/>
      <c r="AL442" s="161"/>
      <c r="AM442" s="161"/>
      <c r="AN442" s="161"/>
      <c r="AO442" s="161"/>
      <c r="AP442" s="161"/>
      <c r="AQ442" s="161"/>
      <c r="AR442" s="161"/>
      <c r="AS442" s="161"/>
      <c r="AT442" s="161"/>
    </row>
    <row r="443" spans="1:46" x14ac:dyDescent="0.25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  <c r="AH443" s="161"/>
      <c r="AI443" s="161"/>
      <c r="AJ443" s="161"/>
      <c r="AK443" s="161"/>
      <c r="AL443" s="161"/>
      <c r="AM443" s="161"/>
      <c r="AN443" s="161"/>
      <c r="AO443" s="161"/>
      <c r="AP443" s="161"/>
      <c r="AQ443" s="161"/>
      <c r="AR443" s="161"/>
      <c r="AS443" s="161"/>
      <c r="AT443" s="161"/>
    </row>
    <row r="444" spans="1:46" x14ac:dyDescent="0.25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  <c r="AD444" s="161"/>
      <c r="AE444" s="161"/>
      <c r="AF444" s="161"/>
      <c r="AG444" s="161"/>
      <c r="AH444" s="161"/>
      <c r="AI444" s="161"/>
      <c r="AJ444" s="161"/>
      <c r="AK444" s="161"/>
      <c r="AL444" s="161"/>
      <c r="AM444" s="161"/>
      <c r="AN444" s="161"/>
      <c r="AO444" s="161"/>
      <c r="AP444" s="161"/>
      <c r="AQ444" s="161"/>
      <c r="AR444" s="161"/>
      <c r="AS444" s="161"/>
      <c r="AT444" s="161"/>
    </row>
    <row r="445" spans="1:46" x14ac:dyDescent="0.2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  <c r="AD445" s="161"/>
      <c r="AE445" s="161"/>
      <c r="AF445" s="161"/>
      <c r="AG445" s="161"/>
      <c r="AH445" s="161"/>
      <c r="AI445" s="161"/>
      <c r="AJ445" s="161"/>
      <c r="AK445" s="161"/>
      <c r="AL445" s="161"/>
      <c r="AM445" s="161"/>
      <c r="AN445" s="161"/>
      <c r="AO445" s="161"/>
      <c r="AP445" s="161"/>
      <c r="AQ445" s="161"/>
      <c r="AR445" s="161"/>
      <c r="AS445" s="161"/>
      <c r="AT445" s="161"/>
    </row>
    <row r="446" spans="1:46" x14ac:dyDescent="0.25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  <c r="AD446" s="161"/>
      <c r="AE446" s="161"/>
      <c r="AF446" s="161"/>
      <c r="AG446" s="161"/>
      <c r="AH446" s="161"/>
      <c r="AI446" s="161"/>
      <c r="AJ446" s="161"/>
      <c r="AK446" s="161"/>
      <c r="AL446" s="161"/>
      <c r="AM446" s="161"/>
      <c r="AN446" s="161"/>
      <c r="AO446" s="161"/>
      <c r="AP446" s="161"/>
      <c r="AQ446" s="161"/>
      <c r="AR446" s="161"/>
      <c r="AS446" s="161"/>
      <c r="AT446" s="161"/>
    </row>
    <row r="447" spans="1:46" x14ac:dyDescent="0.25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  <c r="AH447" s="161"/>
      <c r="AI447" s="161"/>
      <c r="AJ447" s="161"/>
      <c r="AK447" s="161"/>
      <c r="AL447" s="161"/>
      <c r="AM447" s="161"/>
      <c r="AN447" s="161"/>
      <c r="AO447" s="161"/>
      <c r="AP447" s="161"/>
      <c r="AQ447" s="161"/>
      <c r="AR447" s="161"/>
      <c r="AS447" s="161"/>
      <c r="AT447" s="161"/>
    </row>
    <row r="448" spans="1:46" x14ac:dyDescent="0.25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  <c r="AH448" s="161"/>
      <c r="AI448" s="161"/>
      <c r="AJ448" s="161"/>
      <c r="AK448" s="161"/>
      <c r="AL448" s="161"/>
      <c r="AM448" s="161"/>
      <c r="AN448" s="161"/>
      <c r="AO448" s="161"/>
      <c r="AP448" s="161"/>
      <c r="AQ448" s="161"/>
      <c r="AR448" s="161"/>
      <c r="AS448" s="161"/>
      <c r="AT448" s="161"/>
    </row>
    <row r="449" spans="1:46" x14ac:dyDescent="0.25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1"/>
      <c r="AI449" s="161"/>
      <c r="AJ449" s="161"/>
      <c r="AK449" s="161"/>
      <c r="AL449" s="161"/>
      <c r="AM449" s="161"/>
      <c r="AN449" s="161"/>
      <c r="AO449" s="161"/>
      <c r="AP449" s="161"/>
      <c r="AQ449" s="161"/>
      <c r="AR449" s="161"/>
      <c r="AS449" s="161"/>
      <c r="AT449" s="161"/>
    </row>
    <row r="450" spans="1:46" x14ac:dyDescent="0.25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1"/>
      <c r="AI450" s="161"/>
      <c r="AJ450" s="161"/>
      <c r="AK450" s="161"/>
      <c r="AL450" s="161"/>
      <c r="AM450" s="161"/>
      <c r="AN450" s="161"/>
      <c r="AO450" s="161"/>
      <c r="AP450" s="161"/>
      <c r="AQ450" s="161"/>
      <c r="AR450" s="161"/>
      <c r="AS450" s="161"/>
      <c r="AT450" s="161"/>
    </row>
    <row r="451" spans="1:46" x14ac:dyDescent="0.25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  <c r="AH451" s="161"/>
      <c r="AI451" s="161"/>
      <c r="AJ451" s="161"/>
      <c r="AK451" s="161"/>
      <c r="AL451" s="161"/>
      <c r="AM451" s="161"/>
      <c r="AN451" s="161"/>
      <c r="AO451" s="161"/>
      <c r="AP451" s="161"/>
      <c r="AQ451" s="161"/>
      <c r="AR451" s="161"/>
      <c r="AS451" s="161"/>
      <c r="AT451" s="161"/>
    </row>
    <row r="452" spans="1:46" x14ac:dyDescent="0.25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  <c r="AH452" s="161"/>
      <c r="AI452" s="161"/>
      <c r="AJ452" s="161"/>
      <c r="AK452" s="161"/>
      <c r="AL452" s="161"/>
      <c r="AM452" s="161"/>
      <c r="AN452" s="161"/>
      <c r="AO452" s="161"/>
      <c r="AP452" s="161"/>
      <c r="AQ452" s="161"/>
      <c r="AR452" s="161"/>
      <c r="AS452" s="161"/>
      <c r="AT452" s="161"/>
    </row>
    <row r="453" spans="1:46" x14ac:dyDescent="0.25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  <c r="AH453" s="161"/>
      <c r="AI453" s="161"/>
      <c r="AJ453" s="161"/>
      <c r="AK453" s="161"/>
      <c r="AL453" s="161"/>
      <c r="AM453" s="161"/>
      <c r="AN453" s="161"/>
      <c r="AO453" s="161"/>
      <c r="AP453" s="161"/>
      <c r="AQ453" s="161"/>
      <c r="AR453" s="161"/>
      <c r="AS453" s="161"/>
      <c r="AT453" s="161"/>
    </row>
    <row r="454" spans="1:46" x14ac:dyDescent="0.25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1"/>
      <c r="AT454" s="161"/>
    </row>
    <row r="455" spans="1:46" x14ac:dyDescent="0.2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1"/>
      <c r="AT455" s="161"/>
    </row>
    <row r="456" spans="1:46" x14ac:dyDescent="0.25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1"/>
      <c r="AT456" s="161"/>
    </row>
    <row r="457" spans="1:46" x14ac:dyDescent="0.25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1"/>
      <c r="AT457" s="161"/>
    </row>
    <row r="458" spans="1:46" x14ac:dyDescent="0.25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1"/>
      <c r="AT458" s="161"/>
    </row>
    <row r="459" spans="1:46" x14ac:dyDescent="0.25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  <c r="AH459" s="161"/>
      <c r="AI459" s="161"/>
      <c r="AJ459" s="161"/>
      <c r="AK459" s="161"/>
      <c r="AL459" s="161"/>
      <c r="AM459" s="161"/>
      <c r="AN459" s="161"/>
      <c r="AO459" s="161"/>
      <c r="AP459" s="161"/>
      <c r="AQ459" s="161"/>
      <c r="AR459" s="161"/>
      <c r="AS459" s="161"/>
      <c r="AT459" s="161"/>
    </row>
    <row r="460" spans="1:46" x14ac:dyDescent="0.25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  <c r="AH460" s="161"/>
      <c r="AI460" s="161"/>
      <c r="AJ460" s="161"/>
      <c r="AK460" s="161"/>
      <c r="AL460" s="161"/>
      <c r="AM460" s="161"/>
      <c r="AN460" s="161"/>
      <c r="AO460" s="161"/>
      <c r="AP460" s="161"/>
      <c r="AQ460" s="161"/>
      <c r="AR460" s="161"/>
      <c r="AS460" s="161"/>
      <c r="AT460" s="161"/>
    </row>
    <row r="461" spans="1:46" x14ac:dyDescent="0.25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  <c r="AS461" s="161"/>
      <c r="AT461" s="161"/>
    </row>
    <row r="462" spans="1:46" x14ac:dyDescent="0.25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  <c r="AS462" s="161"/>
      <c r="AT462" s="161"/>
    </row>
    <row r="463" spans="1:46" x14ac:dyDescent="0.25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  <c r="AS463" s="161"/>
      <c r="AT463" s="161"/>
    </row>
    <row r="464" spans="1:46" x14ac:dyDescent="0.25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  <c r="AS464" s="161"/>
      <c r="AT464" s="161"/>
    </row>
    <row r="465" spans="1:46" x14ac:dyDescent="0.2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  <c r="AH465" s="161"/>
      <c r="AI465" s="161"/>
      <c r="AJ465" s="161"/>
      <c r="AK465" s="161"/>
      <c r="AL465" s="161"/>
      <c r="AM465" s="161"/>
      <c r="AN465" s="161"/>
      <c r="AO465" s="161"/>
      <c r="AP465" s="161"/>
      <c r="AQ465" s="161"/>
      <c r="AR465" s="161"/>
      <c r="AS465" s="161"/>
      <c r="AT465" s="161"/>
    </row>
    <row r="466" spans="1:46" x14ac:dyDescent="0.25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  <c r="AH466" s="161"/>
      <c r="AI466" s="161"/>
      <c r="AJ466" s="161"/>
      <c r="AK466" s="161"/>
      <c r="AL466" s="161"/>
      <c r="AM466" s="161"/>
      <c r="AN466" s="161"/>
      <c r="AO466" s="161"/>
      <c r="AP466" s="161"/>
      <c r="AQ466" s="161"/>
      <c r="AR466" s="161"/>
      <c r="AS466" s="161"/>
      <c r="AT466" s="161"/>
    </row>
    <row r="467" spans="1:46" x14ac:dyDescent="0.25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  <c r="AH467" s="161"/>
      <c r="AI467" s="161"/>
      <c r="AJ467" s="161"/>
      <c r="AK467" s="161"/>
      <c r="AL467" s="161"/>
      <c r="AM467" s="161"/>
      <c r="AN467" s="161"/>
      <c r="AO467" s="161"/>
      <c r="AP467" s="161"/>
      <c r="AQ467" s="161"/>
      <c r="AR467" s="161"/>
      <c r="AS467" s="161"/>
      <c r="AT467" s="161"/>
    </row>
    <row r="468" spans="1:46" x14ac:dyDescent="0.25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  <c r="AS468" s="161"/>
      <c r="AT468" s="161"/>
    </row>
    <row r="469" spans="1:46" x14ac:dyDescent="0.25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  <c r="AS469" s="161"/>
      <c r="AT469" s="161"/>
    </row>
    <row r="470" spans="1:46" x14ac:dyDescent="0.25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1"/>
      <c r="AI470" s="161"/>
      <c r="AJ470" s="161"/>
      <c r="AK470" s="161"/>
      <c r="AL470" s="161"/>
      <c r="AM470" s="161"/>
      <c r="AN470" s="161"/>
      <c r="AO470" s="161"/>
      <c r="AP470" s="161"/>
      <c r="AQ470" s="161"/>
      <c r="AR470" s="161"/>
      <c r="AS470" s="161"/>
      <c r="AT470" s="161"/>
    </row>
    <row r="471" spans="1:46" x14ac:dyDescent="0.25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1"/>
      <c r="AI471" s="161"/>
      <c r="AJ471" s="161"/>
      <c r="AK471" s="161"/>
      <c r="AL471" s="161"/>
      <c r="AM471" s="161"/>
      <c r="AN471" s="161"/>
      <c r="AO471" s="161"/>
      <c r="AP471" s="161"/>
      <c r="AQ471" s="161"/>
      <c r="AR471" s="161"/>
      <c r="AS471" s="161"/>
      <c r="AT471" s="161"/>
    </row>
    <row r="472" spans="1:46" x14ac:dyDescent="0.25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  <c r="AH472" s="161"/>
      <c r="AI472" s="161"/>
      <c r="AJ472" s="161"/>
      <c r="AK472" s="161"/>
      <c r="AL472" s="161"/>
      <c r="AM472" s="161"/>
      <c r="AN472" s="161"/>
      <c r="AO472" s="161"/>
      <c r="AP472" s="161"/>
      <c r="AQ472" s="161"/>
      <c r="AR472" s="161"/>
      <c r="AS472" s="161"/>
      <c r="AT472" s="161"/>
    </row>
    <row r="473" spans="1:46" x14ac:dyDescent="0.25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  <c r="AH473" s="161"/>
      <c r="AI473" s="161"/>
      <c r="AJ473" s="161"/>
      <c r="AK473" s="161"/>
      <c r="AL473" s="161"/>
      <c r="AM473" s="161"/>
      <c r="AN473" s="161"/>
      <c r="AO473" s="161"/>
      <c r="AP473" s="161"/>
      <c r="AQ473" s="161"/>
      <c r="AR473" s="161"/>
      <c r="AS473" s="161"/>
      <c r="AT473" s="161"/>
    </row>
    <row r="474" spans="1:46" x14ac:dyDescent="0.25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  <c r="AH474" s="161"/>
      <c r="AI474" s="161"/>
      <c r="AJ474" s="161"/>
      <c r="AK474" s="161"/>
      <c r="AL474" s="161"/>
      <c r="AM474" s="161"/>
      <c r="AN474" s="161"/>
      <c r="AO474" s="161"/>
      <c r="AP474" s="161"/>
      <c r="AQ474" s="161"/>
      <c r="AR474" s="161"/>
      <c r="AS474" s="161"/>
      <c r="AT474" s="161"/>
    </row>
    <row r="475" spans="1:46" x14ac:dyDescent="0.2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  <c r="AD475" s="161"/>
      <c r="AE475" s="161"/>
      <c r="AF475" s="161"/>
      <c r="AG475" s="161"/>
      <c r="AH475" s="161"/>
      <c r="AI475" s="161"/>
      <c r="AJ475" s="161"/>
      <c r="AK475" s="161"/>
      <c r="AL475" s="161"/>
      <c r="AM475" s="161"/>
      <c r="AN475" s="161"/>
      <c r="AO475" s="161"/>
      <c r="AP475" s="161"/>
      <c r="AQ475" s="161"/>
      <c r="AR475" s="161"/>
      <c r="AS475" s="161"/>
      <c r="AT475" s="161"/>
    </row>
    <row r="476" spans="1:46" x14ac:dyDescent="0.25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  <c r="AH476" s="161"/>
      <c r="AI476" s="161"/>
      <c r="AJ476" s="161"/>
      <c r="AK476" s="161"/>
      <c r="AL476" s="161"/>
      <c r="AM476" s="161"/>
      <c r="AN476" s="161"/>
      <c r="AO476" s="161"/>
      <c r="AP476" s="161"/>
      <c r="AQ476" s="161"/>
      <c r="AR476" s="161"/>
      <c r="AS476" s="161"/>
      <c r="AT476" s="161"/>
    </row>
    <row r="477" spans="1:46" x14ac:dyDescent="0.25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  <c r="AD477" s="161"/>
      <c r="AE477" s="161"/>
      <c r="AF477" s="161"/>
      <c r="AG477" s="161"/>
      <c r="AH477" s="161"/>
      <c r="AI477" s="161"/>
      <c r="AJ477" s="161"/>
      <c r="AK477" s="161"/>
      <c r="AL477" s="161"/>
      <c r="AM477" s="161"/>
      <c r="AN477" s="161"/>
      <c r="AO477" s="161"/>
      <c r="AP477" s="161"/>
      <c r="AQ477" s="161"/>
      <c r="AR477" s="161"/>
      <c r="AS477" s="161"/>
      <c r="AT477" s="161"/>
    </row>
    <row r="478" spans="1:46" x14ac:dyDescent="0.25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  <c r="AH478" s="161"/>
      <c r="AI478" s="161"/>
      <c r="AJ478" s="161"/>
      <c r="AK478" s="161"/>
      <c r="AL478" s="161"/>
      <c r="AM478" s="161"/>
      <c r="AN478" s="161"/>
      <c r="AO478" s="161"/>
      <c r="AP478" s="161"/>
      <c r="AQ478" s="161"/>
      <c r="AR478" s="161"/>
      <c r="AS478" s="161"/>
      <c r="AT478" s="161"/>
    </row>
    <row r="479" spans="1:46" x14ac:dyDescent="0.25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  <c r="AH479" s="161"/>
      <c r="AI479" s="161"/>
      <c r="AJ479" s="161"/>
      <c r="AK479" s="161"/>
      <c r="AL479" s="161"/>
      <c r="AM479" s="161"/>
      <c r="AN479" s="161"/>
      <c r="AO479" s="161"/>
      <c r="AP479" s="161"/>
      <c r="AQ479" s="161"/>
      <c r="AR479" s="161"/>
      <c r="AS479" s="161"/>
      <c r="AT479" s="161"/>
    </row>
    <row r="480" spans="1:46" x14ac:dyDescent="0.25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  <c r="AH480" s="161"/>
      <c r="AI480" s="161"/>
      <c r="AJ480" s="161"/>
      <c r="AK480" s="161"/>
      <c r="AL480" s="161"/>
      <c r="AM480" s="161"/>
      <c r="AN480" s="161"/>
      <c r="AO480" s="161"/>
      <c r="AP480" s="161"/>
      <c r="AQ480" s="161"/>
      <c r="AR480" s="161"/>
      <c r="AS480" s="161"/>
      <c r="AT480" s="161"/>
    </row>
    <row r="481" spans="1:46" x14ac:dyDescent="0.25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  <c r="AD481" s="161"/>
      <c r="AE481" s="161"/>
      <c r="AF481" s="161"/>
      <c r="AG481" s="161"/>
      <c r="AH481" s="161"/>
      <c r="AI481" s="161"/>
      <c r="AJ481" s="161"/>
      <c r="AK481" s="161"/>
      <c r="AL481" s="161"/>
      <c r="AM481" s="161"/>
      <c r="AN481" s="161"/>
      <c r="AO481" s="161"/>
      <c r="AP481" s="161"/>
      <c r="AQ481" s="161"/>
      <c r="AR481" s="161"/>
      <c r="AS481" s="161"/>
      <c r="AT481" s="161"/>
    </row>
    <row r="482" spans="1:46" x14ac:dyDescent="0.25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  <c r="AD482" s="161"/>
      <c r="AE482" s="161"/>
      <c r="AF482" s="161"/>
      <c r="AG482" s="161"/>
      <c r="AH482" s="161"/>
      <c r="AI482" s="161"/>
      <c r="AJ482" s="161"/>
      <c r="AK482" s="161"/>
      <c r="AL482" s="161"/>
      <c r="AM482" s="161"/>
      <c r="AN482" s="161"/>
      <c r="AO482" s="161"/>
      <c r="AP482" s="161"/>
      <c r="AQ482" s="161"/>
      <c r="AR482" s="161"/>
      <c r="AS482" s="161"/>
      <c r="AT482" s="161"/>
    </row>
    <row r="483" spans="1:46" x14ac:dyDescent="0.25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  <c r="AD483" s="161"/>
      <c r="AE483" s="161"/>
      <c r="AF483" s="161"/>
      <c r="AG483" s="161"/>
      <c r="AH483" s="161"/>
      <c r="AI483" s="161"/>
      <c r="AJ483" s="161"/>
      <c r="AK483" s="161"/>
      <c r="AL483" s="161"/>
      <c r="AM483" s="161"/>
      <c r="AN483" s="161"/>
      <c r="AO483" s="161"/>
      <c r="AP483" s="161"/>
      <c r="AQ483" s="161"/>
      <c r="AR483" s="161"/>
      <c r="AS483" s="161"/>
      <c r="AT483" s="161"/>
    </row>
    <row r="484" spans="1:46" x14ac:dyDescent="0.25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  <c r="AF484" s="161"/>
      <c r="AG484" s="161"/>
      <c r="AH484" s="161"/>
      <c r="AI484" s="161"/>
      <c r="AJ484" s="161"/>
      <c r="AK484" s="161"/>
      <c r="AL484" s="161"/>
      <c r="AM484" s="161"/>
      <c r="AN484" s="161"/>
      <c r="AO484" s="161"/>
      <c r="AP484" s="161"/>
      <c r="AQ484" s="161"/>
      <c r="AR484" s="161"/>
      <c r="AS484" s="161"/>
      <c r="AT484" s="161"/>
    </row>
    <row r="485" spans="1:46" x14ac:dyDescent="0.2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  <c r="AF485" s="161"/>
      <c r="AG485" s="161"/>
      <c r="AH485" s="161"/>
      <c r="AI485" s="161"/>
      <c r="AJ485" s="161"/>
      <c r="AK485" s="161"/>
      <c r="AL485" s="161"/>
      <c r="AM485" s="161"/>
      <c r="AN485" s="161"/>
      <c r="AO485" s="161"/>
      <c r="AP485" s="161"/>
      <c r="AQ485" s="161"/>
      <c r="AR485" s="161"/>
      <c r="AS485" s="161"/>
      <c r="AT485" s="161"/>
    </row>
    <row r="486" spans="1:46" x14ac:dyDescent="0.25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  <c r="AF486" s="161"/>
      <c r="AG486" s="161"/>
      <c r="AH486" s="161"/>
      <c r="AI486" s="161"/>
      <c r="AJ486" s="161"/>
      <c r="AK486" s="161"/>
      <c r="AL486" s="161"/>
      <c r="AM486" s="161"/>
      <c r="AN486" s="161"/>
      <c r="AO486" s="161"/>
      <c r="AP486" s="161"/>
      <c r="AQ486" s="161"/>
      <c r="AR486" s="161"/>
      <c r="AS486" s="161"/>
      <c r="AT486" s="161"/>
    </row>
    <row r="487" spans="1:46" x14ac:dyDescent="0.25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  <c r="AD487" s="161"/>
      <c r="AE487" s="161"/>
      <c r="AF487" s="161"/>
      <c r="AG487" s="161"/>
      <c r="AH487" s="161"/>
      <c r="AI487" s="161"/>
      <c r="AJ487" s="161"/>
      <c r="AK487" s="161"/>
      <c r="AL487" s="161"/>
      <c r="AM487" s="161"/>
      <c r="AN487" s="161"/>
      <c r="AO487" s="161"/>
      <c r="AP487" s="161"/>
      <c r="AQ487" s="161"/>
      <c r="AR487" s="161"/>
      <c r="AS487" s="161"/>
      <c r="AT487" s="161"/>
    </row>
    <row r="488" spans="1:46" x14ac:dyDescent="0.25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  <c r="AH488" s="161"/>
      <c r="AI488" s="161"/>
      <c r="AJ488" s="161"/>
      <c r="AK488" s="161"/>
      <c r="AL488" s="161"/>
      <c r="AM488" s="161"/>
      <c r="AN488" s="161"/>
      <c r="AO488" s="161"/>
      <c r="AP488" s="161"/>
      <c r="AQ488" s="161"/>
      <c r="AR488" s="161"/>
      <c r="AS488" s="161"/>
      <c r="AT488" s="161"/>
    </row>
    <row r="489" spans="1:46" x14ac:dyDescent="0.25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1"/>
      <c r="AI489" s="161"/>
      <c r="AJ489" s="161"/>
      <c r="AK489" s="161"/>
      <c r="AL489" s="161"/>
      <c r="AM489" s="161"/>
      <c r="AN489" s="161"/>
      <c r="AO489" s="161"/>
      <c r="AP489" s="161"/>
      <c r="AQ489" s="161"/>
      <c r="AR489" s="161"/>
      <c r="AS489" s="161"/>
      <c r="AT489" s="161"/>
    </row>
    <row r="490" spans="1:46" x14ac:dyDescent="0.25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  <c r="AH490" s="161"/>
      <c r="AI490" s="161"/>
      <c r="AJ490" s="161"/>
      <c r="AK490" s="161"/>
      <c r="AL490" s="161"/>
      <c r="AM490" s="161"/>
      <c r="AN490" s="161"/>
      <c r="AO490" s="161"/>
      <c r="AP490" s="161"/>
      <c r="AQ490" s="161"/>
      <c r="AR490" s="161"/>
      <c r="AS490" s="161"/>
      <c r="AT490" s="161"/>
    </row>
    <row r="491" spans="1:46" x14ac:dyDescent="0.25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1"/>
      <c r="AI491" s="161"/>
      <c r="AJ491" s="161"/>
      <c r="AK491" s="161"/>
      <c r="AL491" s="161"/>
      <c r="AM491" s="161"/>
      <c r="AN491" s="161"/>
      <c r="AO491" s="161"/>
      <c r="AP491" s="161"/>
      <c r="AQ491" s="161"/>
      <c r="AR491" s="161"/>
      <c r="AS491" s="161"/>
      <c r="AT491" s="161"/>
    </row>
    <row r="492" spans="1:46" x14ac:dyDescent="0.25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1"/>
      <c r="AI492" s="161"/>
      <c r="AJ492" s="161"/>
      <c r="AK492" s="161"/>
      <c r="AL492" s="161"/>
      <c r="AM492" s="161"/>
      <c r="AN492" s="161"/>
      <c r="AO492" s="161"/>
      <c r="AP492" s="161"/>
      <c r="AQ492" s="161"/>
      <c r="AR492" s="161"/>
      <c r="AS492" s="161"/>
      <c r="AT492" s="161"/>
    </row>
    <row r="493" spans="1:46" x14ac:dyDescent="0.25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1"/>
      <c r="AI493" s="161"/>
      <c r="AJ493" s="161"/>
      <c r="AK493" s="161"/>
      <c r="AL493" s="161"/>
      <c r="AM493" s="161"/>
      <c r="AN493" s="161"/>
      <c r="AO493" s="161"/>
      <c r="AP493" s="161"/>
      <c r="AQ493" s="161"/>
      <c r="AR493" s="161"/>
      <c r="AS493" s="161"/>
      <c r="AT493" s="161"/>
    </row>
    <row r="494" spans="1:46" x14ac:dyDescent="0.25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  <c r="AH494" s="161"/>
      <c r="AI494" s="161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61"/>
    </row>
    <row r="495" spans="1:46" x14ac:dyDescent="0.2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  <c r="AS495" s="161"/>
      <c r="AT495" s="161"/>
    </row>
    <row r="496" spans="1:46" x14ac:dyDescent="0.25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161"/>
      <c r="AT496" s="161"/>
    </row>
    <row r="497" spans="1:46" x14ac:dyDescent="0.25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161"/>
      <c r="AT497" s="161"/>
    </row>
    <row r="498" spans="1:46" x14ac:dyDescent="0.25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161"/>
      <c r="AT498" s="161"/>
    </row>
    <row r="499" spans="1:46" x14ac:dyDescent="0.25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161"/>
      <c r="AT499" s="161"/>
    </row>
    <row r="500" spans="1:46" x14ac:dyDescent="0.25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1"/>
      <c r="AT500" s="161"/>
    </row>
    <row r="501" spans="1:46" x14ac:dyDescent="0.25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1"/>
      <c r="AI501" s="161"/>
      <c r="AJ501" s="161"/>
      <c r="AK501" s="161"/>
      <c r="AL501" s="161"/>
      <c r="AM501" s="161"/>
      <c r="AN501" s="161"/>
      <c r="AO501" s="161"/>
      <c r="AP501" s="161"/>
      <c r="AQ501" s="161"/>
      <c r="AR501" s="161"/>
      <c r="AS501" s="161"/>
      <c r="AT501" s="161"/>
    </row>
    <row r="502" spans="1:46" x14ac:dyDescent="0.25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  <c r="AH502" s="161"/>
      <c r="AI502" s="161"/>
      <c r="AJ502" s="161"/>
      <c r="AK502" s="161"/>
      <c r="AL502" s="161"/>
      <c r="AM502" s="161"/>
      <c r="AN502" s="161"/>
      <c r="AO502" s="161"/>
      <c r="AP502" s="161"/>
      <c r="AQ502" s="161"/>
      <c r="AR502" s="161"/>
      <c r="AS502" s="161"/>
      <c r="AT502" s="161"/>
    </row>
    <row r="503" spans="1:46" x14ac:dyDescent="0.25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  <c r="AH503" s="161"/>
      <c r="AI503" s="161"/>
      <c r="AJ503" s="161"/>
      <c r="AK503" s="161"/>
      <c r="AL503" s="161"/>
      <c r="AM503" s="161"/>
      <c r="AN503" s="161"/>
      <c r="AO503" s="161"/>
      <c r="AP503" s="161"/>
      <c r="AQ503" s="161"/>
      <c r="AR503" s="161"/>
      <c r="AS503" s="161"/>
      <c r="AT503" s="161"/>
    </row>
    <row r="504" spans="1:46" x14ac:dyDescent="0.25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  <c r="AD504" s="161"/>
      <c r="AE504" s="161"/>
      <c r="AF504" s="161"/>
      <c r="AG504" s="161"/>
      <c r="AH504" s="161"/>
      <c r="AI504" s="161"/>
      <c r="AJ504" s="161"/>
      <c r="AK504" s="161"/>
      <c r="AL504" s="161"/>
      <c r="AM504" s="161"/>
      <c r="AN504" s="161"/>
      <c r="AO504" s="161"/>
      <c r="AP504" s="161"/>
      <c r="AQ504" s="161"/>
      <c r="AR504" s="161"/>
      <c r="AS504" s="161"/>
      <c r="AT504" s="161"/>
    </row>
    <row r="505" spans="1:46" x14ac:dyDescent="0.2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  <c r="AD505" s="161"/>
      <c r="AE505" s="161"/>
      <c r="AF505" s="161"/>
      <c r="AG505" s="161"/>
      <c r="AH505" s="161"/>
      <c r="AI505" s="161"/>
      <c r="AJ505" s="161"/>
      <c r="AK505" s="161"/>
      <c r="AL505" s="161"/>
      <c r="AM505" s="161"/>
      <c r="AN505" s="161"/>
      <c r="AO505" s="161"/>
      <c r="AP505" s="161"/>
      <c r="AQ505" s="161"/>
      <c r="AR505" s="161"/>
      <c r="AS505" s="161"/>
      <c r="AT505" s="161"/>
    </row>
    <row r="506" spans="1:46" x14ac:dyDescent="0.25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  <c r="AD506" s="161"/>
      <c r="AE506" s="161"/>
      <c r="AF506" s="161"/>
      <c r="AG506" s="161"/>
      <c r="AH506" s="161"/>
      <c r="AI506" s="161"/>
      <c r="AJ506" s="161"/>
      <c r="AK506" s="161"/>
      <c r="AL506" s="161"/>
      <c r="AM506" s="161"/>
      <c r="AN506" s="161"/>
      <c r="AO506" s="161"/>
      <c r="AP506" s="161"/>
      <c r="AQ506" s="161"/>
      <c r="AR506" s="161"/>
      <c r="AS506" s="161"/>
      <c r="AT506" s="161"/>
    </row>
    <row r="507" spans="1:46" x14ac:dyDescent="0.25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  <c r="AH507" s="161"/>
      <c r="AI507" s="161"/>
      <c r="AJ507" s="161"/>
      <c r="AK507" s="161"/>
      <c r="AL507" s="161"/>
      <c r="AM507" s="161"/>
      <c r="AN507" s="161"/>
      <c r="AO507" s="161"/>
      <c r="AP507" s="161"/>
      <c r="AQ507" s="161"/>
      <c r="AR507" s="161"/>
      <c r="AS507" s="161"/>
      <c r="AT507" s="161"/>
    </row>
    <row r="508" spans="1:46" x14ac:dyDescent="0.25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  <c r="AH508" s="161"/>
      <c r="AI508" s="161"/>
      <c r="AJ508" s="161"/>
      <c r="AK508" s="161"/>
      <c r="AL508" s="161"/>
      <c r="AM508" s="161"/>
      <c r="AN508" s="161"/>
      <c r="AO508" s="161"/>
      <c r="AP508" s="161"/>
      <c r="AQ508" s="161"/>
      <c r="AR508" s="161"/>
      <c r="AS508" s="161"/>
      <c r="AT508" s="161"/>
    </row>
    <row r="509" spans="1:46" x14ac:dyDescent="0.25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  <c r="AH509" s="161"/>
      <c r="AI509" s="161"/>
      <c r="AJ509" s="161"/>
      <c r="AK509" s="161"/>
      <c r="AL509" s="161"/>
      <c r="AM509" s="161"/>
      <c r="AN509" s="161"/>
      <c r="AO509" s="161"/>
      <c r="AP509" s="161"/>
      <c r="AQ509" s="161"/>
      <c r="AR509" s="161"/>
      <c r="AS509" s="161"/>
      <c r="AT509" s="161"/>
    </row>
    <row r="510" spans="1:46" x14ac:dyDescent="0.25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1"/>
      <c r="AI510" s="161"/>
      <c r="AJ510" s="161"/>
      <c r="AK510" s="161"/>
      <c r="AL510" s="161"/>
      <c r="AM510" s="161"/>
      <c r="AN510" s="161"/>
      <c r="AO510" s="161"/>
      <c r="AP510" s="161"/>
      <c r="AQ510" s="161"/>
      <c r="AR510" s="161"/>
      <c r="AS510" s="161"/>
      <c r="AT510" s="161"/>
    </row>
    <row r="511" spans="1:46" x14ac:dyDescent="0.25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  <c r="AH511" s="161"/>
      <c r="AI511" s="161"/>
      <c r="AJ511" s="161"/>
      <c r="AK511" s="161"/>
      <c r="AL511" s="161"/>
      <c r="AM511" s="161"/>
      <c r="AN511" s="161"/>
      <c r="AO511" s="161"/>
      <c r="AP511" s="161"/>
      <c r="AQ511" s="161"/>
      <c r="AR511" s="161"/>
      <c r="AS511" s="161"/>
      <c r="AT511" s="161"/>
    </row>
    <row r="512" spans="1:46" x14ac:dyDescent="0.25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  <c r="AS512" s="161"/>
      <c r="AT512" s="161"/>
    </row>
    <row r="513" spans="1:46" x14ac:dyDescent="0.25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61"/>
      <c r="AT513" s="161"/>
    </row>
    <row r="514" spans="1:46" x14ac:dyDescent="0.25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  <c r="AS514" s="161"/>
      <c r="AT514" s="161"/>
    </row>
    <row r="515" spans="1:46" x14ac:dyDescent="0.2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  <c r="AS515" s="161"/>
      <c r="AT515" s="161"/>
    </row>
    <row r="516" spans="1:46" x14ac:dyDescent="0.25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  <c r="AH516" s="161"/>
      <c r="AI516" s="161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61"/>
    </row>
    <row r="517" spans="1:46" x14ac:dyDescent="0.25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  <c r="AH517" s="161"/>
      <c r="AI517" s="161"/>
      <c r="AJ517" s="161"/>
      <c r="AK517" s="161"/>
      <c r="AL517" s="161"/>
      <c r="AM517" s="161"/>
      <c r="AN517" s="161"/>
      <c r="AO517" s="161"/>
      <c r="AP517" s="161"/>
      <c r="AQ517" s="161"/>
      <c r="AR517" s="161"/>
      <c r="AS517" s="161"/>
      <c r="AT517" s="161"/>
    </row>
    <row r="518" spans="1:46" x14ac:dyDescent="0.25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  <c r="AH518" s="161"/>
      <c r="AI518" s="161"/>
      <c r="AJ518" s="161"/>
      <c r="AK518" s="161"/>
      <c r="AL518" s="161"/>
      <c r="AM518" s="161"/>
      <c r="AN518" s="161"/>
      <c r="AO518" s="161"/>
      <c r="AP518" s="161"/>
      <c r="AQ518" s="161"/>
      <c r="AR518" s="161"/>
      <c r="AS518" s="161"/>
      <c r="AT518" s="161"/>
    </row>
    <row r="519" spans="1:46" x14ac:dyDescent="0.25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  <c r="AH519" s="161"/>
      <c r="AI519" s="161"/>
      <c r="AJ519" s="161"/>
      <c r="AK519" s="161"/>
      <c r="AL519" s="161"/>
      <c r="AM519" s="161"/>
      <c r="AN519" s="161"/>
      <c r="AO519" s="161"/>
      <c r="AP519" s="161"/>
      <c r="AQ519" s="161"/>
      <c r="AR519" s="161"/>
      <c r="AS519" s="161"/>
      <c r="AT519" s="161"/>
    </row>
    <row r="520" spans="1:46" x14ac:dyDescent="0.25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1"/>
      <c r="AI520" s="161"/>
      <c r="AJ520" s="161"/>
      <c r="AK520" s="161"/>
      <c r="AL520" s="161"/>
      <c r="AM520" s="161"/>
      <c r="AN520" s="161"/>
      <c r="AO520" s="161"/>
      <c r="AP520" s="161"/>
      <c r="AQ520" s="161"/>
      <c r="AR520" s="161"/>
      <c r="AS520" s="161"/>
      <c r="AT520" s="161"/>
    </row>
    <row r="521" spans="1:46" x14ac:dyDescent="0.25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  <c r="AF521" s="161"/>
      <c r="AG521" s="161"/>
      <c r="AH521" s="161"/>
      <c r="AI521" s="161"/>
      <c r="AJ521" s="161"/>
      <c r="AK521" s="161"/>
      <c r="AL521" s="161"/>
      <c r="AM521" s="161"/>
      <c r="AN521" s="161"/>
      <c r="AO521" s="161"/>
      <c r="AP521" s="161"/>
      <c r="AQ521" s="161"/>
      <c r="AR521" s="161"/>
      <c r="AS521" s="161"/>
      <c r="AT521" s="161"/>
    </row>
    <row r="522" spans="1:46" x14ac:dyDescent="0.25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  <c r="AF522" s="161"/>
      <c r="AG522" s="161"/>
      <c r="AH522" s="161"/>
      <c r="AI522" s="161"/>
      <c r="AJ522" s="161"/>
      <c r="AK522" s="161"/>
      <c r="AL522" s="161"/>
      <c r="AM522" s="161"/>
      <c r="AN522" s="161"/>
      <c r="AO522" s="161"/>
      <c r="AP522" s="161"/>
      <c r="AQ522" s="161"/>
      <c r="AR522" s="161"/>
      <c r="AS522" s="161"/>
      <c r="AT522" s="161"/>
    </row>
    <row r="523" spans="1:46" x14ac:dyDescent="0.25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  <c r="AD523" s="161"/>
      <c r="AE523" s="161"/>
      <c r="AF523" s="161"/>
      <c r="AG523" s="161"/>
      <c r="AH523" s="161"/>
      <c r="AI523" s="161"/>
      <c r="AJ523" s="161"/>
      <c r="AK523" s="161"/>
      <c r="AL523" s="161"/>
      <c r="AM523" s="161"/>
      <c r="AN523" s="161"/>
      <c r="AO523" s="161"/>
      <c r="AP523" s="161"/>
      <c r="AQ523" s="161"/>
      <c r="AR523" s="161"/>
      <c r="AS523" s="161"/>
      <c r="AT523" s="161"/>
    </row>
    <row r="524" spans="1:46" x14ac:dyDescent="0.25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  <c r="AH524" s="161"/>
      <c r="AI524" s="161"/>
      <c r="AJ524" s="161"/>
      <c r="AK524" s="161"/>
      <c r="AL524" s="161"/>
      <c r="AM524" s="161"/>
      <c r="AN524" s="161"/>
      <c r="AO524" s="161"/>
      <c r="AP524" s="161"/>
      <c r="AQ524" s="161"/>
      <c r="AR524" s="161"/>
      <c r="AS524" s="161"/>
      <c r="AT524" s="161"/>
    </row>
    <row r="525" spans="1:46" x14ac:dyDescent="0.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  <c r="AS525" s="161"/>
      <c r="AT525" s="161"/>
    </row>
    <row r="526" spans="1:46" x14ac:dyDescent="0.25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  <c r="AS526" s="161"/>
      <c r="AT526" s="161"/>
    </row>
    <row r="527" spans="1:46" x14ac:dyDescent="0.25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  <c r="AS527" s="161"/>
      <c r="AT527" s="161"/>
    </row>
    <row r="528" spans="1:46" x14ac:dyDescent="0.25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  <c r="AS528" s="161"/>
      <c r="AT528" s="161"/>
    </row>
    <row r="529" spans="1:46" x14ac:dyDescent="0.25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  <c r="AH529" s="161"/>
      <c r="AI529" s="161"/>
      <c r="AJ529" s="161"/>
      <c r="AK529" s="161"/>
      <c r="AL529" s="161"/>
      <c r="AM529" s="161"/>
      <c r="AN529" s="161"/>
      <c r="AO529" s="161"/>
      <c r="AP529" s="161"/>
      <c r="AQ529" s="161"/>
      <c r="AR529" s="161"/>
      <c r="AS529" s="161"/>
      <c r="AT529" s="161"/>
    </row>
    <row r="530" spans="1:46" x14ac:dyDescent="0.25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1"/>
      <c r="AI530" s="161"/>
      <c r="AJ530" s="161"/>
      <c r="AK530" s="161"/>
      <c r="AL530" s="161"/>
      <c r="AM530" s="161"/>
      <c r="AN530" s="161"/>
      <c r="AO530" s="161"/>
      <c r="AP530" s="161"/>
      <c r="AQ530" s="161"/>
      <c r="AR530" s="161"/>
      <c r="AS530" s="161"/>
      <c r="AT530" s="161"/>
    </row>
    <row r="531" spans="1:46" x14ac:dyDescent="0.25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1"/>
      <c r="AI531" s="161"/>
      <c r="AJ531" s="161"/>
      <c r="AK531" s="161"/>
      <c r="AL531" s="161"/>
      <c r="AM531" s="161"/>
      <c r="AN531" s="161"/>
      <c r="AO531" s="161"/>
      <c r="AP531" s="161"/>
      <c r="AQ531" s="161"/>
      <c r="AR531" s="161"/>
      <c r="AS531" s="161"/>
      <c r="AT531" s="161"/>
    </row>
    <row r="532" spans="1:46" x14ac:dyDescent="0.25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  <c r="AH532" s="161"/>
      <c r="AI532" s="161"/>
      <c r="AJ532" s="161"/>
      <c r="AK532" s="161"/>
      <c r="AL532" s="161"/>
      <c r="AM532" s="161"/>
      <c r="AN532" s="161"/>
      <c r="AO532" s="161"/>
      <c r="AP532" s="161"/>
      <c r="AQ532" s="161"/>
      <c r="AR532" s="161"/>
      <c r="AS532" s="161"/>
      <c r="AT532" s="161"/>
    </row>
    <row r="533" spans="1:46" x14ac:dyDescent="0.25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  <c r="AH533" s="161"/>
      <c r="AI533" s="161"/>
      <c r="AJ533" s="161"/>
      <c r="AK533" s="161"/>
      <c r="AL533" s="161"/>
      <c r="AM533" s="161"/>
      <c r="AN533" s="161"/>
      <c r="AO533" s="161"/>
      <c r="AP533" s="161"/>
      <c r="AQ533" s="161"/>
      <c r="AR533" s="161"/>
      <c r="AS533" s="161"/>
      <c r="AT533" s="161"/>
    </row>
    <row r="534" spans="1:46" x14ac:dyDescent="0.25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  <c r="AH534" s="161"/>
      <c r="AI534" s="161"/>
      <c r="AJ534" s="161"/>
      <c r="AK534" s="161"/>
      <c r="AL534" s="161"/>
      <c r="AM534" s="161"/>
      <c r="AN534" s="161"/>
      <c r="AO534" s="161"/>
      <c r="AP534" s="161"/>
      <c r="AQ534" s="161"/>
      <c r="AR534" s="161"/>
      <c r="AS534" s="161"/>
      <c r="AT534" s="161"/>
    </row>
    <row r="535" spans="1:46" x14ac:dyDescent="0.2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  <c r="AD535" s="161"/>
      <c r="AE535" s="161"/>
      <c r="AF535" s="161"/>
      <c r="AG535" s="161"/>
      <c r="AH535" s="161"/>
      <c r="AI535" s="161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61"/>
      <c r="AT535" s="161"/>
    </row>
    <row r="536" spans="1:46" x14ac:dyDescent="0.25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  <c r="AH536" s="161"/>
      <c r="AI536" s="161"/>
      <c r="AJ536" s="161"/>
      <c r="AK536" s="161"/>
      <c r="AL536" s="161"/>
      <c r="AM536" s="161"/>
      <c r="AN536" s="161"/>
      <c r="AO536" s="161"/>
      <c r="AP536" s="161"/>
      <c r="AQ536" s="161"/>
      <c r="AR536" s="161"/>
      <c r="AS536" s="161"/>
      <c r="AT536" s="161"/>
    </row>
    <row r="537" spans="1:46" x14ac:dyDescent="0.25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  <c r="AD537" s="161"/>
      <c r="AE537" s="161"/>
      <c r="AF537" s="161"/>
      <c r="AG537" s="161"/>
      <c r="AH537" s="161"/>
      <c r="AI537" s="161"/>
      <c r="AJ537" s="161"/>
      <c r="AK537" s="161"/>
      <c r="AL537" s="161"/>
      <c r="AM537" s="161"/>
      <c r="AN537" s="161"/>
      <c r="AO537" s="161"/>
      <c r="AP537" s="161"/>
      <c r="AQ537" s="161"/>
      <c r="AR537" s="161"/>
      <c r="AS537" s="161"/>
      <c r="AT537" s="161"/>
    </row>
    <row r="538" spans="1:46" x14ac:dyDescent="0.25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  <c r="AD538" s="161"/>
      <c r="AE538" s="161"/>
      <c r="AF538" s="161"/>
      <c r="AG538" s="161"/>
      <c r="AH538" s="161"/>
      <c r="AI538" s="161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61"/>
    </row>
    <row r="539" spans="1:46" x14ac:dyDescent="0.25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  <c r="AD539" s="161"/>
      <c r="AE539" s="161"/>
      <c r="AF539" s="161"/>
      <c r="AG539" s="161"/>
      <c r="AH539" s="161"/>
      <c r="AI539" s="161"/>
      <c r="AJ539" s="161"/>
      <c r="AK539" s="161"/>
      <c r="AL539" s="161"/>
      <c r="AM539" s="161"/>
      <c r="AN539" s="161"/>
      <c r="AO539" s="161"/>
      <c r="AP539" s="161"/>
      <c r="AQ539" s="161"/>
      <c r="AR539" s="161"/>
      <c r="AS539" s="161"/>
      <c r="AT539" s="161"/>
    </row>
    <row r="540" spans="1:46" x14ac:dyDescent="0.25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  <c r="AD540" s="161"/>
      <c r="AE540" s="161"/>
      <c r="AF540" s="161"/>
      <c r="AG540" s="161"/>
      <c r="AH540" s="161"/>
      <c r="AI540" s="161"/>
      <c r="AJ540" s="161"/>
      <c r="AK540" s="161"/>
      <c r="AL540" s="161"/>
      <c r="AM540" s="161"/>
      <c r="AN540" s="161"/>
      <c r="AO540" s="161"/>
      <c r="AP540" s="161"/>
      <c r="AQ540" s="161"/>
      <c r="AR540" s="161"/>
      <c r="AS540" s="161"/>
      <c r="AT540" s="161"/>
    </row>
    <row r="541" spans="1:46" x14ac:dyDescent="0.25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  <c r="AH541" s="161"/>
      <c r="AI541" s="161"/>
      <c r="AJ541" s="161"/>
      <c r="AK541" s="161"/>
      <c r="AL541" s="161"/>
      <c r="AM541" s="161"/>
      <c r="AN541" s="161"/>
      <c r="AO541" s="161"/>
      <c r="AP541" s="161"/>
      <c r="AQ541" s="161"/>
      <c r="AR541" s="161"/>
      <c r="AS541" s="161"/>
      <c r="AT541" s="161"/>
    </row>
    <row r="542" spans="1:46" x14ac:dyDescent="0.25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  <c r="AD542" s="161"/>
      <c r="AE542" s="161"/>
      <c r="AF542" s="161"/>
      <c r="AG542" s="161"/>
      <c r="AH542" s="161"/>
      <c r="AI542" s="161"/>
      <c r="AJ542" s="161"/>
      <c r="AK542" s="161"/>
      <c r="AL542" s="161"/>
      <c r="AM542" s="161"/>
      <c r="AN542" s="161"/>
      <c r="AO542" s="161"/>
      <c r="AP542" s="161"/>
      <c r="AQ542" s="161"/>
      <c r="AR542" s="161"/>
      <c r="AS542" s="161"/>
      <c r="AT542" s="161"/>
    </row>
    <row r="543" spans="1:46" x14ac:dyDescent="0.25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  <c r="AD543" s="161"/>
      <c r="AE543" s="161"/>
      <c r="AF543" s="161"/>
      <c r="AG543" s="161"/>
      <c r="AH543" s="161"/>
      <c r="AI543" s="161"/>
      <c r="AJ543" s="161"/>
      <c r="AK543" s="161"/>
      <c r="AL543" s="161"/>
      <c r="AM543" s="161"/>
      <c r="AN543" s="161"/>
      <c r="AO543" s="161"/>
      <c r="AP543" s="161"/>
      <c r="AQ543" s="161"/>
      <c r="AR543" s="161"/>
      <c r="AS543" s="161"/>
      <c r="AT543" s="161"/>
    </row>
    <row r="544" spans="1:46" x14ac:dyDescent="0.25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  <c r="AH544" s="161"/>
      <c r="AI544" s="161"/>
      <c r="AJ544" s="161"/>
      <c r="AK544" s="161"/>
      <c r="AL544" s="161"/>
      <c r="AM544" s="161"/>
      <c r="AN544" s="161"/>
      <c r="AO544" s="161"/>
      <c r="AP544" s="161"/>
      <c r="AQ544" s="161"/>
      <c r="AR544" s="161"/>
      <c r="AS544" s="161"/>
      <c r="AT544" s="161"/>
    </row>
    <row r="545" spans="1:46" x14ac:dyDescent="0.2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  <c r="AH545" s="161"/>
      <c r="AI545" s="161"/>
      <c r="AJ545" s="161"/>
      <c r="AK545" s="161"/>
      <c r="AL545" s="161"/>
      <c r="AM545" s="161"/>
      <c r="AN545" s="161"/>
      <c r="AO545" s="161"/>
      <c r="AP545" s="161"/>
      <c r="AQ545" s="161"/>
      <c r="AR545" s="161"/>
      <c r="AS545" s="161"/>
      <c r="AT545" s="161"/>
    </row>
    <row r="546" spans="1:46" x14ac:dyDescent="0.25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  <c r="AS546" s="161"/>
      <c r="AT546" s="161"/>
    </row>
    <row r="547" spans="1:46" x14ac:dyDescent="0.25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  <c r="AS547" s="161"/>
      <c r="AT547" s="161"/>
    </row>
    <row r="548" spans="1:46" x14ac:dyDescent="0.25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1"/>
      <c r="AI548" s="161"/>
      <c r="AJ548" s="161"/>
      <c r="AK548" s="161"/>
      <c r="AL548" s="161"/>
      <c r="AM548" s="161"/>
      <c r="AN548" s="161"/>
      <c r="AO548" s="161"/>
      <c r="AP548" s="161"/>
      <c r="AQ548" s="161"/>
      <c r="AR548" s="161"/>
      <c r="AS548" s="161"/>
      <c r="AT548" s="161"/>
    </row>
    <row r="549" spans="1:46" x14ac:dyDescent="0.25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  <c r="AH549" s="161"/>
      <c r="AI549" s="161"/>
      <c r="AJ549" s="161"/>
      <c r="AK549" s="161"/>
      <c r="AL549" s="161"/>
      <c r="AM549" s="161"/>
      <c r="AN549" s="161"/>
      <c r="AO549" s="161"/>
      <c r="AP549" s="161"/>
      <c r="AQ549" s="161"/>
      <c r="AR549" s="161"/>
      <c r="AS549" s="161"/>
      <c r="AT549" s="161"/>
    </row>
    <row r="550" spans="1:46" x14ac:dyDescent="0.25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  <c r="AH550" s="161"/>
      <c r="AI550" s="161"/>
      <c r="AJ550" s="161"/>
      <c r="AK550" s="161"/>
      <c r="AL550" s="161"/>
      <c r="AM550" s="161"/>
      <c r="AN550" s="161"/>
      <c r="AO550" s="161"/>
      <c r="AP550" s="161"/>
      <c r="AQ550" s="161"/>
      <c r="AR550" s="161"/>
      <c r="AS550" s="161"/>
      <c r="AT550" s="161"/>
    </row>
    <row r="551" spans="1:46" x14ac:dyDescent="0.25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  <c r="AH551" s="161"/>
      <c r="AI551" s="161"/>
      <c r="AJ551" s="161"/>
      <c r="AK551" s="161"/>
      <c r="AL551" s="161"/>
      <c r="AM551" s="161"/>
      <c r="AN551" s="161"/>
      <c r="AO551" s="161"/>
      <c r="AP551" s="161"/>
      <c r="AQ551" s="161"/>
      <c r="AR551" s="161"/>
      <c r="AS551" s="161"/>
      <c r="AT551" s="161"/>
    </row>
    <row r="552" spans="1:46" x14ac:dyDescent="0.25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</row>
    <row r="553" spans="1:46" x14ac:dyDescent="0.25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</row>
    <row r="554" spans="1:46" x14ac:dyDescent="0.25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</row>
    <row r="555" spans="1:46" x14ac:dyDescent="0.2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</row>
    <row r="556" spans="1:46" x14ac:dyDescent="0.25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</row>
    <row r="557" spans="1:46" x14ac:dyDescent="0.25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</row>
    <row r="558" spans="1:46" x14ac:dyDescent="0.25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</row>
    <row r="559" spans="1:46" x14ac:dyDescent="0.25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</row>
    <row r="560" spans="1:46" x14ac:dyDescent="0.25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</row>
    <row r="561" spans="1:13" x14ac:dyDescent="0.25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</row>
    <row r="562" spans="1:13" x14ac:dyDescent="0.25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</row>
    <row r="563" spans="1:13" x14ac:dyDescent="0.25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</row>
    <row r="564" spans="1:13" x14ac:dyDescent="0.25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</row>
    <row r="565" spans="1:13" x14ac:dyDescent="0.2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</row>
    <row r="566" spans="1:13" x14ac:dyDescent="0.25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</row>
    <row r="567" spans="1:13" x14ac:dyDescent="0.25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</row>
    <row r="568" spans="1:13" x14ac:dyDescent="0.25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</row>
    <row r="569" spans="1:13" x14ac:dyDescent="0.25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</row>
    <row r="570" spans="1:13" x14ac:dyDescent="0.25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</row>
    <row r="571" spans="1:13" x14ac:dyDescent="0.25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</row>
    <row r="572" spans="1:13" x14ac:dyDescent="0.25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</row>
    <row r="573" spans="1:13" x14ac:dyDescent="0.25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</row>
    <row r="574" spans="1:13" x14ac:dyDescent="0.25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</row>
    <row r="575" spans="1:13" x14ac:dyDescent="0.2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</row>
    <row r="576" spans="1:13" x14ac:dyDescent="0.25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</row>
    <row r="577" spans="1:13" x14ac:dyDescent="0.25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</row>
    <row r="578" spans="1:13" x14ac:dyDescent="0.25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</row>
    <row r="579" spans="1:13" x14ac:dyDescent="0.25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</row>
    <row r="580" spans="1:13" x14ac:dyDescent="0.25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</row>
    <row r="581" spans="1:13" x14ac:dyDescent="0.25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</row>
    <row r="582" spans="1:13" x14ac:dyDescent="0.25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</row>
    <row r="583" spans="1:13" x14ac:dyDescent="0.25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</row>
    <row r="584" spans="1:13" x14ac:dyDescent="0.25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</row>
    <row r="585" spans="1:13" x14ac:dyDescent="0.2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</row>
    <row r="586" spans="1:13" x14ac:dyDescent="0.25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</row>
    <row r="587" spans="1:13" x14ac:dyDescent="0.25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</row>
    <row r="588" spans="1:13" x14ac:dyDescent="0.25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</row>
    <row r="589" spans="1:13" x14ac:dyDescent="0.25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</row>
    <row r="590" spans="1:13" x14ac:dyDescent="0.25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</row>
    <row r="591" spans="1:13" x14ac:dyDescent="0.25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</row>
    <row r="592" spans="1:13" x14ac:dyDescent="0.25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</row>
    <row r="593" spans="1:13" x14ac:dyDescent="0.25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</row>
    <row r="594" spans="1:13" x14ac:dyDescent="0.25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</row>
    <row r="595" spans="1:13" x14ac:dyDescent="0.2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</row>
    <row r="596" spans="1:13" x14ac:dyDescent="0.25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</row>
    <row r="597" spans="1:13" x14ac:dyDescent="0.25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</row>
    <row r="598" spans="1:13" x14ac:dyDescent="0.25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</row>
    <row r="599" spans="1:13" x14ac:dyDescent="0.25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</row>
    <row r="600" spans="1:13" x14ac:dyDescent="0.25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</row>
    <row r="601" spans="1:13" x14ac:dyDescent="0.25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</row>
    <row r="602" spans="1:13" x14ac:dyDescent="0.25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</row>
    <row r="603" spans="1:13" x14ac:dyDescent="0.25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</row>
    <row r="604" spans="1:13" x14ac:dyDescent="0.25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</row>
    <row r="605" spans="1:13" x14ac:dyDescent="0.2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</row>
    <row r="606" spans="1:13" x14ac:dyDescent="0.25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</row>
    <row r="607" spans="1:13" x14ac:dyDescent="0.25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</row>
    <row r="608" spans="1:13" x14ac:dyDescent="0.25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</row>
    <row r="609" spans="1:13" x14ac:dyDescent="0.25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</row>
    <row r="610" spans="1:13" x14ac:dyDescent="0.25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</row>
    <row r="611" spans="1:13" x14ac:dyDescent="0.25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</row>
    <row r="612" spans="1:13" x14ac:dyDescent="0.25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</row>
    <row r="613" spans="1:13" x14ac:dyDescent="0.25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</row>
    <row r="614" spans="1:13" x14ac:dyDescent="0.25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</row>
    <row r="615" spans="1:13" x14ac:dyDescent="0.2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</row>
    <row r="616" spans="1:13" x14ac:dyDescent="0.25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</row>
    <row r="617" spans="1:13" x14ac:dyDescent="0.25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</row>
    <row r="618" spans="1:13" x14ac:dyDescent="0.25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</row>
    <row r="619" spans="1:13" x14ac:dyDescent="0.25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</row>
    <row r="620" spans="1:13" x14ac:dyDescent="0.25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</row>
    <row r="621" spans="1:13" x14ac:dyDescent="0.25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</row>
    <row r="622" spans="1:13" x14ac:dyDescent="0.25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</row>
    <row r="623" spans="1:13" x14ac:dyDescent="0.25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</row>
    <row r="624" spans="1:13" x14ac:dyDescent="0.25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</row>
    <row r="625" spans="1:13" x14ac:dyDescent="0.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</row>
    <row r="626" spans="1:13" x14ac:dyDescent="0.25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</row>
    <row r="627" spans="1:13" x14ac:dyDescent="0.25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</row>
    <row r="628" spans="1:13" x14ac:dyDescent="0.25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</row>
    <row r="629" spans="1:13" x14ac:dyDescent="0.25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</row>
    <row r="630" spans="1:13" x14ac:dyDescent="0.25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</row>
    <row r="631" spans="1:13" x14ac:dyDescent="0.25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</row>
    <row r="632" spans="1:13" x14ac:dyDescent="0.25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</row>
    <row r="633" spans="1:13" x14ac:dyDescent="0.25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</row>
    <row r="634" spans="1:13" x14ac:dyDescent="0.25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</row>
    <row r="635" spans="1:13" x14ac:dyDescent="0.2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</row>
    <row r="636" spans="1:13" x14ac:dyDescent="0.25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</row>
    <row r="637" spans="1:13" x14ac:dyDescent="0.25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</row>
    <row r="638" spans="1:13" x14ac:dyDescent="0.25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</row>
    <row r="639" spans="1:13" x14ac:dyDescent="0.25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</row>
    <row r="640" spans="1:13" x14ac:dyDescent="0.25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</row>
    <row r="641" spans="1:13" x14ac:dyDescent="0.25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</row>
    <row r="642" spans="1:13" x14ac:dyDescent="0.25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</row>
    <row r="643" spans="1:13" x14ac:dyDescent="0.25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</row>
    <row r="644" spans="1:13" x14ac:dyDescent="0.25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</row>
    <row r="645" spans="1:13" x14ac:dyDescent="0.2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</row>
    <row r="646" spans="1:13" x14ac:dyDescent="0.25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</row>
    <row r="647" spans="1:13" x14ac:dyDescent="0.25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</row>
    <row r="648" spans="1:13" x14ac:dyDescent="0.25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</row>
    <row r="649" spans="1:13" x14ac:dyDescent="0.25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</row>
    <row r="650" spans="1:13" x14ac:dyDescent="0.25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</row>
    <row r="651" spans="1:13" x14ac:dyDescent="0.25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</row>
    <row r="652" spans="1:13" x14ac:dyDescent="0.25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</row>
    <row r="653" spans="1:13" x14ac:dyDescent="0.25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</row>
    <row r="654" spans="1:13" x14ac:dyDescent="0.25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</row>
    <row r="655" spans="1:13" x14ac:dyDescent="0.2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</row>
    <row r="656" spans="1:13" x14ac:dyDescent="0.25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</row>
    <row r="657" spans="1:13" x14ac:dyDescent="0.25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</row>
    <row r="658" spans="1:13" x14ac:dyDescent="0.25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</row>
    <row r="659" spans="1:13" x14ac:dyDescent="0.25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</row>
    <row r="660" spans="1:13" x14ac:dyDescent="0.25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</row>
    <row r="661" spans="1:13" x14ac:dyDescent="0.25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</row>
    <row r="662" spans="1:13" x14ac:dyDescent="0.25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</row>
    <row r="663" spans="1:13" x14ac:dyDescent="0.25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</row>
    <row r="664" spans="1:13" x14ac:dyDescent="0.25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</row>
    <row r="665" spans="1:13" x14ac:dyDescent="0.2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</row>
    <row r="666" spans="1:13" x14ac:dyDescent="0.25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</row>
    <row r="667" spans="1:13" x14ac:dyDescent="0.25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</row>
    <row r="668" spans="1:13" x14ac:dyDescent="0.25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</row>
    <row r="669" spans="1:13" x14ac:dyDescent="0.25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</row>
    <row r="670" spans="1:13" x14ac:dyDescent="0.25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</row>
    <row r="671" spans="1:13" x14ac:dyDescent="0.25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</row>
    <row r="672" spans="1:13" x14ac:dyDescent="0.25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</row>
    <row r="673" spans="1:13" x14ac:dyDescent="0.25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</row>
    <row r="674" spans="1:13" x14ac:dyDescent="0.25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</row>
    <row r="675" spans="1:13" x14ac:dyDescent="0.2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</row>
    <row r="676" spans="1:13" x14ac:dyDescent="0.25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</row>
    <row r="677" spans="1:13" x14ac:dyDescent="0.25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</row>
    <row r="678" spans="1:13" x14ac:dyDescent="0.25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</row>
    <row r="679" spans="1:13" x14ac:dyDescent="0.25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</row>
    <row r="680" spans="1:13" x14ac:dyDescent="0.25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</row>
    <row r="681" spans="1:13" x14ac:dyDescent="0.25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</row>
    <row r="682" spans="1:13" x14ac:dyDescent="0.25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</row>
    <row r="683" spans="1:13" x14ac:dyDescent="0.25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</row>
    <row r="684" spans="1:13" x14ac:dyDescent="0.25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</row>
    <row r="685" spans="1:13" x14ac:dyDescent="0.2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</row>
    <row r="686" spans="1:13" x14ac:dyDescent="0.25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</row>
    <row r="687" spans="1:13" x14ac:dyDescent="0.25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</row>
    <row r="688" spans="1:13" x14ac:dyDescent="0.25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</row>
    <row r="689" spans="1:13" x14ac:dyDescent="0.25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</row>
    <row r="690" spans="1:13" x14ac:dyDescent="0.25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</row>
    <row r="691" spans="1:13" x14ac:dyDescent="0.25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</row>
    <row r="692" spans="1:13" x14ac:dyDescent="0.25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</row>
    <row r="693" spans="1:13" x14ac:dyDescent="0.25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</row>
    <row r="694" spans="1:13" x14ac:dyDescent="0.25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</row>
    <row r="695" spans="1:13" x14ac:dyDescent="0.2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</row>
    <row r="696" spans="1:13" x14ac:dyDescent="0.25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</row>
    <row r="697" spans="1:13" x14ac:dyDescent="0.25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</row>
    <row r="698" spans="1:13" x14ac:dyDescent="0.25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</row>
    <row r="699" spans="1:13" x14ac:dyDescent="0.25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</row>
    <row r="700" spans="1:13" x14ac:dyDescent="0.25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</row>
    <row r="701" spans="1:13" x14ac:dyDescent="0.25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</row>
    <row r="702" spans="1:13" x14ac:dyDescent="0.25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</row>
    <row r="703" spans="1:13" x14ac:dyDescent="0.25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</row>
    <row r="704" spans="1:13" x14ac:dyDescent="0.25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</row>
    <row r="705" spans="1:13" x14ac:dyDescent="0.2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</row>
    <row r="706" spans="1:13" x14ac:dyDescent="0.25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</row>
    <row r="707" spans="1:13" x14ac:dyDescent="0.25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</row>
    <row r="708" spans="1:13" x14ac:dyDescent="0.25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</row>
    <row r="709" spans="1:13" x14ac:dyDescent="0.25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</row>
    <row r="710" spans="1:13" x14ac:dyDescent="0.25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</row>
    <row r="711" spans="1:13" x14ac:dyDescent="0.25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</row>
    <row r="712" spans="1:13" x14ac:dyDescent="0.25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</row>
    <row r="713" spans="1:13" x14ac:dyDescent="0.25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</row>
    <row r="714" spans="1:13" x14ac:dyDescent="0.25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</row>
    <row r="715" spans="1:13" x14ac:dyDescent="0.2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</row>
    <row r="716" spans="1:13" x14ac:dyDescent="0.25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</row>
    <row r="717" spans="1:13" x14ac:dyDescent="0.25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</row>
    <row r="718" spans="1:13" x14ac:dyDescent="0.25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</row>
    <row r="719" spans="1:13" x14ac:dyDescent="0.25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</row>
    <row r="720" spans="1:13" x14ac:dyDescent="0.25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</row>
    <row r="721" spans="1:13" x14ac:dyDescent="0.25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</row>
    <row r="722" spans="1:13" x14ac:dyDescent="0.25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</row>
    <row r="723" spans="1:13" x14ac:dyDescent="0.25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</row>
    <row r="724" spans="1:13" x14ac:dyDescent="0.25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</row>
    <row r="725" spans="1:13" x14ac:dyDescent="0.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</row>
    <row r="726" spans="1:13" x14ac:dyDescent="0.25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</row>
    <row r="727" spans="1:13" x14ac:dyDescent="0.25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</row>
    <row r="728" spans="1:13" x14ac:dyDescent="0.25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</row>
    <row r="729" spans="1:13" x14ac:dyDescent="0.25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</row>
    <row r="730" spans="1:13" x14ac:dyDescent="0.25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</row>
    <row r="731" spans="1:13" x14ac:dyDescent="0.25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</row>
    <row r="732" spans="1:13" x14ac:dyDescent="0.25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</row>
    <row r="733" spans="1:13" x14ac:dyDescent="0.25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</row>
    <row r="734" spans="1:13" x14ac:dyDescent="0.25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</row>
    <row r="735" spans="1:13" x14ac:dyDescent="0.2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</row>
    <row r="736" spans="1:13" x14ac:dyDescent="0.25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</row>
    <row r="737" spans="1:13" x14ac:dyDescent="0.25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</row>
    <row r="738" spans="1:13" x14ac:dyDescent="0.25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</row>
    <row r="739" spans="1:13" x14ac:dyDescent="0.25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97"/>
  <sheetViews>
    <sheetView tabSelected="1" workbookViewId="0">
      <selection activeCell="B9" sqref="B9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87" x14ac:dyDescent="0.2">
      <c r="A1" s="357" t="s">
        <v>341</v>
      </c>
      <c r="B1" s="357"/>
      <c r="C1" s="357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</row>
    <row r="2" spans="1:87" ht="15" customHeight="1" x14ac:dyDescent="0.2">
      <c r="A2" s="354" t="s">
        <v>106</v>
      </c>
      <c r="B2" s="354"/>
      <c r="C2" s="35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</row>
    <row r="3" spans="1:87" ht="30.75" customHeight="1" x14ac:dyDescent="0.2">
      <c r="A3" s="354" t="s">
        <v>344</v>
      </c>
      <c r="B3" s="354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</row>
    <row r="4" spans="1:87" x14ac:dyDescent="0.2">
      <c r="A4" s="353"/>
      <c r="B4" s="353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</row>
    <row r="5" spans="1:87" ht="16.5" thickBot="1" x14ac:dyDescent="0.3">
      <c r="A5" s="100"/>
      <c r="B5" s="101">
        <f>+'Part FEBRERO 2022'!K13</f>
        <v>50298534.867558397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</row>
    <row r="6" spans="1:87" ht="26.25" thickBot="1" x14ac:dyDescent="0.25">
      <c r="A6" s="102" t="s">
        <v>3</v>
      </c>
      <c r="B6" s="102" t="s">
        <v>99</v>
      </c>
      <c r="C6" s="100"/>
      <c r="D6" s="100"/>
      <c r="E6" s="100"/>
      <c r="F6" s="103"/>
      <c r="G6" s="100"/>
      <c r="H6" s="103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</row>
    <row r="7" spans="1:87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</row>
    <row r="8" spans="1:87" ht="13.5" thickBot="1" x14ac:dyDescent="0.25">
      <c r="A8" s="104" t="s">
        <v>108</v>
      </c>
      <c r="B8" s="100">
        <f>+B5*0.6</f>
        <v>30179120.920535035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</row>
    <row r="9" spans="1:87" ht="13.5" thickTop="1" x14ac:dyDescent="0.2">
      <c r="A9" s="105" t="s">
        <v>39</v>
      </c>
      <c r="B9" s="106">
        <f>+'CALCULOS ANUAL'!E8</f>
        <v>2999596.6568127829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</row>
    <row r="10" spans="1:87" x14ac:dyDescent="0.2">
      <c r="A10" s="107" t="s">
        <v>42</v>
      </c>
      <c r="B10" s="108">
        <f>+'CALCULOS ANUAL'!E9</f>
        <v>506731.01118072955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</row>
    <row r="11" spans="1:87" x14ac:dyDescent="0.2">
      <c r="A11" s="107" t="s">
        <v>51</v>
      </c>
      <c r="B11" s="108">
        <f>+'CALCULOS ANUAL'!E10</f>
        <v>1378469.4752011606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</row>
    <row r="12" spans="1:87" x14ac:dyDescent="0.2">
      <c r="A12" s="107" t="s">
        <v>53</v>
      </c>
      <c r="B12" s="108">
        <f>+'CALCULOS ANUAL'!E11</f>
        <v>2379816.4896235671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</row>
    <row r="13" spans="1:87" x14ac:dyDescent="0.2">
      <c r="A13" s="107" t="s">
        <v>58</v>
      </c>
      <c r="B13" s="108">
        <f>+'CALCULOS ANUAL'!E12</f>
        <v>2321360.2758215833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</row>
    <row r="14" spans="1:87" x14ac:dyDescent="0.2">
      <c r="A14" s="107" t="s">
        <v>64</v>
      </c>
      <c r="B14" s="108">
        <f>+'CALCULOS ANUAL'!E13</f>
        <v>1697839.4103691338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</row>
    <row r="15" spans="1:87" x14ac:dyDescent="0.2">
      <c r="A15" s="107" t="s">
        <v>72</v>
      </c>
      <c r="B15" s="108">
        <f>+'CALCULOS ANUAL'!E14</f>
        <v>9905673.9052170608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</row>
    <row r="16" spans="1:87" x14ac:dyDescent="0.2">
      <c r="A16" s="107" t="s">
        <v>78</v>
      </c>
      <c r="B16" s="108">
        <f>+'CALCULOS ANUAL'!E15</f>
        <v>362070.25091544614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</row>
    <row r="17" spans="1:87" x14ac:dyDescent="0.2">
      <c r="A17" s="107" t="s">
        <v>79</v>
      </c>
      <c r="B17" s="108">
        <f>+'CALCULOS ANUAL'!E16</f>
        <v>2357278.4633616307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</row>
    <row r="18" spans="1:87" x14ac:dyDescent="0.2">
      <c r="A18" s="107" t="s">
        <v>80</v>
      </c>
      <c r="B18" s="108">
        <f>+'CALCULOS ANUAL'!E17</f>
        <v>4465904.5084540099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</row>
    <row r="19" spans="1:87" x14ac:dyDescent="0.2">
      <c r="A19" s="107" t="s">
        <v>81</v>
      </c>
      <c r="B19" s="108">
        <f>+'CALCULOS ANUAL'!E18</f>
        <v>1269016.5384095982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</row>
    <row r="20" spans="1:87" x14ac:dyDescent="0.2">
      <c r="A20" s="107" t="s">
        <v>82</v>
      </c>
      <c r="B20" s="108">
        <f>+'CALCULOS ANUAL'!E19</f>
        <v>558191.87426168378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</row>
    <row r="21" spans="1:87" ht="13.5" thickBot="1" x14ac:dyDescent="0.25">
      <c r="A21" s="109" t="s">
        <v>86</v>
      </c>
      <c r="B21" s="110">
        <f>SUM(B9:B20)</f>
        <v>30201948.859628391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</row>
    <row r="22" spans="1:87" ht="13.5" thickTop="1" x14ac:dyDescent="0.2">
      <c r="A22" s="111"/>
      <c r="B22" s="112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</row>
    <row r="23" spans="1:87" ht="13.5" thickBot="1" x14ac:dyDescent="0.25">
      <c r="A23" s="113" t="s">
        <v>107</v>
      </c>
      <c r="B23" s="114">
        <f>+B5*0.4</f>
        <v>20119413.947023362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</row>
    <row r="24" spans="1:87" ht="13.5" thickTop="1" x14ac:dyDescent="0.2">
      <c r="A24" s="105" t="s">
        <v>34</v>
      </c>
      <c r="B24" s="106">
        <f>+'CALCULOS ANUAL'!E23</f>
        <v>145369.52354865437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</row>
    <row r="25" spans="1:87" x14ac:dyDescent="0.2">
      <c r="A25" s="107" t="s">
        <v>35</v>
      </c>
      <c r="B25" s="108">
        <f>+'CALCULOS ANUAL'!E24</f>
        <v>241719.38991096185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</row>
    <row r="26" spans="1:87" x14ac:dyDescent="0.2">
      <c r="A26" s="107" t="s">
        <v>36</v>
      </c>
      <c r="B26" s="108">
        <f>+'CALCULOS ANUAL'!E25</f>
        <v>206293.33446743089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</row>
    <row r="27" spans="1:87" x14ac:dyDescent="0.2">
      <c r="A27" s="107" t="s">
        <v>37</v>
      </c>
      <c r="B27" s="108">
        <f>+'CALCULOS ANUAL'!E26</f>
        <v>791745.26671905327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</row>
    <row r="28" spans="1:87" x14ac:dyDescent="0.2">
      <c r="A28" s="107" t="s">
        <v>38</v>
      </c>
      <c r="B28" s="108">
        <f>+'CALCULOS ANUAL'!E27</f>
        <v>656234.37020794291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</row>
    <row r="29" spans="1:87" x14ac:dyDescent="0.2">
      <c r="A29" s="107" t="s">
        <v>40</v>
      </c>
      <c r="B29" s="108">
        <f>+'CALCULOS ANUAL'!E28</f>
        <v>685389.59118695778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</row>
    <row r="30" spans="1:87" x14ac:dyDescent="0.2">
      <c r="A30" s="107" t="s">
        <v>41</v>
      </c>
      <c r="B30" s="108">
        <f>+'CALCULOS ANUAL'!E29</f>
        <v>247851.58996842895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</row>
    <row r="31" spans="1:87" x14ac:dyDescent="0.2">
      <c r="A31" s="107" t="s">
        <v>43</v>
      </c>
      <c r="B31" s="108">
        <f>+'CALCULOS ANUAL'!E30</f>
        <v>1233147.7409991466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</row>
    <row r="32" spans="1:87" x14ac:dyDescent="0.2">
      <c r="A32" s="107" t="s">
        <v>44</v>
      </c>
      <c r="B32" s="108">
        <f>+'CALCULOS ANUAL'!E31</f>
        <v>457229.45973137981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</row>
    <row r="33" spans="1:87" x14ac:dyDescent="0.2">
      <c r="A33" s="107" t="s">
        <v>45</v>
      </c>
      <c r="B33" s="108">
        <f>+'CALCULOS ANUAL'!E32</f>
        <v>595726.7684380532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</row>
    <row r="34" spans="1:87" x14ac:dyDescent="0.2">
      <c r="A34" s="107" t="s">
        <v>46</v>
      </c>
      <c r="B34" s="108">
        <f>+'CALCULOS ANUAL'!E33</f>
        <v>912157.69330840162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</row>
    <row r="35" spans="1:87" x14ac:dyDescent="0.2">
      <c r="A35" s="107" t="s">
        <v>47</v>
      </c>
      <c r="B35" s="108">
        <f>+'CALCULOS ANUAL'!E34</f>
        <v>1585969.7013374334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</row>
    <row r="36" spans="1:87" x14ac:dyDescent="0.2">
      <c r="A36" s="107" t="s">
        <v>48</v>
      </c>
      <c r="B36" s="108">
        <f>+'CALCULOS ANUAL'!E35</f>
        <v>218983.81735002479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</row>
    <row r="37" spans="1:87" x14ac:dyDescent="0.2">
      <c r="A37" s="107" t="s">
        <v>49</v>
      </c>
      <c r="B37" s="108">
        <f>+'CALCULOS ANUAL'!E36</f>
        <v>139033.06153567421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</row>
    <row r="38" spans="1:87" x14ac:dyDescent="0.2">
      <c r="A38" s="107" t="s">
        <v>50</v>
      </c>
      <c r="B38" s="108">
        <f>+'CALCULOS ANUAL'!E37</f>
        <v>1244616.850082895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</row>
    <row r="39" spans="1:87" x14ac:dyDescent="0.2">
      <c r="A39" s="107" t="s">
        <v>52</v>
      </c>
      <c r="B39" s="108">
        <f>+'CALCULOS ANUAL'!E38</f>
        <v>425546.13680991501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</row>
    <row r="40" spans="1:87" x14ac:dyDescent="0.2">
      <c r="A40" s="107" t="s">
        <v>54</v>
      </c>
      <c r="B40" s="108">
        <f>+'CALCULOS ANUAL'!E39</f>
        <v>574921.82256256032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</row>
    <row r="41" spans="1:87" x14ac:dyDescent="0.2">
      <c r="A41" s="107" t="s">
        <v>55</v>
      </c>
      <c r="B41" s="108">
        <f>+'CALCULOS ANUAL'!E40</f>
        <v>214938.9402726251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</row>
    <row r="42" spans="1:87" x14ac:dyDescent="0.2">
      <c r="A42" s="107" t="s">
        <v>56</v>
      </c>
      <c r="B42" s="108">
        <f>+'CALCULOS ANUAL'!E41</f>
        <v>340332.44893929962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</row>
    <row r="43" spans="1:87" x14ac:dyDescent="0.2">
      <c r="A43" s="107" t="s">
        <v>57</v>
      </c>
      <c r="B43" s="108">
        <f>+'CALCULOS ANUAL'!E42</f>
        <v>1194258.0984043283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</row>
    <row r="44" spans="1:87" x14ac:dyDescent="0.2">
      <c r="A44" s="107" t="s">
        <v>59</v>
      </c>
      <c r="B44" s="108">
        <f>+'CALCULOS ANUAL'!E43</f>
        <v>201348.380720783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</row>
    <row r="45" spans="1:87" x14ac:dyDescent="0.2">
      <c r="A45" s="107" t="s">
        <v>60</v>
      </c>
      <c r="B45" s="108">
        <f>+'CALCULOS ANUAL'!E44</f>
        <v>223451.86412333118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</row>
    <row r="46" spans="1:87" x14ac:dyDescent="0.2">
      <c r="A46" s="107" t="s">
        <v>61</v>
      </c>
      <c r="B46" s="108">
        <f>+'CALCULOS ANUAL'!E45</f>
        <v>184361.89706776637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</row>
    <row r="47" spans="1:87" x14ac:dyDescent="0.2">
      <c r="A47" s="107" t="s">
        <v>62</v>
      </c>
      <c r="B47" s="108">
        <f>+'CALCULOS ANUAL'!E46</f>
        <v>197208.85738757317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</row>
    <row r="48" spans="1:87" x14ac:dyDescent="0.2">
      <c r="A48" s="107" t="s">
        <v>63</v>
      </c>
      <c r="B48" s="108">
        <f>+'CALCULOS ANUAL'!E47</f>
        <v>205896.48792855145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</row>
    <row r="49" spans="1:87" x14ac:dyDescent="0.2">
      <c r="A49" s="107" t="s">
        <v>65</v>
      </c>
      <c r="B49" s="108">
        <f>+'CALCULOS ANUAL'!E48</f>
        <v>489382.90397040575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</row>
    <row r="50" spans="1:87" x14ac:dyDescent="0.2">
      <c r="A50" s="107" t="s">
        <v>66</v>
      </c>
      <c r="B50" s="108">
        <f>+'CALCULOS ANUAL'!E49</f>
        <v>1365734.3364024875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</row>
    <row r="51" spans="1:87" x14ac:dyDescent="0.2">
      <c r="A51" s="107" t="s">
        <v>67</v>
      </c>
      <c r="B51" s="108">
        <f>+'CALCULOS ANUAL'!E50</f>
        <v>264613.6535775896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</row>
    <row r="52" spans="1:87" x14ac:dyDescent="0.2">
      <c r="A52" s="107" t="s">
        <v>68</v>
      </c>
      <c r="B52" s="108">
        <f>+'CALCULOS ANUAL'!E51</f>
        <v>258289.40993765972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</row>
    <row r="53" spans="1:87" x14ac:dyDescent="0.2">
      <c r="A53" s="107" t="s">
        <v>69</v>
      </c>
      <c r="B53" s="108">
        <f>+'CALCULOS ANUAL'!E52</f>
        <v>355805.91872701916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</row>
    <row r="54" spans="1:87" x14ac:dyDescent="0.2">
      <c r="A54" s="107" t="s">
        <v>70</v>
      </c>
      <c r="B54" s="108">
        <f>+'CALCULOS ANUAL'!E53</f>
        <v>463929.36081578163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</row>
    <row r="55" spans="1:87" x14ac:dyDescent="0.2">
      <c r="A55" s="107" t="s">
        <v>71</v>
      </c>
      <c r="B55" s="108">
        <f>+'CALCULOS ANUAL'!E54</f>
        <v>1492133.0807035097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</row>
    <row r="56" spans="1:87" x14ac:dyDescent="0.2">
      <c r="A56" s="107" t="s">
        <v>73</v>
      </c>
      <c r="B56" s="108">
        <f>+'CALCULOS ANUAL'!E55</f>
        <v>296299.24811091315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</row>
    <row r="57" spans="1:87" x14ac:dyDescent="0.2">
      <c r="A57" s="107" t="s">
        <v>74</v>
      </c>
      <c r="B57" s="108">
        <f>+'CALCULOS ANUAL'!E56</f>
        <v>1704585.4686795645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</row>
    <row r="58" spans="1:87" x14ac:dyDescent="0.2">
      <c r="A58" s="107" t="s">
        <v>75</v>
      </c>
      <c r="B58" s="108">
        <f>+'CALCULOS ANUAL'!E57</f>
        <v>261550.79582161753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</row>
    <row r="59" spans="1:87" x14ac:dyDescent="0.2">
      <c r="A59" s="107" t="s">
        <v>76</v>
      </c>
      <c r="B59" s="108">
        <f>+'CALCULOS ANUAL'!E58</f>
        <v>241439.58124397619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</row>
    <row r="60" spans="1:87" x14ac:dyDescent="0.2">
      <c r="A60" s="107" t="s">
        <v>77</v>
      </c>
      <c r="B60" s="108">
        <f>+'CALCULOS ANUAL'!E59</f>
        <v>635788.59823628655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</row>
    <row r="61" spans="1:87" x14ac:dyDescent="0.2">
      <c r="A61" s="107" t="s">
        <v>83</v>
      </c>
      <c r="B61" s="108">
        <f>+'CALCULOS ANUAL'!E60</f>
        <v>363220.82443243027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</row>
    <row r="62" spans="1:87" x14ac:dyDescent="0.2">
      <c r="A62" s="107" t="s">
        <v>84</v>
      </c>
      <c r="B62" s="108">
        <f>+'CALCULOS ANUAL'!E61</f>
        <v>310336.44743511878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</row>
    <row r="63" spans="1:87" s="4" customFormat="1" x14ac:dyDescent="0.2">
      <c r="A63" s="115" t="s">
        <v>86</v>
      </c>
      <c r="B63" s="108">
        <f>SUM(B24:B62)</f>
        <v>21626842.72110353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</row>
    <row r="64" spans="1:87" ht="13.5" thickBot="1" x14ac:dyDescent="0.25">
      <c r="A64" s="116" t="s">
        <v>85</v>
      </c>
      <c r="B64" s="117">
        <f>+B63+B21</f>
        <v>51828791.580731921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</row>
    <row r="65" spans="1:87" ht="13.5" thickTop="1" x14ac:dyDescent="0.2">
      <c r="A65" s="100"/>
      <c r="B65" s="11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</row>
    <row r="66" spans="1:87" x14ac:dyDescent="0.2">
      <c r="A66" s="103" t="s">
        <v>104</v>
      </c>
      <c r="B66" s="119">
        <f>+B64-B5</f>
        <v>1530256.7131735235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</row>
    <row r="67" spans="1:87" x14ac:dyDescent="0.2">
      <c r="A67" s="100"/>
      <c r="B67" s="11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</row>
    <row r="68" spans="1:87" x14ac:dyDescent="0.2">
      <c r="A68" s="100"/>
      <c r="B68" s="11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</row>
    <row r="69" spans="1:87" x14ac:dyDescent="0.2">
      <c r="A69" s="100"/>
      <c r="B69" s="11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</row>
    <row r="70" spans="1:87" x14ac:dyDescent="0.2">
      <c r="A70" s="100"/>
      <c r="B70" s="11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</row>
    <row r="71" spans="1:87" x14ac:dyDescent="0.2">
      <c r="A71" s="100"/>
      <c r="B71" s="11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</row>
    <row r="72" spans="1:87" x14ac:dyDescent="0.2">
      <c r="A72" s="100"/>
      <c r="B72" s="11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</row>
    <row r="73" spans="1:87" x14ac:dyDescent="0.2">
      <c r="A73" s="100"/>
      <c r="B73" s="11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</row>
    <row r="74" spans="1:87" x14ac:dyDescent="0.2">
      <c r="A74" s="100"/>
      <c r="B74" s="11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</row>
    <row r="75" spans="1:87" x14ac:dyDescent="0.2">
      <c r="A75" s="100"/>
      <c r="B75" s="11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</row>
    <row r="76" spans="1:87" x14ac:dyDescent="0.2">
      <c r="A76" s="100"/>
      <c r="B76" s="11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</row>
    <row r="77" spans="1:87" x14ac:dyDescent="0.2">
      <c r="A77" s="100"/>
      <c r="B77" s="11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</row>
    <row r="78" spans="1:87" x14ac:dyDescent="0.2">
      <c r="A78" s="100"/>
      <c r="B78" s="11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</row>
    <row r="79" spans="1:87" x14ac:dyDescent="0.2">
      <c r="A79" s="100"/>
      <c r="B79" s="11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</row>
    <row r="80" spans="1:87" x14ac:dyDescent="0.2">
      <c r="A80" s="100"/>
      <c r="B80" s="11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</row>
    <row r="81" spans="1:87" x14ac:dyDescent="0.2">
      <c r="A81" s="100"/>
      <c r="B81" s="11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</row>
    <row r="82" spans="1:87" x14ac:dyDescent="0.2">
      <c r="A82" s="100"/>
      <c r="B82" s="11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</row>
    <row r="83" spans="1:87" x14ac:dyDescent="0.2">
      <c r="A83" s="100"/>
      <c r="B83" s="11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</row>
    <row r="84" spans="1:87" x14ac:dyDescent="0.2">
      <c r="A84" s="100"/>
      <c r="B84" s="11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</row>
    <row r="85" spans="1:87" x14ac:dyDescent="0.2">
      <c r="A85" s="100"/>
      <c r="B85" s="11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</row>
    <row r="86" spans="1:87" x14ac:dyDescent="0.2">
      <c r="A86" s="100"/>
      <c r="B86" s="11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</row>
    <row r="87" spans="1:87" x14ac:dyDescent="0.2">
      <c r="A87" s="100"/>
      <c r="B87" s="11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</row>
    <row r="88" spans="1:87" x14ac:dyDescent="0.2">
      <c r="A88" s="100"/>
      <c r="B88" s="11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</row>
    <row r="89" spans="1:87" x14ac:dyDescent="0.2">
      <c r="A89" s="100"/>
      <c r="B89" s="118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</row>
    <row r="90" spans="1:87" x14ac:dyDescent="0.2">
      <c r="A90" s="100"/>
      <c r="B90" s="118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</row>
    <row r="91" spans="1:87" x14ac:dyDescent="0.2">
      <c r="A91" s="100"/>
      <c r="B91" s="118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</row>
    <row r="92" spans="1:87" x14ac:dyDescent="0.2">
      <c r="A92" s="100"/>
      <c r="B92" s="118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</row>
    <row r="93" spans="1:8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</row>
    <row r="94" spans="1:8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</row>
    <row r="95" spans="1:8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</row>
    <row r="96" spans="1:8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</row>
    <row r="97" spans="1:8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</row>
    <row r="98" spans="1:8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</row>
    <row r="99" spans="1:8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</row>
    <row r="100" spans="1:8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</row>
    <row r="101" spans="1:8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</row>
    <row r="102" spans="1:8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</row>
    <row r="103" spans="1:8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</row>
    <row r="104" spans="1:8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</row>
    <row r="105" spans="1:8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</row>
    <row r="106" spans="1:8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</row>
    <row r="107" spans="1:8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</row>
    <row r="108" spans="1:8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</row>
    <row r="109" spans="1:8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</row>
    <row r="110" spans="1:8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</row>
    <row r="111" spans="1:8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</row>
    <row r="112" spans="1:8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</row>
    <row r="113" spans="1:8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</row>
    <row r="114" spans="1:8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</row>
    <row r="115" spans="1:8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</row>
    <row r="116" spans="1:8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</row>
    <row r="117" spans="1:8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</row>
    <row r="118" spans="1:8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</row>
    <row r="119" spans="1:8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</row>
    <row r="120" spans="1:8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</row>
    <row r="121" spans="1:8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</row>
    <row r="122" spans="1:8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</row>
    <row r="123" spans="1:8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</row>
    <row r="124" spans="1:8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</row>
    <row r="125" spans="1:8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</row>
    <row r="126" spans="1:8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</row>
    <row r="127" spans="1:8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</row>
    <row r="128" spans="1:8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</row>
    <row r="129" spans="1:8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</row>
    <row r="130" spans="1:8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</row>
    <row r="131" spans="1:8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</row>
    <row r="132" spans="1:8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</row>
    <row r="133" spans="1:8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  <c r="BZ133" s="100"/>
      <c r="CA133" s="100"/>
      <c r="CB133" s="100"/>
      <c r="CC133" s="100"/>
      <c r="CD133" s="100"/>
      <c r="CE133" s="100"/>
      <c r="CF133" s="100"/>
      <c r="CG133" s="100"/>
      <c r="CH133" s="100"/>
      <c r="CI133" s="100"/>
    </row>
    <row r="134" spans="1:8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</row>
    <row r="135" spans="1:8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</row>
    <row r="136" spans="1:8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</row>
    <row r="137" spans="1:8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</row>
    <row r="138" spans="1:8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</row>
    <row r="139" spans="1:8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</row>
    <row r="140" spans="1:8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</row>
    <row r="141" spans="1:8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</row>
    <row r="142" spans="1:8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</row>
    <row r="143" spans="1:8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</row>
    <row r="144" spans="1:8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</row>
    <row r="145" spans="1:8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</row>
    <row r="146" spans="1:8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</row>
    <row r="147" spans="1:8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</row>
    <row r="148" spans="1:8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</row>
    <row r="149" spans="1:8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</row>
    <row r="150" spans="1:8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</row>
    <row r="151" spans="1:8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</row>
    <row r="152" spans="1:8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</row>
    <row r="153" spans="1:8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</row>
    <row r="154" spans="1:8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</row>
    <row r="155" spans="1:8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</row>
    <row r="156" spans="1:8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00"/>
      <c r="CG156" s="100"/>
      <c r="CH156" s="100"/>
      <c r="CI156" s="100"/>
    </row>
    <row r="157" spans="1:8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</row>
    <row r="158" spans="1:8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</row>
    <row r="159" spans="1:8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</row>
    <row r="160" spans="1:8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</row>
    <row r="161" spans="1:8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</row>
    <row r="162" spans="1:8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</row>
    <row r="163" spans="1:8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</row>
    <row r="164" spans="1:8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00"/>
      <c r="CG164" s="100"/>
      <c r="CH164" s="100"/>
      <c r="CI164" s="100"/>
    </row>
    <row r="165" spans="1:8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</row>
    <row r="166" spans="1:8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00"/>
      <c r="CG166" s="100"/>
      <c r="CH166" s="100"/>
      <c r="CI166" s="100"/>
    </row>
    <row r="167" spans="1:8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</row>
    <row r="168" spans="1:8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</row>
    <row r="169" spans="1:8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</row>
    <row r="170" spans="1:8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</row>
    <row r="171" spans="1:8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</row>
    <row r="172" spans="1:8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</row>
    <row r="173" spans="1:8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</row>
    <row r="174" spans="1:8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</row>
    <row r="175" spans="1:8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</row>
    <row r="176" spans="1:8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</row>
    <row r="177" spans="1:8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</row>
    <row r="178" spans="1:8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</row>
    <row r="179" spans="1:8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</row>
    <row r="180" spans="1:8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</row>
    <row r="181" spans="1:8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</row>
    <row r="182" spans="1:8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</row>
    <row r="183" spans="1:8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</row>
    <row r="184" spans="1:8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</row>
    <row r="185" spans="1:8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</row>
    <row r="186" spans="1:8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</row>
    <row r="187" spans="1:8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</row>
    <row r="188" spans="1:8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</row>
    <row r="189" spans="1:8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</row>
    <row r="190" spans="1:8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</row>
    <row r="191" spans="1:8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</row>
    <row r="192" spans="1:8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</row>
    <row r="193" spans="1:8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</row>
    <row r="194" spans="1:8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</row>
    <row r="195" spans="1:8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</row>
    <row r="196" spans="1:8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</row>
    <row r="197" spans="1:8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</row>
    <row r="198" spans="1:8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</row>
    <row r="199" spans="1:8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</row>
    <row r="200" spans="1:8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</row>
    <row r="201" spans="1:8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</row>
    <row r="202" spans="1:8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</row>
    <row r="203" spans="1:8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</row>
    <row r="204" spans="1:8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</row>
    <row r="205" spans="1:8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</row>
    <row r="206" spans="1:8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</row>
    <row r="207" spans="1:8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</row>
    <row r="208" spans="1:8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</row>
    <row r="209" spans="1:8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</row>
    <row r="210" spans="1:8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</row>
    <row r="211" spans="1:8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</row>
    <row r="212" spans="1:8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</row>
    <row r="213" spans="1:8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</row>
    <row r="214" spans="1:8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</row>
    <row r="215" spans="1:8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</row>
    <row r="216" spans="1:8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</row>
    <row r="217" spans="1:8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</row>
    <row r="218" spans="1:8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</row>
    <row r="219" spans="1:8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</row>
    <row r="220" spans="1:8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</row>
    <row r="221" spans="1:8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</row>
    <row r="222" spans="1:8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</row>
    <row r="223" spans="1:8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</row>
    <row r="224" spans="1:8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</row>
    <row r="225" spans="1:8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</row>
    <row r="226" spans="1:8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</row>
    <row r="227" spans="1:8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</row>
    <row r="228" spans="1:8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</row>
    <row r="229" spans="1:8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</row>
    <row r="230" spans="1:8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</row>
    <row r="231" spans="1:8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</row>
    <row r="232" spans="1:8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</row>
    <row r="233" spans="1:8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</row>
    <row r="234" spans="1:8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</row>
    <row r="235" spans="1:8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</row>
    <row r="236" spans="1:8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</row>
    <row r="237" spans="1:8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</row>
    <row r="238" spans="1:8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</row>
    <row r="239" spans="1:8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</row>
    <row r="240" spans="1:8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</row>
    <row r="241" spans="1:8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</row>
    <row r="242" spans="1:8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</row>
    <row r="243" spans="1:8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</row>
    <row r="244" spans="1:8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</row>
    <row r="245" spans="1:8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  <c r="BZ245" s="100"/>
      <c r="CA245" s="100"/>
      <c r="CB245" s="100"/>
      <c r="CC245" s="100"/>
      <c r="CD245" s="100"/>
      <c r="CE245" s="100"/>
      <c r="CF245" s="100"/>
      <c r="CG245" s="100"/>
      <c r="CH245" s="100"/>
      <c r="CI245" s="100"/>
    </row>
    <row r="246" spans="1:8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  <c r="BZ246" s="100"/>
      <c r="CA246" s="100"/>
      <c r="CB246" s="100"/>
      <c r="CC246" s="100"/>
      <c r="CD246" s="100"/>
      <c r="CE246" s="100"/>
      <c r="CF246" s="100"/>
      <c r="CG246" s="100"/>
      <c r="CH246" s="100"/>
      <c r="CI246" s="100"/>
    </row>
    <row r="247" spans="1:8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</row>
    <row r="248" spans="1:8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</row>
    <row r="249" spans="1:8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</row>
    <row r="250" spans="1:8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</row>
    <row r="251" spans="1:8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</row>
    <row r="252" spans="1:8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</row>
    <row r="253" spans="1:8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</row>
    <row r="254" spans="1:8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</row>
    <row r="255" spans="1:8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</row>
    <row r="256" spans="1:8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  <c r="BZ256" s="100"/>
      <c r="CA256" s="100"/>
      <c r="CB256" s="100"/>
      <c r="CC256" s="100"/>
      <c r="CD256" s="100"/>
      <c r="CE256" s="100"/>
      <c r="CF256" s="100"/>
      <c r="CG256" s="100"/>
      <c r="CH256" s="100"/>
      <c r="CI256" s="100"/>
    </row>
    <row r="257" spans="1:8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  <c r="BZ257" s="100"/>
      <c r="CA257" s="100"/>
      <c r="CB257" s="100"/>
      <c r="CC257" s="100"/>
      <c r="CD257" s="100"/>
      <c r="CE257" s="100"/>
      <c r="CF257" s="100"/>
      <c r="CG257" s="100"/>
      <c r="CH257" s="100"/>
      <c r="CI257" s="100"/>
    </row>
    <row r="258" spans="1:8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  <c r="BZ258" s="100"/>
      <c r="CA258" s="100"/>
      <c r="CB258" s="100"/>
      <c r="CC258" s="100"/>
      <c r="CD258" s="100"/>
      <c r="CE258" s="100"/>
      <c r="CF258" s="100"/>
      <c r="CG258" s="100"/>
      <c r="CH258" s="100"/>
      <c r="CI258" s="100"/>
    </row>
    <row r="259" spans="1:8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  <c r="BT259" s="100"/>
      <c r="BU259" s="100"/>
      <c r="BV259" s="100"/>
      <c r="BW259" s="100"/>
      <c r="BX259" s="100"/>
      <c r="BY259" s="100"/>
      <c r="BZ259" s="100"/>
      <c r="CA259" s="100"/>
      <c r="CB259" s="100"/>
      <c r="CC259" s="100"/>
      <c r="CD259" s="100"/>
      <c r="CE259" s="100"/>
      <c r="CF259" s="100"/>
      <c r="CG259" s="100"/>
      <c r="CH259" s="100"/>
      <c r="CI259" s="100"/>
    </row>
    <row r="260" spans="1:8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  <c r="BT260" s="100"/>
      <c r="BU260" s="100"/>
      <c r="BV260" s="100"/>
      <c r="BW260" s="100"/>
      <c r="BX260" s="100"/>
      <c r="BY260" s="100"/>
      <c r="BZ260" s="100"/>
      <c r="CA260" s="100"/>
      <c r="CB260" s="100"/>
      <c r="CC260" s="100"/>
      <c r="CD260" s="100"/>
      <c r="CE260" s="100"/>
      <c r="CF260" s="100"/>
      <c r="CG260" s="100"/>
      <c r="CH260" s="100"/>
      <c r="CI260" s="100"/>
    </row>
    <row r="261" spans="1:8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  <c r="BT261" s="100"/>
      <c r="BU261" s="100"/>
      <c r="BV261" s="100"/>
      <c r="BW261" s="100"/>
      <c r="BX261" s="100"/>
      <c r="BY261" s="100"/>
      <c r="BZ261" s="100"/>
      <c r="CA261" s="100"/>
      <c r="CB261" s="100"/>
      <c r="CC261" s="100"/>
      <c r="CD261" s="100"/>
      <c r="CE261" s="100"/>
      <c r="CF261" s="100"/>
      <c r="CG261" s="100"/>
      <c r="CH261" s="100"/>
      <c r="CI261" s="100"/>
    </row>
    <row r="262" spans="1:8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  <c r="BT262" s="100"/>
      <c r="BU262" s="100"/>
      <c r="BV262" s="100"/>
      <c r="BW262" s="100"/>
      <c r="BX262" s="100"/>
      <c r="BY262" s="100"/>
      <c r="BZ262" s="100"/>
      <c r="CA262" s="100"/>
      <c r="CB262" s="100"/>
      <c r="CC262" s="100"/>
      <c r="CD262" s="100"/>
      <c r="CE262" s="100"/>
      <c r="CF262" s="100"/>
      <c r="CG262" s="100"/>
      <c r="CH262" s="100"/>
      <c r="CI262" s="100"/>
    </row>
    <row r="263" spans="1:8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  <c r="BT263" s="100"/>
      <c r="BU263" s="100"/>
      <c r="BV263" s="100"/>
      <c r="BW263" s="100"/>
      <c r="BX263" s="100"/>
      <c r="BY263" s="100"/>
      <c r="BZ263" s="100"/>
      <c r="CA263" s="100"/>
      <c r="CB263" s="100"/>
      <c r="CC263" s="100"/>
      <c r="CD263" s="100"/>
      <c r="CE263" s="100"/>
      <c r="CF263" s="100"/>
      <c r="CG263" s="100"/>
      <c r="CH263" s="100"/>
      <c r="CI263" s="100"/>
    </row>
    <row r="264" spans="1:8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  <c r="BT264" s="100"/>
      <c r="BU264" s="100"/>
      <c r="BV264" s="100"/>
      <c r="BW264" s="100"/>
      <c r="BX264" s="100"/>
      <c r="BY264" s="100"/>
      <c r="BZ264" s="100"/>
      <c r="CA264" s="100"/>
      <c r="CB264" s="100"/>
      <c r="CC264" s="100"/>
      <c r="CD264" s="100"/>
      <c r="CE264" s="100"/>
      <c r="CF264" s="100"/>
      <c r="CG264" s="100"/>
      <c r="CH264" s="100"/>
      <c r="CI264" s="100"/>
    </row>
    <row r="265" spans="1:8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  <c r="BT265" s="100"/>
      <c r="BU265" s="100"/>
      <c r="BV265" s="100"/>
      <c r="BW265" s="100"/>
      <c r="BX265" s="100"/>
      <c r="BY265" s="100"/>
      <c r="BZ265" s="100"/>
      <c r="CA265" s="100"/>
      <c r="CB265" s="100"/>
      <c r="CC265" s="100"/>
      <c r="CD265" s="100"/>
      <c r="CE265" s="100"/>
      <c r="CF265" s="100"/>
      <c r="CG265" s="100"/>
      <c r="CH265" s="100"/>
      <c r="CI265" s="100"/>
    </row>
    <row r="266" spans="1:8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  <c r="BT266" s="100"/>
      <c r="BU266" s="100"/>
      <c r="BV266" s="100"/>
      <c r="BW266" s="100"/>
      <c r="BX266" s="100"/>
      <c r="BY266" s="100"/>
      <c r="BZ266" s="100"/>
      <c r="CA266" s="100"/>
      <c r="CB266" s="100"/>
      <c r="CC266" s="100"/>
      <c r="CD266" s="100"/>
      <c r="CE266" s="100"/>
      <c r="CF266" s="100"/>
      <c r="CG266" s="100"/>
      <c r="CH266" s="100"/>
      <c r="CI266" s="100"/>
    </row>
    <row r="267" spans="1:8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  <c r="BT267" s="100"/>
      <c r="BU267" s="100"/>
      <c r="BV267" s="100"/>
      <c r="BW267" s="100"/>
      <c r="BX267" s="100"/>
      <c r="BY267" s="100"/>
      <c r="BZ267" s="100"/>
      <c r="CA267" s="100"/>
      <c r="CB267" s="100"/>
      <c r="CC267" s="100"/>
      <c r="CD267" s="100"/>
      <c r="CE267" s="100"/>
      <c r="CF267" s="100"/>
      <c r="CG267" s="100"/>
      <c r="CH267" s="100"/>
      <c r="CI267" s="100"/>
    </row>
    <row r="268" spans="1:8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  <c r="BT268" s="100"/>
      <c r="BU268" s="100"/>
      <c r="BV268" s="100"/>
      <c r="BW268" s="100"/>
      <c r="BX268" s="100"/>
      <c r="BY268" s="100"/>
      <c r="BZ268" s="100"/>
      <c r="CA268" s="100"/>
      <c r="CB268" s="100"/>
      <c r="CC268" s="100"/>
      <c r="CD268" s="100"/>
      <c r="CE268" s="100"/>
      <c r="CF268" s="100"/>
      <c r="CG268" s="100"/>
      <c r="CH268" s="100"/>
      <c r="CI268" s="100"/>
    </row>
    <row r="269" spans="1:8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  <c r="BT269" s="100"/>
      <c r="BU269" s="100"/>
      <c r="BV269" s="100"/>
      <c r="BW269" s="100"/>
      <c r="BX269" s="100"/>
      <c r="BY269" s="100"/>
      <c r="BZ269" s="100"/>
      <c r="CA269" s="100"/>
      <c r="CB269" s="100"/>
      <c r="CC269" s="100"/>
      <c r="CD269" s="100"/>
      <c r="CE269" s="100"/>
      <c r="CF269" s="100"/>
      <c r="CG269" s="100"/>
      <c r="CH269" s="100"/>
      <c r="CI269" s="100"/>
    </row>
    <row r="270" spans="1:8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  <c r="BT270" s="100"/>
      <c r="BU270" s="100"/>
      <c r="BV270" s="100"/>
      <c r="BW270" s="100"/>
      <c r="BX270" s="100"/>
      <c r="BY270" s="100"/>
      <c r="BZ270" s="100"/>
      <c r="CA270" s="100"/>
      <c r="CB270" s="100"/>
      <c r="CC270" s="100"/>
      <c r="CD270" s="100"/>
      <c r="CE270" s="100"/>
      <c r="CF270" s="100"/>
      <c r="CG270" s="100"/>
      <c r="CH270" s="100"/>
      <c r="CI270" s="100"/>
    </row>
    <row r="271" spans="1:8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</row>
    <row r="272" spans="1:8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  <c r="BT272" s="100"/>
      <c r="BU272" s="100"/>
      <c r="BV272" s="100"/>
      <c r="BW272" s="100"/>
      <c r="BX272" s="100"/>
      <c r="BY272" s="100"/>
      <c r="BZ272" s="100"/>
      <c r="CA272" s="100"/>
      <c r="CB272" s="100"/>
      <c r="CC272" s="100"/>
      <c r="CD272" s="100"/>
      <c r="CE272" s="100"/>
      <c r="CF272" s="100"/>
      <c r="CG272" s="100"/>
      <c r="CH272" s="100"/>
      <c r="CI272" s="100"/>
    </row>
    <row r="273" spans="1:8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  <c r="BT273" s="100"/>
      <c r="BU273" s="100"/>
      <c r="BV273" s="100"/>
      <c r="BW273" s="100"/>
      <c r="BX273" s="100"/>
      <c r="BY273" s="100"/>
      <c r="BZ273" s="100"/>
      <c r="CA273" s="100"/>
      <c r="CB273" s="100"/>
      <c r="CC273" s="100"/>
      <c r="CD273" s="100"/>
      <c r="CE273" s="100"/>
      <c r="CF273" s="100"/>
      <c r="CG273" s="100"/>
      <c r="CH273" s="100"/>
      <c r="CI273" s="100"/>
    </row>
    <row r="274" spans="1:8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  <c r="BT274" s="100"/>
      <c r="BU274" s="100"/>
      <c r="BV274" s="100"/>
      <c r="BW274" s="100"/>
      <c r="BX274" s="100"/>
      <c r="BY274" s="100"/>
      <c r="BZ274" s="100"/>
      <c r="CA274" s="100"/>
      <c r="CB274" s="100"/>
      <c r="CC274" s="100"/>
      <c r="CD274" s="100"/>
      <c r="CE274" s="100"/>
      <c r="CF274" s="100"/>
      <c r="CG274" s="100"/>
      <c r="CH274" s="100"/>
      <c r="CI274" s="100"/>
    </row>
    <row r="275" spans="1:8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  <c r="BT275" s="100"/>
      <c r="BU275" s="100"/>
      <c r="BV275" s="100"/>
      <c r="BW275" s="100"/>
      <c r="BX275" s="100"/>
      <c r="BY275" s="100"/>
      <c r="BZ275" s="100"/>
      <c r="CA275" s="100"/>
      <c r="CB275" s="100"/>
      <c r="CC275" s="100"/>
      <c r="CD275" s="100"/>
      <c r="CE275" s="100"/>
      <c r="CF275" s="100"/>
      <c r="CG275" s="100"/>
      <c r="CH275" s="100"/>
      <c r="CI275" s="100"/>
    </row>
    <row r="276" spans="1:8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  <c r="BT276" s="100"/>
      <c r="BU276" s="100"/>
      <c r="BV276" s="100"/>
      <c r="BW276" s="100"/>
      <c r="BX276" s="100"/>
      <c r="BY276" s="100"/>
      <c r="BZ276" s="100"/>
      <c r="CA276" s="100"/>
      <c r="CB276" s="100"/>
      <c r="CC276" s="100"/>
      <c r="CD276" s="100"/>
      <c r="CE276" s="100"/>
      <c r="CF276" s="100"/>
      <c r="CG276" s="100"/>
      <c r="CH276" s="100"/>
      <c r="CI276" s="100"/>
    </row>
    <row r="277" spans="1:8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100"/>
      <c r="CG277" s="100"/>
      <c r="CH277" s="100"/>
      <c r="CI277" s="100"/>
    </row>
    <row r="278" spans="1:8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  <c r="BT278" s="100"/>
      <c r="BU278" s="100"/>
      <c r="BV278" s="100"/>
      <c r="BW278" s="100"/>
      <c r="BX278" s="100"/>
      <c r="BY278" s="100"/>
      <c r="BZ278" s="100"/>
      <c r="CA278" s="100"/>
      <c r="CB278" s="100"/>
      <c r="CC278" s="100"/>
      <c r="CD278" s="100"/>
      <c r="CE278" s="100"/>
      <c r="CF278" s="100"/>
      <c r="CG278" s="100"/>
      <c r="CH278" s="100"/>
      <c r="CI278" s="100"/>
    </row>
    <row r="279" spans="1:8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  <c r="BT279" s="100"/>
      <c r="BU279" s="100"/>
      <c r="BV279" s="100"/>
      <c r="BW279" s="100"/>
      <c r="BX279" s="100"/>
      <c r="BY279" s="100"/>
      <c r="BZ279" s="100"/>
      <c r="CA279" s="100"/>
      <c r="CB279" s="100"/>
      <c r="CC279" s="100"/>
      <c r="CD279" s="100"/>
      <c r="CE279" s="100"/>
      <c r="CF279" s="100"/>
      <c r="CG279" s="100"/>
      <c r="CH279" s="100"/>
      <c r="CI279" s="100"/>
    </row>
    <row r="280" spans="1:8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  <c r="BT280" s="100"/>
      <c r="BU280" s="100"/>
      <c r="BV280" s="100"/>
      <c r="BW280" s="100"/>
      <c r="BX280" s="100"/>
      <c r="BY280" s="100"/>
      <c r="BZ280" s="100"/>
      <c r="CA280" s="100"/>
      <c r="CB280" s="100"/>
      <c r="CC280" s="100"/>
      <c r="CD280" s="100"/>
      <c r="CE280" s="100"/>
      <c r="CF280" s="100"/>
      <c r="CG280" s="100"/>
      <c r="CH280" s="100"/>
      <c r="CI280" s="100"/>
    </row>
    <row r="281" spans="1:8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  <c r="BT281" s="100"/>
      <c r="BU281" s="100"/>
      <c r="BV281" s="100"/>
      <c r="BW281" s="100"/>
      <c r="BX281" s="100"/>
      <c r="BY281" s="100"/>
      <c r="BZ281" s="100"/>
      <c r="CA281" s="100"/>
      <c r="CB281" s="100"/>
      <c r="CC281" s="100"/>
      <c r="CD281" s="100"/>
      <c r="CE281" s="100"/>
      <c r="CF281" s="100"/>
      <c r="CG281" s="100"/>
      <c r="CH281" s="100"/>
      <c r="CI281" s="100"/>
    </row>
    <row r="282" spans="1:8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  <c r="BT282" s="100"/>
      <c r="BU282" s="100"/>
      <c r="BV282" s="100"/>
      <c r="BW282" s="100"/>
      <c r="BX282" s="100"/>
      <c r="BY282" s="100"/>
      <c r="BZ282" s="100"/>
      <c r="CA282" s="100"/>
      <c r="CB282" s="100"/>
      <c r="CC282" s="100"/>
      <c r="CD282" s="100"/>
      <c r="CE282" s="100"/>
      <c r="CF282" s="100"/>
      <c r="CG282" s="100"/>
      <c r="CH282" s="100"/>
      <c r="CI282" s="100"/>
    </row>
    <row r="283" spans="1:8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  <c r="BT283" s="100"/>
      <c r="BU283" s="100"/>
      <c r="BV283" s="100"/>
      <c r="BW283" s="100"/>
      <c r="BX283" s="100"/>
      <c r="BY283" s="100"/>
      <c r="BZ283" s="100"/>
      <c r="CA283" s="100"/>
      <c r="CB283" s="100"/>
      <c r="CC283" s="100"/>
      <c r="CD283" s="100"/>
      <c r="CE283" s="100"/>
      <c r="CF283" s="100"/>
      <c r="CG283" s="100"/>
      <c r="CH283" s="100"/>
      <c r="CI283" s="100"/>
    </row>
    <row r="284" spans="1:8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  <c r="BT284" s="100"/>
      <c r="BU284" s="100"/>
      <c r="BV284" s="100"/>
      <c r="BW284" s="100"/>
      <c r="BX284" s="100"/>
      <c r="BY284" s="100"/>
      <c r="BZ284" s="100"/>
      <c r="CA284" s="100"/>
      <c r="CB284" s="100"/>
      <c r="CC284" s="100"/>
      <c r="CD284" s="100"/>
      <c r="CE284" s="100"/>
      <c r="CF284" s="100"/>
      <c r="CG284" s="100"/>
      <c r="CH284" s="100"/>
      <c r="CI284" s="100"/>
    </row>
    <row r="285" spans="1:8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  <c r="BT285" s="100"/>
      <c r="BU285" s="100"/>
      <c r="BV285" s="100"/>
      <c r="BW285" s="100"/>
      <c r="BX285" s="100"/>
      <c r="BY285" s="100"/>
      <c r="BZ285" s="100"/>
      <c r="CA285" s="100"/>
      <c r="CB285" s="100"/>
      <c r="CC285" s="100"/>
      <c r="CD285" s="100"/>
      <c r="CE285" s="100"/>
      <c r="CF285" s="100"/>
      <c r="CG285" s="100"/>
      <c r="CH285" s="100"/>
      <c r="CI285" s="100"/>
    </row>
    <row r="286" spans="1:8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  <c r="BT286" s="100"/>
      <c r="BU286" s="100"/>
      <c r="BV286" s="100"/>
      <c r="BW286" s="100"/>
      <c r="BX286" s="100"/>
      <c r="BY286" s="100"/>
      <c r="BZ286" s="100"/>
      <c r="CA286" s="100"/>
      <c r="CB286" s="100"/>
      <c r="CC286" s="100"/>
      <c r="CD286" s="100"/>
      <c r="CE286" s="100"/>
      <c r="CF286" s="100"/>
      <c r="CG286" s="100"/>
      <c r="CH286" s="100"/>
      <c r="CI286" s="100"/>
    </row>
    <row r="287" spans="1:8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  <c r="BT287" s="100"/>
      <c r="BU287" s="100"/>
      <c r="BV287" s="100"/>
      <c r="BW287" s="100"/>
      <c r="BX287" s="100"/>
      <c r="BY287" s="100"/>
      <c r="BZ287" s="100"/>
      <c r="CA287" s="100"/>
      <c r="CB287" s="100"/>
      <c r="CC287" s="100"/>
      <c r="CD287" s="100"/>
      <c r="CE287" s="100"/>
      <c r="CF287" s="100"/>
      <c r="CG287" s="100"/>
      <c r="CH287" s="100"/>
      <c r="CI287" s="100"/>
    </row>
    <row r="288" spans="1:8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  <c r="BT288" s="100"/>
      <c r="BU288" s="100"/>
      <c r="BV288" s="100"/>
      <c r="BW288" s="100"/>
      <c r="BX288" s="100"/>
      <c r="BY288" s="100"/>
      <c r="BZ288" s="100"/>
      <c r="CA288" s="100"/>
      <c r="CB288" s="100"/>
      <c r="CC288" s="100"/>
      <c r="CD288" s="100"/>
      <c r="CE288" s="100"/>
      <c r="CF288" s="100"/>
      <c r="CG288" s="100"/>
      <c r="CH288" s="100"/>
      <c r="CI288" s="100"/>
    </row>
    <row r="289" spans="1:8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  <c r="BT289" s="100"/>
      <c r="BU289" s="100"/>
      <c r="BV289" s="100"/>
      <c r="BW289" s="100"/>
      <c r="BX289" s="100"/>
      <c r="BY289" s="100"/>
      <c r="BZ289" s="100"/>
      <c r="CA289" s="100"/>
      <c r="CB289" s="100"/>
      <c r="CC289" s="100"/>
      <c r="CD289" s="100"/>
      <c r="CE289" s="100"/>
      <c r="CF289" s="100"/>
      <c r="CG289" s="100"/>
      <c r="CH289" s="100"/>
      <c r="CI289" s="100"/>
    </row>
    <row r="290" spans="1:8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  <c r="BT290" s="100"/>
      <c r="BU290" s="100"/>
      <c r="BV290" s="100"/>
      <c r="BW290" s="100"/>
      <c r="BX290" s="100"/>
      <c r="BY290" s="100"/>
      <c r="BZ290" s="100"/>
      <c r="CA290" s="100"/>
      <c r="CB290" s="100"/>
      <c r="CC290" s="100"/>
      <c r="CD290" s="100"/>
      <c r="CE290" s="100"/>
      <c r="CF290" s="100"/>
      <c r="CG290" s="100"/>
      <c r="CH290" s="100"/>
      <c r="CI290" s="100"/>
    </row>
    <row r="291" spans="1:8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  <c r="BT291" s="100"/>
      <c r="BU291" s="100"/>
      <c r="BV291" s="100"/>
      <c r="BW291" s="100"/>
      <c r="BX291" s="100"/>
      <c r="BY291" s="100"/>
      <c r="BZ291" s="100"/>
      <c r="CA291" s="100"/>
      <c r="CB291" s="100"/>
      <c r="CC291" s="100"/>
      <c r="CD291" s="100"/>
      <c r="CE291" s="100"/>
      <c r="CF291" s="100"/>
      <c r="CG291" s="100"/>
      <c r="CH291" s="100"/>
      <c r="CI291" s="100"/>
    </row>
    <row r="292" spans="1:8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  <c r="BT292" s="100"/>
      <c r="BU292" s="100"/>
      <c r="BV292" s="100"/>
      <c r="BW292" s="100"/>
      <c r="BX292" s="100"/>
      <c r="BY292" s="100"/>
      <c r="BZ292" s="100"/>
      <c r="CA292" s="100"/>
      <c r="CB292" s="100"/>
      <c r="CC292" s="100"/>
      <c r="CD292" s="100"/>
      <c r="CE292" s="100"/>
      <c r="CF292" s="100"/>
      <c r="CG292" s="100"/>
      <c r="CH292" s="100"/>
      <c r="CI292" s="100"/>
    </row>
    <row r="293" spans="1:8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  <c r="BT293" s="100"/>
      <c r="BU293" s="100"/>
      <c r="BV293" s="100"/>
      <c r="BW293" s="100"/>
      <c r="BX293" s="100"/>
      <c r="BY293" s="100"/>
      <c r="BZ293" s="100"/>
      <c r="CA293" s="100"/>
      <c r="CB293" s="100"/>
      <c r="CC293" s="100"/>
      <c r="CD293" s="100"/>
      <c r="CE293" s="100"/>
      <c r="CF293" s="100"/>
      <c r="CG293" s="100"/>
      <c r="CH293" s="100"/>
      <c r="CI293" s="100"/>
    </row>
    <row r="294" spans="1:8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  <c r="BT294" s="100"/>
      <c r="BU294" s="100"/>
      <c r="BV294" s="100"/>
      <c r="BW294" s="100"/>
      <c r="BX294" s="100"/>
      <c r="BY294" s="100"/>
      <c r="BZ294" s="100"/>
      <c r="CA294" s="100"/>
      <c r="CB294" s="100"/>
      <c r="CC294" s="100"/>
      <c r="CD294" s="100"/>
      <c r="CE294" s="100"/>
      <c r="CF294" s="100"/>
      <c r="CG294" s="100"/>
      <c r="CH294" s="100"/>
      <c r="CI294" s="100"/>
    </row>
    <row r="295" spans="1:8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  <c r="BT295" s="100"/>
      <c r="BU295" s="100"/>
      <c r="BV295" s="100"/>
      <c r="BW295" s="100"/>
      <c r="BX295" s="100"/>
      <c r="BY295" s="100"/>
      <c r="BZ295" s="100"/>
      <c r="CA295" s="100"/>
      <c r="CB295" s="100"/>
      <c r="CC295" s="100"/>
      <c r="CD295" s="100"/>
      <c r="CE295" s="100"/>
      <c r="CF295" s="100"/>
      <c r="CG295" s="100"/>
      <c r="CH295" s="100"/>
      <c r="CI295" s="100"/>
    </row>
    <row r="296" spans="1:8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  <c r="BT296" s="100"/>
      <c r="BU296" s="100"/>
      <c r="BV296" s="100"/>
      <c r="BW296" s="100"/>
      <c r="BX296" s="100"/>
      <c r="BY296" s="100"/>
      <c r="BZ296" s="100"/>
      <c r="CA296" s="100"/>
      <c r="CB296" s="100"/>
      <c r="CC296" s="100"/>
      <c r="CD296" s="100"/>
      <c r="CE296" s="100"/>
      <c r="CF296" s="100"/>
      <c r="CG296" s="100"/>
      <c r="CH296" s="100"/>
      <c r="CI296" s="100"/>
    </row>
    <row r="297" spans="1:8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  <c r="BT297" s="100"/>
      <c r="BU297" s="100"/>
      <c r="BV297" s="100"/>
      <c r="BW297" s="100"/>
      <c r="BX297" s="100"/>
      <c r="BY297" s="100"/>
      <c r="BZ297" s="100"/>
      <c r="CA297" s="100"/>
      <c r="CB297" s="100"/>
      <c r="CC297" s="100"/>
      <c r="CD297" s="100"/>
      <c r="CE297" s="100"/>
      <c r="CF297" s="100"/>
      <c r="CG297" s="100"/>
      <c r="CH297" s="100"/>
      <c r="CI297" s="100"/>
    </row>
    <row r="298" spans="1:8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  <c r="BT298" s="100"/>
      <c r="BU298" s="100"/>
      <c r="BV298" s="100"/>
      <c r="BW298" s="100"/>
      <c r="BX298" s="100"/>
      <c r="BY298" s="100"/>
      <c r="BZ298" s="100"/>
      <c r="CA298" s="100"/>
      <c r="CB298" s="100"/>
      <c r="CC298" s="100"/>
      <c r="CD298" s="100"/>
      <c r="CE298" s="100"/>
      <c r="CF298" s="100"/>
      <c r="CG298" s="100"/>
      <c r="CH298" s="100"/>
      <c r="CI298" s="100"/>
    </row>
    <row r="299" spans="1:8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  <c r="BT299" s="100"/>
      <c r="BU299" s="100"/>
      <c r="BV299" s="100"/>
      <c r="BW299" s="100"/>
      <c r="BX299" s="100"/>
      <c r="BY299" s="100"/>
      <c r="BZ299" s="100"/>
      <c r="CA299" s="100"/>
      <c r="CB299" s="100"/>
      <c r="CC299" s="100"/>
      <c r="CD299" s="100"/>
      <c r="CE299" s="100"/>
      <c r="CF299" s="100"/>
      <c r="CG299" s="100"/>
      <c r="CH299" s="100"/>
      <c r="CI299" s="100"/>
    </row>
    <row r="300" spans="1:8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  <c r="BT300" s="100"/>
      <c r="BU300" s="100"/>
      <c r="BV300" s="100"/>
      <c r="BW300" s="100"/>
      <c r="BX300" s="100"/>
      <c r="BY300" s="100"/>
      <c r="BZ300" s="100"/>
      <c r="CA300" s="100"/>
      <c r="CB300" s="100"/>
      <c r="CC300" s="100"/>
      <c r="CD300" s="100"/>
      <c r="CE300" s="100"/>
      <c r="CF300" s="100"/>
      <c r="CG300" s="100"/>
      <c r="CH300" s="100"/>
      <c r="CI300" s="100"/>
    </row>
    <row r="301" spans="1:8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  <c r="BT301" s="100"/>
      <c r="BU301" s="100"/>
      <c r="BV301" s="100"/>
      <c r="BW301" s="100"/>
      <c r="BX301" s="100"/>
      <c r="BY301" s="100"/>
      <c r="BZ301" s="100"/>
      <c r="CA301" s="100"/>
      <c r="CB301" s="100"/>
      <c r="CC301" s="100"/>
      <c r="CD301" s="100"/>
      <c r="CE301" s="100"/>
      <c r="CF301" s="100"/>
      <c r="CG301" s="100"/>
      <c r="CH301" s="100"/>
      <c r="CI301" s="100"/>
    </row>
    <row r="302" spans="1:8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  <c r="BT302" s="100"/>
      <c r="BU302" s="100"/>
      <c r="BV302" s="100"/>
      <c r="BW302" s="100"/>
      <c r="BX302" s="100"/>
      <c r="BY302" s="100"/>
      <c r="BZ302" s="100"/>
      <c r="CA302" s="100"/>
      <c r="CB302" s="100"/>
      <c r="CC302" s="100"/>
      <c r="CD302" s="100"/>
      <c r="CE302" s="100"/>
      <c r="CF302" s="100"/>
      <c r="CG302" s="100"/>
      <c r="CH302" s="100"/>
      <c r="CI302" s="100"/>
    </row>
    <row r="303" spans="1:8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  <c r="BT303" s="100"/>
      <c r="BU303" s="100"/>
      <c r="BV303" s="100"/>
      <c r="BW303" s="100"/>
      <c r="BX303" s="100"/>
      <c r="BY303" s="100"/>
      <c r="BZ303" s="100"/>
      <c r="CA303" s="100"/>
      <c r="CB303" s="100"/>
      <c r="CC303" s="100"/>
      <c r="CD303" s="100"/>
      <c r="CE303" s="100"/>
      <c r="CF303" s="100"/>
      <c r="CG303" s="100"/>
      <c r="CH303" s="100"/>
      <c r="CI303" s="100"/>
    </row>
    <row r="304" spans="1:8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  <c r="BT304" s="100"/>
      <c r="BU304" s="100"/>
      <c r="BV304" s="100"/>
      <c r="BW304" s="100"/>
      <c r="BX304" s="100"/>
      <c r="BY304" s="100"/>
      <c r="BZ304" s="100"/>
      <c r="CA304" s="100"/>
      <c r="CB304" s="100"/>
      <c r="CC304" s="100"/>
      <c r="CD304" s="100"/>
      <c r="CE304" s="100"/>
      <c r="CF304" s="100"/>
      <c r="CG304" s="100"/>
      <c r="CH304" s="100"/>
      <c r="CI304" s="100"/>
    </row>
    <row r="305" spans="1:8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  <c r="BT305" s="100"/>
      <c r="BU305" s="100"/>
      <c r="BV305" s="100"/>
      <c r="BW305" s="100"/>
      <c r="BX305" s="100"/>
      <c r="BY305" s="100"/>
      <c r="BZ305" s="100"/>
      <c r="CA305" s="100"/>
      <c r="CB305" s="100"/>
      <c r="CC305" s="100"/>
      <c r="CD305" s="100"/>
      <c r="CE305" s="100"/>
      <c r="CF305" s="100"/>
      <c r="CG305" s="100"/>
      <c r="CH305" s="100"/>
      <c r="CI305" s="100"/>
    </row>
    <row r="306" spans="1:8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  <c r="BT306" s="100"/>
      <c r="BU306" s="100"/>
      <c r="BV306" s="100"/>
      <c r="BW306" s="100"/>
      <c r="BX306" s="100"/>
      <c r="BY306" s="100"/>
      <c r="BZ306" s="100"/>
      <c r="CA306" s="100"/>
      <c r="CB306" s="100"/>
      <c r="CC306" s="100"/>
      <c r="CD306" s="100"/>
      <c r="CE306" s="100"/>
      <c r="CF306" s="100"/>
      <c r="CG306" s="100"/>
      <c r="CH306" s="100"/>
      <c r="CI306" s="100"/>
    </row>
    <row r="307" spans="1:8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  <c r="BT307" s="100"/>
      <c r="BU307" s="100"/>
      <c r="BV307" s="100"/>
      <c r="BW307" s="100"/>
      <c r="BX307" s="100"/>
      <c r="BY307" s="100"/>
      <c r="BZ307" s="100"/>
      <c r="CA307" s="100"/>
      <c r="CB307" s="100"/>
      <c r="CC307" s="100"/>
      <c r="CD307" s="100"/>
      <c r="CE307" s="100"/>
      <c r="CF307" s="100"/>
      <c r="CG307" s="100"/>
      <c r="CH307" s="100"/>
      <c r="CI307" s="100"/>
    </row>
    <row r="308" spans="1:8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  <c r="BT308" s="100"/>
      <c r="BU308" s="100"/>
      <c r="BV308" s="100"/>
      <c r="BW308" s="100"/>
      <c r="BX308" s="100"/>
      <c r="BY308" s="100"/>
      <c r="BZ308" s="100"/>
      <c r="CA308" s="100"/>
      <c r="CB308" s="100"/>
      <c r="CC308" s="100"/>
      <c r="CD308" s="100"/>
      <c r="CE308" s="100"/>
      <c r="CF308" s="100"/>
      <c r="CG308" s="100"/>
      <c r="CH308" s="100"/>
      <c r="CI308" s="100"/>
    </row>
    <row r="309" spans="1:8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  <c r="BT309" s="100"/>
      <c r="BU309" s="100"/>
      <c r="BV309" s="100"/>
      <c r="BW309" s="100"/>
      <c r="BX309" s="100"/>
      <c r="BY309" s="100"/>
      <c r="BZ309" s="100"/>
      <c r="CA309" s="100"/>
      <c r="CB309" s="100"/>
      <c r="CC309" s="100"/>
      <c r="CD309" s="100"/>
      <c r="CE309" s="100"/>
      <c r="CF309" s="100"/>
      <c r="CG309" s="100"/>
      <c r="CH309" s="100"/>
      <c r="CI309" s="100"/>
    </row>
    <row r="310" spans="1:8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  <c r="BT310" s="100"/>
      <c r="BU310" s="100"/>
      <c r="BV310" s="100"/>
      <c r="BW310" s="100"/>
      <c r="BX310" s="100"/>
      <c r="BY310" s="100"/>
      <c r="BZ310" s="100"/>
      <c r="CA310" s="100"/>
      <c r="CB310" s="100"/>
      <c r="CC310" s="100"/>
      <c r="CD310" s="100"/>
      <c r="CE310" s="100"/>
      <c r="CF310" s="100"/>
      <c r="CG310" s="100"/>
      <c r="CH310" s="100"/>
      <c r="CI310" s="100"/>
    </row>
    <row r="311" spans="1:8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  <c r="BT311" s="100"/>
      <c r="BU311" s="100"/>
      <c r="BV311" s="100"/>
      <c r="BW311" s="100"/>
      <c r="BX311" s="100"/>
      <c r="BY311" s="100"/>
      <c r="BZ311" s="100"/>
      <c r="CA311" s="100"/>
      <c r="CB311" s="100"/>
      <c r="CC311" s="100"/>
      <c r="CD311" s="100"/>
      <c r="CE311" s="100"/>
      <c r="CF311" s="100"/>
      <c r="CG311" s="100"/>
      <c r="CH311" s="100"/>
      <c r="CI311" s="100"/>
    </row>
    <row r="312" spans="1:8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  <c r="BT312" s="100"/>
      <c r="BU312" s="100"/>
      <c r="BV312" s="100"/>
      <c r="BW312" s="100"/>
      <c r="BX312" s="100"/>
      <c r="BY312" s="100"/>
      <c r="BZ312" s="100"/>
      <c r="CA312" s="100"/>
      <c r="CB312" s="100"/>
      <c r="CC312" s="100"/>
      <c r="CD312" s="100"/>
      <c r="CE312" s="100"/>
      <c r="CF312" s="100"/>
      <c r="CG312" s="100"/>
      <c r="CH312" s="100"/>
      <c r="CI312" s="100"/>
    </row>
    <row r="313" spans="1:8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  <c r="BT313" s="100"/>
      <c r="BU313" s="100"/>
      <c r="BV313" s="100"/>
      <c r="BW313" s="100"/>
      <c r="BX313" s="100"/>
      <c r="BY313" s="100"/>
      <c r="BZ313" s="100"/>
      <c r="CA313" s="100"/>
      <c r="CB313" s="100"/>
      <c r="CC313" s="100"/>
      <c r="CD313" s="100"/>
      <c r="CE313" s="100"/>
      <c r="CF313" s="100"/>
      <c r="CG313" s="100"/>
      <c r="CH313" s="100"/>
      <c r="CI313" s="100"/>
    </row>
    <row r="314" spans="1:8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  <c r="BT314" s="100"/>
      <c r="BU314" s="100"/>
      <c r="BV314" s="100"/>
      <c r="BW314" s="100"/>
      <c r="BX314" s="100"/>
      <c r="BY314" s="100"/>
      <c r="BZ314" s="100"/>
      <c r="CA314" s="100"/>
      <c r="CB314" s="100"/>
      <c r="CC314" s="100"/>
      <c r="CD314" s="100"/>
      <c r="CE314" s="100"/>
      <c r="CF314" s="100"/>
      <c r="CG314" s="100"/>
      <c r="CH314" s="100"/>
      <c r="CI314" s="100"/>
    </row>
    <row r="315" spans="1:8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  <c r="BT315" s="100"/>
      <c r="BU315" s="100"/>
      <c r="BV315" s="100"/>
      <c r="BW315" s="100"/>
      <c r="BX315" s="100"/>
      <c r="BY315" s="100"/>
      <c r="BZ315" s="100"/>
      <c r="CA315" s="100"/>
      <c r="CB315" s="100"/>
      <c r="CC315" s="100"/>
      <c r="CD315" s="100"/>
      <c r="CE315" s="100"/>
      <c r="CF315" s="100"/>
      <c r="CG315" s="100"/>
      <c r="CH315" s="100"/>
      <c r="CI315" s="100"/>
    </row>
    <row r="316" spans="1:8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  <c r="BT316" s="100"/>
      <c r="BU316" s="100"/>
      <c r="BV316" s="100"/>
      <c r="BW316" s="100"/>
      <c r="BX316" s="100"/>
      <c r="BY316" s="100"/>
      <c r="BZ316" s="100"/>
      <c r="CA316" s="100"/>
      <c r="CB316" s="100"/>
      <c r="CC316" s="100"/>
      <c r="CD316" s="100"/>
      <c r="CE316" s="100"/>
      <c r="CF316" s="100"/>
      <c r="CG316" s="100"/>
      <c r="CH316" s="100"/>
      <c r="CI316" s="100"/>
    </row>
    <row r="317" spans="1:8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  <c r="BT317" s="100"/>
      <c r="BU317" s="100"/>
      <c r="BV317" s="100"/>
      <c r="BW317" s="100"/>
      <c r="BX317" s="100"/>
      <c r="BY317" s="100"/>
      <c r="BZ317" s="100"/>
      <c r="CA317" s="100"/>
      <c r="CB317" s="100"/>
      <c r="CC317" s="100"/>
      <c r="CD317" s="100"/>
      <c r="CE317" s="100"/>
      <c r="CF317" s="100"/>
      <c r="CG317" s="100"/>
      <c r="CH317" s="100"/>
      <c r="CI317" s="100"/>
    </row>
    <row r="318" spans="1:8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  <c r="BT318" s="100"/>
      <c r="BU318" s="100"/>
      <c r="BV318" s="100"/>
      <c r="BW318" s="100"/>
      <c r="BX318" s="100"/>
      <c r="BY318" s="100"/>
      <c r="BZ318" s="100"/>
      <c r="CA318" s="100"/>
      <c r="CB318" s="100"/>
      <c r="CC318" s="100"/>
      <c r="CD318" s="100"/>
      <c r="CE318" s="100"/>
      <c r="CF318" s="100"/>
      <c r="CG318" s="100"/>
      <c r="CH318" s="100"/>
      <c r="CI318" s="100"/>
    </row>
    <row r="319" spans="1:8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  <c r="BT319" s="100"/>
      <c r="BU319" s="100"/>
      <c r="BV319" s="100"/>
      <c r="BW319" s="100"/>
      <c r="BX319" s="100"/>
      <c r="BY319" s="100"/>
      <c r="BZ319" s="100"/>
      <c r="CA319" s="100"/>
      <c r="CB319" s="100"/>
      <c r="CC319" s="100"/>
      <c r="CD319" s="100"/>
      <c r="CE319" s="100"/>
      <c r="CF319" s="100"/>
      <c r="CG319" s="100"/>
      <c r="CH319" s="100"/>
      <c r="CI319" s="100"/>
    </row>
    <row r="320" spans="1:8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  <c r="BT320" s="100"/>
      <c r="BU320" s="100"/>
      <c r="BV320" s="100"/>
      <c r="BW320" s="100"/>
      <c r="BX320" s="100"/>
      <c r="BY320" s="100"/>
      <c r="BZ320" s="100"/>
      <c r="CA320" s="100"/>
      <c r="CB320" s="100"/>
      <c r="CC320" s="100"/>
      <c r="CD320" s="100"/>
      <c r="CE320" s="100"/>
      <c r="CF320" s="100"/>
      <c r="CG320" s="100"/>
      <c r="CH320" s="100"/>
      <c r="CI320" s="100"/>
    </row>
    <row r="321" spans="1:8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  <c r="BT321" s="100"/>
      <c r="BU321" s="100"/>
      <c r="BV321" s="100"/>
      <c r="BW321" s="100"/>
      <c r="BX321" s="100"/>
      <c r="BY321" s="100"/>
      <c r="BZ321" s="100"/>
      <c r="CA321" s="100"/>
      <c r="CB321" s="100"/>
      <c r="CC321" s="100"/>
      <c r="CD321" s="100"/>
      <c r="CE321" s="100"/>
      <c r="CF321" s="100"/>
      <c r="CG321" s="100"/>
      <c r="CH321" s="100"/>
      <c r="CI321" s="100"/>
    </row>
    <row r="322" spans="1:8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  <c r="BT322" s="100"/>
      <c r="BU322" s="100"/>
      <c r="BV322" s="100"/>
      <c r="BW322" s="100"/>
      <c r="BX322" s="100"/>
      <c r="BY322" s="100"/>
      <c r="BZ322" s="100"/>
      <c r="CA322" s="100"/>
      <c r="CB322" s="100"/>
      <c r="CC322" s="100"/>
      <c r="CD322" s="100"/>
      <c r="CE322" s="100"/>
      <c r="CF322" s="100"/>
      <c r="CG322" s="100"/>
      <c r="CH322" s="100"/>
      <c r="CI322" s="100"/>
    </row>
    <row r="323" spans="1:8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  <c r="BT323" s="100"/>
      <c r="BU323" s="100"/>
      <c r="BV323" s="100"/>
      <c r="BW323" s="100"/>
      <c r="BX323" s="100"/>
      <c r="BY323" s="100"/>
      <c r="BZ323" s="100"/>
      <c r="CA323" s="100"/>
      <c r="CB323" s="100"/>
      <c r="CC323" s="100"/>
      <c r="CD323" s="100"/>
      <c r="CE323" s="100"/>
      <c r="CF323" s="100"/>
      <c r="CG323" s="100"/>
      <c r="CH323" s="100"/>
      <c r="CI323" s="100"/>
    </row>
    <row r="324" spans="1:8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  <c r="BT324" s="100"/>
      <c r="BU324" s="100"/>
      <c r="BV324" s="100"/>
      <c r="BW324" s="100"/>
      <c r="BX324" s="100"/>
      <c r="BY324" s="100"/>
      <c r="BZ324" s="100"/>
      <c r="CA324" s="100"/>
      <c r="CB324" s="100"/>
      <c r="CC324" s="100"/>
      <c r="CD324" s="100"/>
      <c r="CE324" s="100"/>
      <c r="CF324" s="100"/>
      <c r="CG324" s="100"/>
      <c r="CH324" s="100"/>
      <c r="CI324" s="100"/>
    </row>
    <row r="325" spans="1:8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  <c r="BT325" s="100"/>
      <c r="BU325" s="100"/>
      <c r="BV325" s="100"/>
      <c r="BW325" s="100"/>
      <c r="BX325" s="100"/>
      <c r="BY325" s="100"/>
      <c r="BZ325" s="100"/>
      <c r="CA325" s="100"/>
      <c r="CB325" s="100"/>
      <c r="CC325" s="100"/>
      <c r="CD325" s="100"/>
      <c r="CE325" s="100"/>
      <c r="CF325" s="100"/>
      <c r="CG325" s="100"/>
      <c r="CH325" s="100"/>
      <c r="CI325" s="100"/>
    </row>
    <row r="326" spans="1:8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  <c r="BT326" s="100"/>
      <c r="BU326" s="100"/>
      <c r="BV326" s="100"/>
      <c r="BW326" s="100"/>
      <c r="BX326" s="100"/>
      <c r="BY326" s="100"/>
      <c r="BZ326" s="100"/>
      <c r="CA326" s="100"/>
      <c r="CB326" s="100"/>
      <c r="CC326" s="100"/>
      <c r="CD326" s="100"/>
      <c r="CE326" s="100"/>
      <c r="CF326" s="100"/>
      <c r="CG326" s="100"/>
      <c r="CH326" s="100"/>
      <c r="CI326" s="100"/>
    </row>
    <row r="327" spans="1:8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  <c r="BT327" s="100"/>
      <c r="BU327" s="100"/>
      <c r="BV327" s="100"/>
      <c r="BW327" s="100"/>
      <c r="BX327" s="100"/>
      <c r="BY327" s="100"/>
      <c r="BZ327" s="100"/>
      <c r="CA327" s="100"/>
      <c r="CB327" s="100"/>
      <c r="CC327" s="100"/>
      <c r="CD327" s="100"/>
      <c r="CE327" s="100"/>
      <c r="CF327" s="100"/>
      <c r="CG327" s="100"/>
      <c r="CH327" s="100"/>
      <c r="CI327" s="100"/>
    </row>
    <row r="328" spans="1:8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  <c r="BT328" s="100"/>
      <c r="BU328" s="100"/>
      <c r="BV328" s="100"/>
      <c r="BW328" s="100"/>
      <c r="BX328" s="100"/>
      <c r="BY328" s="100"/>
      <c r="BZ328" s="100"/>
      <c r="CA328" s="100"/>
      <c r="CB328" s="100"/>
      <c r="CC328" s="100"/>
      <c r="CD328" s="100"/>
      <c r="CE328" s="100"/>
      <c r="CF328" s="100"/>
      <c r="CG328" s="100"/>
      <c r="CH328" s="100"/>
      <c r="CI328" s="100"/>
    </row>
    <row r="329" spans="1:8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  <c r="BT329" s="100"/>
      <c r="BU329" s="100"/>
      <c r="BV329" s="100"/>
      <c r="BW329" s="100"/>
      <c r="BX329" s="100"/>
      <c r="BY329" s="100"/>
      <c r="BZ329" s="100"/>
      <c r="CA329" s="100"/>
      <c r="CB329" s="100"/>
      <c r="CC329" s="100"/>
      <c r="CD329" s="100"/>
      <c r="CE329" s="100"/>
      <c r="CF329" s="100"/>
      <c r="CG329" s="100"/>
      <c r="CH329" s="100"/>
      <c r="CI329" s="100"/>
    </row>
    <row r="330" spans="1:8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  <c r="BT330" s="100"/>
      <c r="BU330" s="100"/>
      <c r="BV330" s="100"/>
      <c r="BW330" s="100"/>
      <c r="BX330" s="100"/>
      <c r="BY330" s="100"/>
      <c r="BZ330" s="100"/>
      <c r="CA330" s="100"/>
      <c r="CB330" s="100"/>
      <c r="CC330" s="100"/>
      <c r="CD330" s="100"/>
      <c r="CE330" s="100"/>
      <c r="CF330" s="100"/>
      <c r="CG330" s="100"/>
      <c r="CH330" s="100"/>
      <c r="CI330" s="100"/>
    </row>
    <row r="331" spans="1:8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  <c r="BT331" s="100"/>
      <c r="BU331" s="100"/>
      <c r="BV331" s="100"/>
      <c r="BW331" s="100"/>
      <c r="BX331" s="100"/>
      <c r="BY331" s="100"/>
      <c r="BZ331" s="100"/>
      <c r="CA331" s="100"/>
      <c r="CB331" s="100"/>
      <c r="CC331" s="100"/>
      <c r="CD331" s="100"/>
      <c r="CE331" s="100"/>
      <c r="CF331" s="100"/>
      <c r="CG331" s="100"/>
      <c r="CH331" s="100"/>
      <c r="CI331" s="100"/>
    </row>
    <row r="332" spans="1:8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  <c r="BT332" s="100"/>
      <c r="BU332" s="100"/>
      <c r="BV332" s="100"/>
      <c r="BW332" s="100"/>
      <c r="BX332" s="100"/>
      <c r="BY332" s="100"/>
      <c r="BZ332" s="100"/>
      <c r="CA332" s="100"/>
      <c r="CB332" s="100"/>
      <c r="CC332" s="100"/>
      <c r="CD332" s="100"/>
      <c r="CE332" s="100"/>
      <c r="CF332" s="100"/>
      <c r="CG332" s="100"/>
      <c r="CH332" s="100"/>
      <c r="CI332" s="100"/>
    </row>
    <row r="333" spans="1:8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  <c r="BT333" s="100"/>
      <c r="BU333" s="100"/>
      <c r="BV333" s="100"/>
      <c r="BW333" s="100"/>
      <c r="BX333" s="100"/>
      <c r="BY333" s="100"/>
      <c r="BZ333" s="100"/>
      <c r="CA333" s="100"/>
      <c r="CB333" s="100"/>
      <c r="CC333" s="100"/>
      <c r="CD333" s="100"/>
      <c r="CE333" s="100"/>
      <c r="CF333" s="100"/>
      <c r="CG333" s="100"/>
      <c r="CH333" s="100"/>
      <c r="CI333" s="100"/>
    </row>
    <row r="334" spans="1:8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  <c r="BT334" s="100"/>
      <c r="BU334" s="100"/>
      <c r="BV334" s="100"/>
      <c r="BW334" s="100"/>
      <c r="BX334" s="100"/>
      <c r="BY334" s="100"/>
      <c r="BZ334" s="100"/>
      <c r="CA334" s="100"/>
      <c r="CB334" s="100"/>
      <c r="CC334" s="100"/>
      <c r="CD334" s="100"/>
      <c r="CE334" s="100"/>
      <c r="CF334" s="100"/>
      <c r="CG334" s="100"/>
      <c r="CH334" s="100"/>
      <c r="CI334" s="100"/>
    </row>
    <row r="335" spans="1:8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  <c r="BT335" s="100"/>
      <c r="BU335" s="100"/>
      <c r="BV335" s="100"/>
      <c r="BW335" s="100"/>
      <c r="BX335" s="100"/>
      <c r="BY335" s="100"/>
      <c r="BZ335" s="100"/>
      <c r="CA335" s="100"/>
      <c r="CB335" s="100"/>
      <c r="CC335" s="100"/>
      <c r="CD335" s="100"/>
      <c r="CE335" s="100"/>
      <c r="CF335" s="100"/>
      <c r="CG335" s="100"/>
      <c r="CH335" s="100"/>
      <c r="CI335" s="100"/>
    </row>
    <row r="336" spans="1:8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  <c r="BT336" s="100"/>
      <c r="BU336" s="100"/>
      <c r="BV336" s="100"/>
      <c r="BW336" s="100"/>
      <c r="BX336" s="100"/>
      <c r="BY336" s="100"/>
      <c r="BZ336" s="100"/>
      <c r="CA336" s="100"/>
      <c r="CB336" s="100"/>
      <c r="CC336" s="100"/>
      <c r="CD336" s="100"/>
      <c r="CE336" s="100"/>
      <c r="CF336" s="100"/>
      <c r="CG336" s="100"/>
      <c r="CH336" s="100"/>
      <c r="CI336" s="100"/>
    </row>
    <row r="337" spans="1:8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  <c r="BT337" s="100"/>
      <c r="BU337" s="100"/>
      <c r="BV337" s="100"/>
      <c r="BW337" s="100"/>
      <c r="BX337" s="100"/>
      <c r="BY337" s="100"/>
      <c r="BZ337" s="100"/>
      <c r="CA337" s="100"/>
      <c r="CB337" s="100"/>
      <c r="CC337" s="100"/>
      <c r="CD337" s="100"/>
      <c r="CE337" s="100"/>
      <c r="CF337" s="100"/>
      <c r="CG337" s="100"/>
      <c r="CH337" s="100"/>
      <c r="CI337" s="100"/>
    </row>
    <row r="338" spans="1:8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  <c r="BT338" s="100"/>
      <c r="BU338" s="100"/>
      <c r="BV338" s="100"/>
      <c r="BW338" s="100"/>
      <c r="BX338" s="100"/>
      <c r="BY338" s="100"/>
      <c r="BZ338" s="100"/>
      <c r="CA338" s="100"/>
      <c r="CB338" s="100"/>
      <c r="CC338" s="100"/>
      <c r="CD338" s="100"/>
      <c r="CE338" s="100"/>
      <c r="CF338" s="100"/>
      <c r="CG338" s="100"/>
      <c r="CH338" s="100"/>
      <c r="CI338" s="100"/>
    </row>
    <row r="339" spans="1:8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  <c r="BT339" s="100"/>
      <c r="BU339" s="100"/>
      <c r="BV339" s="100"/>
      <c r="BW339" s="100"/>
      <c r="BX339" s="100"/>
      <c r="BY339" s="100"/>
      <c r="BZ339" s="100"/>
      <c r="CA339" s="100"/>
      <c r="CB339" s="100"/>
      <c r="CC339" s="100"/>
      <c r="CD339" s="100"/>
      <c r="CE339" s="100"/>
      <c r="CF339" s="100"/>
      <c r="CG339" s="100"/>
      <c r="CH339" s="100"/>
      <c r="CI339" s="100"/>
    </row>
    <row r="340" spans="1:8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  <c r="BT340" s="100"/>
      <c r="BU340" s="100"/>
      <c r="BV340" s="100"/>
      <c r="BW340" s="100"/>
      <c r="BX340" s="100"/>
      <c r="BY340" s="100"/>
      <c r="BZ340" s="100"/>
      <c r="CA340" s="100"/>
      <c r="CB340" s="100"/>
      <c r="CC340" s="100"/>
      <c r="CD340" s="100"/>
      <c r="CE340" s="100"/>
      <c r="CF340" s="100"/>
      <c r="CG340" s="100"/>
      <c r="CH340" s="100"/>
      <c r="CI340" s="100"/>
    </row>
    <row r="341" spans="1:8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  <c r="BT341" s="100"/>
      <c r="BU341" s="100"/>
      <c r="BV341" s="100"/>
      <c r="BW341" s="100"/>
      <c r="BX341" s="100"/>
      <c r="BY341" s="100"/>
      <c r="BZ341" s="100"/>
      <c r="CA341" s="100"/>
      <c r="CB341" s="100"/>
      <c r="CC341" s="100"/>
      <c r="CD341" s="100"/>
      <c r="CE341" s="100"/>
      <c r="CF341" s="100"/>
      <c r="CG341" s="100"/>
      <c r="CH341" s="100"/>
      <c r="CI341" s="100"/>
    </row>
    <row r="342" spans="1:8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  <c r="BT342" s="100"/>
      <c r="BU342" s="100"/>
      <c r="BV342" s="100"/>
      <c r="BW342" s="100"/>
      <c r="BX342" s="100"/>
      <c r="BY342" s="100"/>
      <c r="BZ342" s="100"/>
      <c r="CA342" s="100"/>
      <c r="CB342" s="100"/>
      <c r="CC342" s="100"/>
      <c r="CD342" s="100"/>
      <c r="CE342" s="100"/>
      <c r="CF342" s="100"/>
      <c r="CG342" s="100"/>
      <c r="CH342" s="100"/>
      <c r="CI342" s="100"/>
    </row>
    <row r="343" spans="1:8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  <c r="BT343" s="100"/>
      <c r="BU343" s="100"/>
      <c r="BV343" s="100"/>
      <c r="BW343" s="100"/>
      <c r="BX343" s="100"/>
      <c r="BY343" s="100"/>
      <c r="BZ343" s="100"/>
      <c r="CA343" s="100"/>
      <c r="CB343" s="100"/>
      <c r="CC343" s="100"/>
      <c r="CD343" s="100"/>
      <c r="CE343" s="100"/>
      <c r="CF343" s="100"/>
      <c r="CG343" s="100"/>
      <c r="CH343" s="100"/>
      <c r="CI343" s="100"/>
    </row>
    <row r="344" spans="1:8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  <c r="BT344" s="100"/>
      <c r="BU344" s="100"/>
      <c r="BV344" s="100"/>
      <c r="BW344" s="100"/>
      <c r="BX344" s="100"/>
      <c r="BY344" s="100"/>
      <c r="BZ344" s="100"/>
      <c r="CA344" s="100"/>
      <c r="CB344" s="100"/>
      <c r="CC344" s="100"/>
      <c r="CD344" s="100"/>
      <c r="CE344" s="100"/>
      <c r="CF344" s="100"/>
      <c r="CG344" s="100"/>
      <c r="CH344" s="100"/>
      <c r="CI344" s="100"/>
    </row>
    <row r="345" spans="1:8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  <c r="BT345" s="100"/>
      <c r="BU345" s="100"/>
      <c r="BV345" s="100"/>
      <c r="BW345" s="100"/>
      <c r="BX345" s="100"/>
      <c r="BY345" s="100"/>
      <c r="BZ345" s="100"/>
      <c r="CA345" s="100"/>
      <c r="CB345" s="100"/>
      <c r="CC345" s="100"/>
      <c r="CD345" s="100"/>
      <c r="CE345" s="100"/>
      <c r="CF345" s="100"/>
      <c r="CG345" s="100"/>
      <c r="CH345" s="100"/>
      <c r="CI345" s="100"/>
    </row>
    <row r="346" spans="1:8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  <c r="BT346" s="100"/>
      <c r="BU346" s="100"/>
      <c r="BV346" s="100"/>
      <c r="BW346" s="100"/>
      <c r="BX346" s="100"/>
      <c r="BY346" s="100"/>
      <c r="BZ346" s="100"/>
      <c r="CA346" s="100"/>
      <c r="CB346" s="100"/>
      <c r="CC346" s="100"/>
      <c r="CD346" s="100"/>
      <c r="CE346" s="100"/>
      <c r="CF346" s="100"/>
      <c r="CG346" s="100"/>
      <c r="CH346" s="100"/>
      <c r="CI346" s="100"/>
    </row>
    <row r="347" spans="1:8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  <c r="BT347" s="100"/>
      <c r="BU347" s="100"/>
      <c r="BV347" s="100"/>
      <c r="BW347" s="100"/>
      <c r="BX347" s="100"/>
      <c r="BY347" s="100"/>
      <c r="BZ347" s="100"/>
      <c r="CA347" s="100"/>
      <c r="CB347" s="100"/>
      <c r="CC347" s="100"/>
      <c r="CD347" s="100"/>
      <c r="CE347" s="100"/>
      <c r="CF347" s="100"/>
      <c r="CG347" s="100"/>
      <c r="CH347" s="100"/>
      <c r="CI347" s="100"/>
    </row>
    <row r="348" spans="1:8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  <c r="BT348" s="100"/>
      <c r="BU348" s="100"/>
      <c r="BV348" s="100"/>
      <c r="BW348" s="100"/>
      <c r="BX348" s="100"/>
      <c r="BY348" s="100"/>
      <c r="BZ348" s="100"/>
      <c r="CA348" s="100"/>
      <c r="CB348" s="100"/>
      <c r="CC348" s="100"/>
      <c r="CD348" s="100"/>
      <c r="CE348" s="100"/>
      <c r="CF348" s="100"/>
      <c r="CG348" s="100"/>
      <c r="CH348" s="100"/>
      <c r="CI348" s="100"/>
    </row>
    <row r="349" spans="1:8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</row>
    <row r="350" spans="1:8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  <c r="BT350" s="100"/>
      <c r="BU350" s="100"/>
      <c r="BV350" s="100"/>
      <c r="BW350" s="100"/>
      <c r="BX350" s="100"/>
      <c r="BY350" s="100"/>
      <c r="BZ350" s="100"/>
      <c r="CA350" s="100"/>
      <c r="CB350" s="100"/>
      <c r="CC350" s="100"/>
      <c r="CD350" s="100"/>
      <c r="CE350" s="100"/>
      <c r="CF350" s="100"/>
      <c r="CG350" s="100"/>
      <c r="CH350" s="100"/>
      <c r="CI350" s="100"/>
    </row>
    <row r="351" spans="1:8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  <c r="BT351" s="100"/>
      <c r="BU351" s="100"/>
      <c r="BV351" s="100"/>
      <c r="BW351" s="100"/>
      <c r="BX351" s="100"/>
      <c r="BY351" s="100"/>
      <c r="BZ351" s="100"/>
      <c r="CA351" s="100"/>
      <c r="CB351" s="100"/>
      <c r="CC351" s="100"/>
      <c r="CD351" s="100"/>
      <c r="CE351" s="100"/>
      <c r="CF351" s="100"/>
      <c r="CG351" s="100"/>
      <c r="CH351" s="100"/>
      <c r="CI351" s="100"/>
    </row>
    <row r="352" spans="1:8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  <c r="BT352" s="100"/>
      <c r="BU352" s="100"/>
      <c r="BV352" s="100"/>
      <c r="BW352" s="100"/>
      <c r="BX352" s="100"/>
      <c r="BY352" s="100"/>
      <c r="BZ352" s="100"/>
      <c r="CA352" s="100"/>
      <c r="CB352" s="100"/>
      <c r="CC352" s="100"/>
      <c r="CD352" s="100"/>
      <c r="CE352" s="100"/>
      <c r="CF352" s="100"/>
      <c r="CG352" s="100"/>
      <c r="CH352" s="100"/>
      <c r="CI352" s="100"/>
    </row>
    <row r="353" spans="1:8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  <c r="BT353" s="100"/>
      <c r="BU353" s="100"/>
      <c r="BV353" s="100"/>
      <c r="BW353" s="100"/>
      <c r="BX353" s="100"/>
      <c r="BY353" s="100"/>
      <c r="BZ353" s="100"/>
      <c r="CA353" s="100"/>
      <c r="CB353" s="100"/>
      <c r="CC353" s="100"/>
      <c r="CD353" s="100"/>
      <c r="CE353" s="100"/>
      <c r="CF353" s="100"/>
      <c r="CG353" s="100"/>
      <c r="CH353" s="100"/>
      <c r="CI353" s="100"/>
    </row>
    <row r="354" spans="1:8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  <c r="BT354" s="100"/>
      <c r="BU354" s="100"/>
      <c r="BV354" s="100"/>
      <c r="BW354" s="100"/>
      <c r="BX354" s="100"/>
      <c r="BY354" s="100"/>
      <c r="BZ354" s="100"/>
      <c r="CA354" s="100"/>
      <c r="CB354" s="100"/>
      <c r="CC354" s="100"/>
      <c r="CD354" s="100"/>
      <c r="CE354" s="100"/>
      <c r="CF354" s="100"/>
      <c r="CG354" s="100"/>
      <c r="CH354" s="100"/>
      <c r="CI354" s="100"/>
    </row>
    <row r="355" spans="1:8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  <c r="BT355" s="100"/>
      <c r="BU355" s="100"/>
      <c r="BV355" s="100"/>
      <c r="BW355" s="100"/>
      <c r="BX355" s="100"/>
      <c r="BY355" s="100"/>
      <c r="BZ355" s="100"/>
      <c r="CA355" s="100"/>
      <c r="CB355" s="100"/>
      <c r="CC355" s="100"/>
      <c r="CD355" s="100"/>
      <c r="CE355" s="100"/>
      <c r="CF355" s="100"/>
      <c r="CG355" s="100"/>
      <c r="CH355" s="100"/>
      <c r="CI355" s="100"/>
    </row>
    <row r="356" spans="1:8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  <c r="BT356" s="100"/>
      <c r="BU356" s="100"/>
      <c r="BV356" s="100"/>
      <c r="BW356" s="100"/>
      <c r="BX356" s="100"/>
      <c r="BY356" s="100"/>
      <c r="BZ356" s="100"/>
      <c r="CA356" s="100"/>
      <c r="CB356" s="100"/>
      <c r="CC356" s="100"/>
      <c r="CD356" s="100"/>
      <c r="CE356" s="100"/>
      <c r="CF356" s="100"/>
      <c r="CG356" s="100"/>
      <c r="CH356" s="100"/>
      <c r="CI356" s="100"/>
    </row>
    <row r="357" spans="1:8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  <c r="BT357" s="100"/>
      <c r="BU357" s="100"/>
      <c r="BV357" s="100"/>
      <c r="BW357" s="100"/>
      <c r="BX357" s="100"/>
      <c r="BY357" s="100"/>
      <c r="BZ357" s="100"/>
      <c r="CA357" s="100"/>
      <c r="CB357" s="100"/>
      <c r="CC357" s="100"/>
      <c r="CD357" s="100"/>
      <c r="CE357" s="100"/>
      <c r="CF357" s="100"/>
      <c r="CG357" s="100"/>
      <c r="CH357" s="100"/>
      <c r="CI357" s="100"/>
    </row>
    <row r="358" spans="1:8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  <c r="BT358" s="100"/>
      <c r="BU358" s="100"/>
      <c r="BV358" s="100"/>
      <c r="BW358" s="100"/>
      <c r="BX358" s="100"/>
      <c r="BY358" s="100"/>
      <c r="BZ358" s="100"/>
      <c r="CA358" s="100"/>
      <c r="CB358" s="100"/>
      <c r="CC358" s="100"/>
      <c r="CD358" s="100"/>
      <c r="CE358" s="100"/>
      <c r="CF358" s="100"/>
      <c r="CG358" s="100"/>
      <c r="CH358" s="100"/>
      <c r="CI358" s="100"/>
    </row>
    <row r="359" spans="1:8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  <c r="BT359" s="100"/>
      <c r="BU359" s="100"/>
      <c r="BV359" s="100"/>
      <c r="BW359" s="100"/>
      <c r="BX359" s="100"/>
      <c r="BY359" s="100"/>
      <c r="BZ359" s="100"/>
      <c r="CA359" s="100"/>
      <c r="CB359" s="100"/>
      <c r="CC359" s="100"/>
      <c r="CD359" s="100"/>
      <c r="CE359" s="100"/>
      <c r="CF359" s="100"/>
      <c r="CG359" s="100"/>
      <c r="CH359" s="100"/>
      <c r="CI359" s="100"/>
    </row>
    <row r="360" spans="1:8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  <c r="BT360" s="100"/>
      <c r="BU360" s="100"/>
      <c r="BV360" s="100"/>
      <c r="BW360" s="100"/>
      <c r="BX360" s="100"/>
      <c r="BY360" s="100"/>
      <c r="BZ360" s="100"/>
      <c r="CA360" s="100"/>
      <c r="CB360" s="100"/>
      <c r="CC360" s="100"/>
      <c r="CD360" s="100"/>
      <c r="CE360" s="100"/>
      <c r="CF360" s="100"/>
      <c r="CG360" s="100"/>
      <c r="CH360" s="100"/>
      <c r="CI360" s="100"/>
    </row>
    <row r="361" spans="1:8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  <c r="BT361" s="100"/>
      <c r="BU361" s="100"/>
      <c r="BV361" s="100"/>
      <c r="BW361" s="100"/>
      <c r="BX361" s="100"/>
      <c r="BY361" s="100"/>
      <c r="BZ361" s="100"/>
      <c r="CA361" s="100"/>
      <c r="CB361" s="100"/>
      <c r="CC361" s="100"/>
      <c r="CD361" s="100"/>
      <c r="CE361" s="100"/>
      <c r="CF361" s="100"/>
      <c r="CG361" s="100"/>
      <c r="CH361" s="100"/>
      <c r="CI361" s="100"/>
    </row>
    <row r="362" spans="1:8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  <c r="BT362" s="100"/>
      <c r="BU362" s="100"/>
      <c r="BV362" s="100"/>
      <c r="BW362" s="100"/>
      <c r="BX362" s="100"/>
      <c r="BY362" s="100"/>
      <c r="BZ362" s="100"/>
      <c r="CA362" s="100"/>
      <c r="CB362" s="100"/>
      <c r="CC362" s="100"/>
      <c r="CD362" s="100"/>
      <c r="CE362" s="100"/>
      <c r="CF362" s="100"/>
      <c r="CG362" s="100"/>
      <c r="CH362" s="100"/>
      <c r="CI362" s="100"/>
    </row>
    <row r="363" spans="1:8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  <c r="BT363" s="100"/>
      <c r="BU363" s="100"/>
      <c r="BV363" s="100"/>
      <c r="BW363" s="100"/>
      <c r="BX363" s="100"/>
      <c r="BY363" s="100"/>
      <c r="BZ363" s="100"/>
      <c r="CA363" s="100"/>
      <c r="CB363" s="100"/>
      <c r="CC363" s="100"/>
      <c r="CD363" s="100"/>
      <c r="CE363" s="100"/>
      <c r="CF363" s="100"/>
      <c r="CG363" s="100"/>
      <c r="CH363" s="100"/>
      <c r="CI363" s="100"/>
    </row>
    <row r="364" spans="1:87" x14ac:dyDescent="0.2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  <c r="BT364" s="100"/>
      <c r="BU364" s="100"/>
      <c r="BV364" s="100"/>
      <c r="BW364" s="100"/>
      <c r="BX364" s="100"/>
      <c r="BY364" s="100"/>
      <c r="BZ364" s="100"/>
      <c r="CA364" s="100"/>
      <c r="CB364" s="100"/>
      <c r="CC364" s="100"/>
      <c r="CD364" s="100"/>
      <c r="CE364" s="100"/>
      <c r="CF364" s="100"/>
      <c r="CG364" s="100"/>
      <c r="CH364" s="100"/>
      <c r="CI364" s="100"/>
    </row>
    <row r="365" spans="1:87" x14ac:dyDescent="0.2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  <c r="BT365" s="100"/>
      <c r="BU365" s="100"/>
      <c r="BV365" s="100"/>
      <c r="BW365" s="100"/>
      <c r="BX365" s="100"/>
      <c r="BY365" s="100"/>
      <c r="BZ365" s="100"/>
      <c r="CA365" s="100"/>
      <c r="CB365" s="100"/>
      <c r="CC365" s="100"/>
      <c r="CD365" s="100"/>
      <c r="CE365" s="100"/>
      <c r="CF365" s="100"/>
      <c r="CG365" s="100"/>
      <c r="CH365" s="100"/>
      <c r="CI365" s="100"/>
    </row>
    <row r="366" spans="1:87" x14ac:dyDescent="0.2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  <c r="BT366" s="100"/>
      <c r="BU366" s="100"/>
      <c r="BV366" s="100"/>
      <c r="BW366" s="100"/>
      <c r="BX366" s="100"/>
      <c r="BY366" s="100"/>
      <c r="BZ366" s="100"/>
      <c r="CA366" s="100"/>
      <c r="CB366" s="100"/>
      <c r="CC366" s="100"/>
      <c r="CD366" s="100"/>
      <c r="CE366" s="100"/>
      <c r="CF366" s="100"/>
      <c r="CG366" s="100"/>
      <c r="CH366" s="100"/>
      <c r="CI366" s="100"/>
    </row>
    <row r="367" spans="1:87" x14ac:dyDescent="0.2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  <c r="BT367" s="100"/>
      <c r="BU367" s="100"/>
      <c r="BV367" s="100"/>
      <c r="BW367" s="100"/>
      <c r="BX367" s="100"/>
      <c r="BY367" s="100"/>
      <c r="BZ367" s="100"/>
      <c r="CA367" s="100"/>
      <c r="CB367" s="100"/>
      <c r="CC367" s="100"/>
      <c r="CD367" s="100"/>
      <c r="CE367" s="100"/>
      <c r="CF367" s="100"/>
      <c r="CG367" s="100"/>
      <c r="CH367" s="100"/>
      <c r="CI367" s="100"/>
    </row>
    <row r="368" spans="1:87" x14ac:dyDescent="0.2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  <c r="BT368" s="100"/>
      <c r="BU368" s="100"/>
      <c r="BV368" s="100"/>
      <c r="BW368" s="100"/>
      <c r="BX368" s="100"/>
      <c r="BY368" s="100"/>
      <c r="BZ368" s="100"/>
      <c r="CA368" s="100"/>
      <c r="CB368" s="100"/>
      <c r="CC368" s="100"/>
      <c r="CD368" s="100"/>
      <c r="CE368" s="100"/>
      <c r="CF368" s="100"/>
      <c r="CG368" s="100"/>
      <c r="CH368" s="100"/>
      <c r="CI368" s="100"/>
    </row>
    <row r="369" spans="1:87" x14ac:dyDescent="0.2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  <c r="BT369" s="100"/>
      <c r="BU369" s="100"/>
      <c r="BV369" s="100"/>
      <c r="BW369" s="100"/>
      <c r="BX369" s="100"/>
      <c r="BY369" s="100"/>
      <c r="BZ369" s="100"/>
      <c r="CA369" s="100"/>
      <c r="CB369" s="100"/>
      <c r="CC369" s="100"/>
      <c r="CD369" s="100"/>
      <c r="CE369" s="100"/>
      <c r="CF369" s="100"/>
      <c r="CG369" s="100"/>
      <c r="CH369" s="100"/>
      <c r="CI369" s="100"/>
    </row>
    <row r="370" spans="1:87" x14ac:dyDescent="0.2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  <c r="BT370" s="100"/>
      <c r="BU370" s="100"/>
      <c r="BV370" s="100"/>
      <c r="BW370" s="100"/>
      <c r="BX370" s="100"/>
      <c r="BY370" s="100"/>
      <c r="BZ370" s="100"/>
      <c r="CA370" s="100"/>
      <c r="CB370" s="100"/>
      <c r="CC370" s="100"/>
      <c r="CD370" s="100"/>
      <c r="CE370" s="100"/>
      <c r="CF370" s="100"/>
      <c r="CG370" s="100"/>
      <c r="CH370" s="100"/>
      <c r="CI370" s="100"/>
    </row>
    <row r="371" spans="1:87" x14ac:dyDescent="0.2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  <c r="BT371" s="100"/>
      <c r="BU371" s="100"/>
      <c r="BV371" s="100"/>
      <c r="BW371" s="100"/>
      <c r="BX371" s="100"/>
      <c r="BY371" s="100"/>
      <c r="BZ371" s="100"/>
      <c r="CA371" s="100"/>
      <c r="CB371" s="100"/>
      <c r="CC371" s="100"/>
      <c r="CD371" s="100"/>
      <c r="CE371" s="100"/>
      <c r="CF371" s="100"/>
      <c r="CG371" s="100"/>
      <c r="CH371" s="100"/>
      <c r="CI371" s="100"/>
    </row>
    <row r="372" spans="1:87" x14ac:dyDescent="0.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  <c r="BT372" s="100"/>
      <c r="BU372" s="100"/>
      <c r="BV372" s="100"/>
      <c r="BW372" s="100"/>
      <c r="BX372" s="100"/>
      <c r="BY372" s="100"/>
      <c r="BZ372" s="100"/>
      <c r="CA372" s="100"/>
      <c r="CB372" s="100"/>
      <c r="CC372" s="100"/>
      <c r="CD372" s="100"/>
      <c r="CE372" s="100"/>
      <c r="CF372" s="100"/>
      <c r="CG372" s="100"/>
      <c r="CH372" s="100"/>
      <c r="CI372" s="100"/>
    </row>
    <row r="373" spans="1:87" x14ac:dyDescent="0.2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  <c r="BT373" s="100"/>
      <c r="BU373" s="100"/>
      <c r="BV373" s="100"/>
      <c r="BW373" s="100"/>
      <c r="BX373" s="100"/>
      <c r="BY373" s="100"/>
      <c r="BZ373" s="100"/>
      <c r="CA373" s="100"/>
      <c r="CB373" s="100"/>
      <c r="CC373" s="100"/>
      <c r="CD373" s="100"/>
      <c r="CE373" s="100"/>
      <c r="CF373" s="100"/>
      <c r="CG373" s="100"/>
      <c r="CH373" s="100"/>
      <c r="CI373" s="100"/>
    </row>
    <row r="374" spans="1:87" x14ac:dyDescent="0.2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  <c r="BT374" s="100"/>
      <c r="BU374" s="100"/>
      <c r="BV374" s="100"/>
      <c r="BW374" s="100"/>
      <c r="BX374" s="100"/>
      <c r="BY374" s="100"/>
      <c r="BZ374" s="100"/>
      <c r="CA374" s="100"/>
      <c r="CB374" s="100"/>
      <c r="CC374" s="100"/>
      <c r="CD374" s="100"/>
      <c r="CE374" s="100"/>
      <c r="CF374" s="100"/>
      <c r="CG374" s="100"/>
      <c r="CH374" s="100"/>
      <c r="CI374" s="100"/>
    </row>
    <row r="375" spans="1:87" x14ac:dyDescent="0.2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  <c r="BT375" s="100"/>
      <c r="BU375" s="100"/>
      <c r="BV375" s="100"/>
      <c r="BW375" s="100"/>
      <c r="BX375" s="100"/>
      <c r="BY375" s="100"/>
      <c r="BZ375" s="100"/>
      <c r="CA375" s="100"/>
      <c r="CB375" s="100"/>
      <c r="CC375" s="100"/>
      <c r="CD375" s="100"/>
      <c r="CE375" s="100"/>
      <c r="CF375" s="100"/>
      <c r="CG375" s="100"/>
      <c r="CH375" s="100"/>
      <c r="CI375" s="100"/>
    </row>
    <row r="376" spans="1:87" x14ac:dyDescent="0.2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  <c r="BT376" s="100"/>
      <c r="BU376" s="100"/>
      <c r="BV376" s="100"/>
      <c r="BW376" s="100"/>
      <c r="BX376" s="100"/>
      <c r="BY376" s="100"/>
      <c r="BZ376" s="100"/>
      <c r="CA376" s="100"/>
      <c r="CB376" s="100"/>
      <c r="CC376" s="100"/>
      <c r="CD376" s="100"/>
      <c r="CE376" s="100"/>
      <c r="CF376" s="100"/>
      <c r="CG376" s="100"/>
      <c r="CH376" s="100"/>
      <c r="CI376" s="100"/>
    </row>
    <row r="377" spans="1:87" x14ac:dyDescent="0.2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  <c r="BT377" s="100"/>
      <c r="BU377" s="100"/>
      <c r="BV377" s="100"/>
      <c r="BW377" s="100"/>
      <c r="BX377" s="100"/>
      <c r="BY377" s="100"/>
      <c r="BZ377" s="100"/>
      <c r="CA377" s="100"/>
      <c r="CB377" s="100"/>
      <c r="CC377" s="100"/>
      <c r="CD377" s="100"/>
      <c r="CE377" s="100"/>
      <c r="CF377" s="100"/>
      <c r="CG377" s="100"/>
      <c r="CH377" s="100"/>
      <c r="CI377" s="100"/>
    </row>
    <row r="378" spans="1:87" x14ac:dyDescent="0.2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  <c r="BT378" s="100"/>
      <c r="BU378" s="100"/>
      <c r="BV378" s="100"/>
      <c r="BW378" s="100"/>
      <c r="BX378" s="100"/>
      <c r="BY378" s="100"/>
      <c r="BZ378" s="100"/>
      <c r="CA378" s="100"/>
      <c r="CB378" s="100"/>
      <c r="CC378" s="100"/>
      <c r="CD378" s="100"/>
      <c r="CE378" s="100"/>
      <c r="CF378" s="100"/>
      <c r="CG378" s="100"/>
      <c r="CH378" s="100"/>
      <c r="CI378" s="100"/>
    </row>
    <row r="379" spans="1:87" x14ac:dyDescent="0.2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  <c r="BT379" s="100"/>
      <c r="BU379" s="100"/>
      <c r="BV379" s="100"/>
      <c r="BW379" s="100"/>
      <c r="BX379" s="100"/>
      <c r="BY379" s="100"/>
      <c r="BZ379" s="100"/>
      <c r="CA379" s="100"/>
      <c r="CB379" s="100"/>
      <c r="CC379" s="100"/>
      <c r="CD379" s="100"/>
      <c r="CE379" s="100"/>
      <c r="CF379" s="100"/>
      <c r="CG379" s="100"/>
      <c r="CH379" s="100"/>
      <c r="CI379" s="100"/>
    </row>
    <row r="380" spans="1:87" x14ac:dyDescent="0.2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  <c r="BT380" s="100"/>
      <c r="BU380" s="100"/>
      <c r="BV380" s="100"/>
      <c r="BW380" s="100"/>
      <c r="BX380" s="100"/>
      <c r="BY380" s="100"/>
      <c r="BZ380" s="100"/>
      <c r="CA380" s="100"/>
      <c r="CB380" s="100"/>
      <c r="CC380" s="100"/>
      <c r="CD380" s="100"/>
      <c r="CE380" s="100"/>
      <c r="CF380" s="100"/>
      <c r="CG380" s="100"/>
      <c r="CH380" s="100"/>
      <c r="CI380" s="100"/>
    </row>
    <row r="381" spans="1:87" x14ac:dyDescent="0.2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  <c r="BT381" s="100"/>
      <c r="BU381" s="100"/>
      <c r="BV381" s="100"/>
      <c r="BW381" s="100"/>
      <c r="BX381" s="100"/>
      <c r="BY381" s="100"/>
      <c r="BZ381" s="100"/>
      <c r="CA381" s="100"/>
      <c r="CB381" s="100"/>
      <c r="CC381" s="100"/>
      <c r="CD381" s="100"/>
      <c r="CE381" s="100"/>
      <c r="CF381" s="100"/>
      <c r="CG381" s="100"/>
      <c r="CH381" s="100"/>
      <c r="CI381" s="100"/>
    </row>
    <row r="382" spans="1:87" x14ac:dyDescent="0.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  <c r="BT382" s="100"/>
      <c r="BU382" s="100"/>
      <c r="BV382" s="100"/>
      <c r="BW382" s="100"/>
      <c r="BX382" s="100"/>
      <c r="BY382" s="100"/>
      <c r="BZ382" s="100"/>
      <c r="CA382" s="100"/>
      <c r="CB382" s="100"/>
      <c r="CC382" s="100"/>
      <c r="CD382" s="100"/>
      <c r="CE382" s="100"/>
      <c r="CF382" s="100"/>
      <c r="CG382" s="100"/>
      <c r="CH382" s="100"/>
      <c r="CI382" s="100"/>
    </row>
    <row r="383" spans="1:87" x14ac:dyDescent="0.2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  <c r="BT383" s="100"/>
      <c r="BU383" s="100"/>
      <c r="BV383" s="100"/>
      <c r="BW383" s="100"/>
      <c r="BX383" s="100"/>
      <c r="BY383" s="100"/>
      <c r="BZ383" s="100"/>
      <c r="CA383" s="100"/>
      <c r="CB383" s="100"/>
      <c r="CC383" s="100"/>
      <c r="CD383" s="100"/>
      <c r="CE383" s="100"/>
      <c r="CF383" s="100"/>
      <c r="CG383" s="100"/>
      <c r="CH383" s="100"/>
      <c r="CI383" s="100"/>
    </row>
    <row r="384" spans="1:87" x14ac:dyDescent="0.2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  <c r="BT384" s="100"/>
      <c r="BU384" s="100"/>
      <c r="BV384" s="100"/>
      <c r="BW384" s="100"/>
      <c r="BX384" s="100"/>
      <c r="BY384" s="100"/>
      <c r="BZ384" s="100"/>
      <c r="CA384" s="100"/>
      <c r="CB384" s="100"/>
      <c r="CC384" s="100"/>
      <c r="CD384" s="100"/>
      <c r="CE384" s="100"/>
      <c r="CF384" s="100"/>
      <c r="CG384" s="100"/>
      <c r="CH384" s="100"/>
      <c r="CI384" s="100"/>
    </row>
    <row r="385" spans="1:87" x14ac:dyDescent="0.2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  <c r="BT385" s="100"/>
      <c r="BU385" s="100"/>
      <c r="BV385" s="100"/>
      <c r="BW385" s="100"/>
      <c r="BX385" s="100"/>
      <c r="BY385" s="100"/>
      <c r="BZ385" s="100"/>
      <c r="CA385" s="100"/>
      <c r="CB385" s="100"/>
      <c r="CC385" s="100"/>
      <c r="CD385" s="100"/>
      <c r="CE385" s="100"/>
      <c r="CF385" s="100"/>
      <c r="CG385" s="100"/>
      <c r="CH385" s="100"/>
      <c r="CI385" s="100"/>
    </row>
    <row r="386" spans="1:87" x14ac:dyDescent="0.2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</row>
    <row r="387" spans="1:87" x14ac:dyDescent="0.2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  <c r="BT387" s="100"/>
      <c r="BU387" s="100"/>
      <c r="BV387" s="100"/>
      <c r="BW387" s="100"/>
      <c r="BX387" s="100"/>
      <c r="BY387" s="100"/>
      <c r="BZ387" s="100"/>
      <c r="CA387" s="100"/>
      <c r="CB387" s="100"/>
      <c r="CC387" s="100"/>
      <c r="CD387" s="100"/>
      <c r="CE387" s="100"/>
      <c r="CF387" s="100"/>
      <c r="CG387" s="100"/>
      <c r="CH387" s="100"/>
      <c r="CI387" s="100"/>
    </row>
    <row r="388" spans="1:87" x14ac:dyDescent="0.2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  <c r="BT388" s="100"/>
      <c r="BU388" s="100"/>
      <c r="BV388" s="100"/>
      <c r="BW388" s="100"/>
      <c r="BX388" s="100"/>
      <c r="BY388" s="100"/>
      <c r="BZ388" s="100"/>
      <c r="CA388" s="100"/>
      <c r="CB388" s="100"/>
      <c r="CC388" s="100"/>
      <c r="CD388" s="100"/>
      <c r="CE388" s="100"/>
      <c r="CF388" s="100"/>
      <c r="CG388" s="100"/>
      <c r="CH388" s="100"/>
      <c r="CI388" s="100"/>
    </row>
    <row r="389" spans="1:87" x14ac:dyDescent="0.2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  <c r="BT389" s="100"/>
      <c r="BU389" s="100"/>
      <c r="BV389" s="100"/>
      <c r="BW389" s="100"/>
      <c r="BX389" s="100"/>
      <c r="BY389" s="100"/>
      <c r="BZ389" s="100"/>
      <c r="CA389" s="100"/>
      <c r="CB389" s="100"/>
      <c r="CC389" s="100"/>
      <c r="CD389" s="100"/>
      <c r="CE389" s="100"/>
      <c r="CF389" s="100"/>
      <c r="CG389" s="100"/>
      <c r="CH389" s="100"/>
      <c r="CI389" s="100"/>
    </row>
    <row r="390" spans="1:87" x14ac:dyDescent="0.2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  <c r="BT390" s="100"/>
      <c r="BU390" s="100"/>
      <c r="BV390" s="100"/>
      <c r="BW390" s="100"/>
      <c r="BX390" s="100"/>
      <c r="BY390" s="100"/>
      <c r="BZ390" s="100"/>
      <c r="CA390" s="100"/>
      <c r="CB390" s="100"/>
      <c r="CC390" s="100"/>
      <c r="CD390" s="100"/>
      <c r="CE390" s="100"/>
      <c r="CF390" s="100"/>
      <c r="CG390" s="100"/>
      <c r="CH390" s="100"/>
      <c r="CI390" s="100"/>
    </row>
    <row r="391" spans="1:87" x14ac:dyDescent="0.2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  <c r="BT391" s="100"/>
      <c r="BU391" s="100"/>
      <c r="BV391" s="100"/>
      <c r="BW391" s="100"/>
      <c r="BX391" s="100"/>
      <c r="BY391" s="100"/>
      <c r="BZ391" s="100"/>
      <c r="CA391" s="100"/>
      <c r="CB391" s="100"/>
      <c r="CC391" s="100"/>
      <c r="CD391" s="100"/>
      <c r="CE391" s="100"/>
      <c r="CF391" s="100"/>
      <c r="CG391" s="100"/>
      <c r="CH391" s="100"/>
      <c r="CI391" s="100"/>
    </row>
    <row r="392" spans="1:87" x14ac:dyDescent="0.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  <c r="BT392" s="100"/>
      <c r="BU392" s="100"/>
      <c r="BV392" s="100"/>
      <c r="BW392" s="100"/>
      <c r="BX392" s="100"/>
      <c r="BY392" s="100"/>
      <c r="BZ392" s="100"/>
      <c r="CA392" s="100"/>
      <c r="CB392" s="100"/>
      <c r="CC392" s="100"/>
      <c r="CD392" s="100"/>
      <c r="CE392" s="100"/>
      <c r="CF392" s="100"/>
      <c r="CG392" s="100"/>
      <c r="CH392" s="100"/>
      <c r="CI392" s="100"/>
    </row>
    <row r="393" spans="1:87" x14ac:dyDescent="0.2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  <c r="BT393" s="100"/>
      <c r="BU393" s="100"/>
      <c r="BV393" s="100"/>
      <c r="BW393" s="100"/>
      <c r="BX393" s="100"/>
      <c r="BY393" s="100"/>
      <c r="BZ393" s="100"/>
      <c r="CA393" s="100"/>
      <c r="CB393" s="100"/>
      <c r="CC393" s="100"/>
      <c r="CD393" s="100"/>
      <c r="CE393" s="100"/>
      <c r="CF393" s="100"/>
      <c r="CG393" s="100"/>
      <c r="CH393" s="100"/>
      <c r="CI393" s="100"/>
    </row>
    <row r="394" spans="1:87" x14ac:dyDescent="0.2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  <c r="BT394" s="100"/>
      <c r="BU394" s="100"/>
      <c r="BV394" s="100"/>
      <c r="BW394" s="100"/>
      <c r="BX394" s="100"/>
      <c r="BY394" s="100"/>
      <c r="BZ394" s="100"/>
      <c r="CA394" s="100"/>
      <c r="CB394" s="100"/>
      <c r="CC394" s="100"/>
      <c r="CD394" s="100"/>
      <c r="CE394" s="100"/>
      <c r="CF394" s="100"/>
      <c r="CG394" s="100"/>
      <c r="CH394" s="100"/>
      <c r="CI394" s="100"/>
    </row>
    <row r="395" spans="1:87" x14ac:dyDescent="0.2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  <c r="BT395" s="100"/>
      <c r="BU395" s="100"/>
      <c r="BV395" s="100"/>
      <c r="BW395" s="100"/>
      <c r="BX395" s="100"/>
      <c r="BY395" s="100"/>
      <c r="BZ395" s="100"/>
      <c r="CA395" s="100"/>
      <c r="CB395" s="100"/>
      <c r="CC395" s="100"/>
      <c r="CD395" s="100"/>
      <c r="CE395" s="100"/>
      <c r="CF395" s="100"/>
      <c r="CG395" s="100"/>
      <c r="CH395" s="100"/>
      <c r="CI395" s="100"/>
    </row>
    <row r="396" spans="1:87" x14ac:dyDescent="0.2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  <c r="BT396" s="100"/>
      <c r="BU396" s="100"/>
      <c r="BV396" s="100"/>
      <c r="BW396" s="100"/>
      <c r="BX396" s="100"/>
      <c r="BY396" s="100"/>
      <c r="BZ396" s="100"/>
      <c r="CA396" s="100"/>
      <c r="CB396" s="100"/>
      <c r="CC396" s="100"/>
      <c r="CD396" s="100"/>
      <c r="CE396" s="100"/>
      <c r="CF396" s="100"/>
      <c r="CG396" s="100"/>
      <c r="CH396" s="100"/>
      <c r="CI396" s="100"/>
    </row>
    <row r="397" spans="1:87" x14ac:dyDescent="0.2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  <c r="BT397" s="100"/>
      <c r="BU397" s="100"/>
      <c r="BV397" s="100"/>
      <c r="BW397" s="100"/>
      <c r="BX397" s="100"/>
      <c r="BY397" s="100"/>
      <c r="BZ397" s="100"/>
      <c r="CA397" s="100"/>
      <c r="CB397" s="100"/>
      <c r="CC397" s="100"/>
      <c r="CD397" s="100"/>
      <c r="CE397" s="100"/>
      <c r="CF397" s="100"/>
      <c r="CG397" s="100"/>
      <c r="CH397" s="100"/>
      <c r="CI397" s="100"/>
    </row>
    <row r="398" spans="1:87" x14ac:dyDescent="0.2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  <c r="BT398" s="100"/>
      <c r="BU398" s="100"/>
      <c r="BV398" s="100"/>
      <c r="BW398" s="100"/>
      <c r="BX398" s="100"/>
      <c r="BY398" s="100"/>
      <c r="BZ398" s="100"/>
      <c r="CA398" s="100"/>
      <c r="CB398" s="100"/>
      <c r="CC398" s="100"/>
      <c r="CD398" s="100"/>
      <c r="CE398" s="100"/>
      <c r="CF398" s="100"/>
      <c r="CG398" s="100"/>
      <c r="CH398" s="100"/>
      <c r="CI398" s="100"/>
    </row>
    <row r="399" spans="1:87" x14ac:dyDescent="0.2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  <c r="BT399" s="100"/>
      <c r="BU399" s="100"/>
      <c r="BV399" s="100"/>
      <c r="BW399" s="100"/>
      <c r="BX399" s="100"/>
      <c r="BY399" s="100"/>
      <c r="BZ399" s="100"/>
      <c r="CA399" s="100"/>
      <c r="CB399" s="100"/>
      <c r="CC399" s="100"/>
      <c r="CD399" s="100"/>
      <c r="CE399" s="100"/>
      <c r="CF399" s="100"/>
      <c r="CG399" s="100"/>
      <c r="CH399" s="100"/>
      <c r="CI399" s="100"/>
    </row>
    <row r="400" spans="1:87" x14ac:dyDescent="0.2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  <c r="BT400" s="100"/>
      <c r="BU400" s="100"/>
      <c r="BV400" s="100"/>
      <c r="BW400" s="100"/>
      <c r="BX400" s="100"/>
      <c r="BY400" s="100"/>
      <c r="BZ400" s="100"/>
      <c r="CA400" s="100"/>
      <c r="CB400" s="100"/>
      <c r="CC400" s="100"/>
      <c r="CD400" s="100"/>
      <c r="CE400" s="100"/>
      <c r="CF400" s="100"/>
      <c r="CG400" s="100"/>
      <c r="CH400" s="100"/>
      <c r="CI400" s="100"/>
    </row>
    <row r="401" spans="1:87" x14ac:dyDescent="0.2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  <c r="BT401" s="100"/>
      <c r="BU401" s="100"/>
      <c r="BV401" s="100"/>
      <c r="BW401" s="100"/>
      <c r="BX401" s="100"/>
      <c r="BY401" s="100"/>
      <c r="BZ401" s="100"/>
      <c r="CA401" s="100"/>
      <c r="CB401" s="100"/>
      <c r="CC401" s="100"/>
      <c r="CD401" s="100"/>
      <c r="CE401" s="100"/>
      <c r="CF401" s="100"/>
      <c r="CG401" s="100"/>
      <c r="CH401" s="100"/>
      <c r="CI401" s="100"/>
    </row>
    <row r="402" spans="1:87" x14ac:dyDescent="0.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  <c r="BT402" s="100"/>
      <c r="BU402" s="100"/>
      <c r="BV402" s="100"/>
      <c r="BW402" s="100"/>
      <c r="BX402" s="100"/>
      <c r="BY402" s="100"/>
      <c r="BZ402" s="100"/>
      <c r="CA402" s="100"/>
      <c r="CB402" s="100"/>
      <c r="CC402" s="100"/>
      <c r="CD402" s="100"/>
      <c r="CE402" s="100"/>
      <c r="CF402" s="100"/>
      <c r="CG402" s="100"/>
      <c r="CH402" s="100"/>
      <c r="CI402" s="100"/>
    </row>
    <row r="403" spans="1:87" x14ac:dyDescent="0.2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  <c r="BT403" s="100"/>
      <c r="BU403" s="100"/>
      <c r="BV403" s="100"/>
      <c r="BW403" s="100"/>
      <c r="BX403" s="100"/>
      <c r="BY403" s="100"/>
      <c r="BZ403" s="100"/>
      <c r="CA403" s="100"/>
      <c r="CB403" s="100"/>
      <c r="CC403" s="100"/>
      <c r="CD403" s="100"/>
      <c r="CE403" s="100"/>
      <c r="CF403" s="100"/>
      <c r="CG403" s="100"/>
      <c r="CH403" s="100"/>
      <c r="CI403" s="100"/>
    </row>
    <row r="404" spans="1:87" x14ac:dyDescent="0.2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  <c r="BT404" s="100"/>
      <c r="BU404" s="100"/>
      <c r="BV404" s="100"/>
      <c r="BW404" s="100"/>
      <c r="BX404" s="100"/>
      <c r="BY404" s="100"/>
      <c r="BZ404" s="100"/>
      <c r="CA404" s="100"/>
      <c r="CB404" s="100"/>
      <c r="CC404" s="100"/>
      <c r="CD404" s="100"/>
      <c r="CE404" s="100"/>
      <c r="CF404" s="100"/>
      <c r="CG404" s="100"/>
      <c r="CH404" s="100"/>
      <c r="CI404" s="100"/>
    </row>
    <row r="405" spans="1:87" x14ac:dyDescent="0.2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  <c r="BT405" s="100"/>
      <c r="BU405" s="100"/>
      <c r="BV405" s="100"/>
      <c r="BW405" s="100"/>
      <c r="BX405" s="100"/>
      <c r="BY405" s="100"/>
      <c r="BZ405" s="100"/>
      <c r="CA405" s="100"/>
      <c r="CB405" s="100"/>
      <c r="CC405" s="100"/>
      <c r="CD405" s="100"/>
      <c r="CE405" s="100"/>
      <c r="CF405" s="100"/>
      <c r="CG405" s="100"/>
      <c r="CH405" s="100"/>
      <c r="CI405" s="100"/>
    </row>
    <row r="406" spans="1:87" x14ac:dyDescent="0.2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  <c r="BT406" s="100"/>
      <c r="BU406" s="100"/>
      <c r="BV406" s="100"/>
      <c r="BW406" s="100"/>
      <c r="BX406" s="100"/>
      <c r="BY406" s="100"/>
      <c r="BZ406" s="100"/>
      <c r="CA406" s="100"/>
      <c r="CB406" s="100"/>
      <c r="CC406" s="100"/>
      <c r="CD406" s="100"/>
      <c r="CE406" s="100"/>
      <c r="CF406" s="100"/>
      <c r="CG406" s="100"/>
      <c r="CH406" s="100"/>
      <c r="CI406" s="100"/>
    </row>
    <row r="407" spans="1:87" x14ac:dyDescent="0.2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  <c r="BT407" s="100"/>
      <c r="BU407" s="100"/>
      <c r="BV407" s="100"/>
      <c r="BW407" s="100"/>
      <c r="BX407" s="100"/>
      <c r="BY407" s="100"/>
      <c r="BZ407" s="100"/>
      <c r="CA407" s="100"/>
      <c r="CB407" s="100"/>
      <c r="CC407" s="100"/>
      <c r="CD407" s="100"/>
      <c r="CE407" s="100"/>
      <c r="CF407" s="100"/>
      <c r="CG407" s="100"/>
      <c r="CH407" s="100"/>
      <c r="CI407" s="100"/>
    </row>
    <row r="408" spans="1:87" x14ac:dyDescent="0.2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  <c r="BT408" s="100"/>
      <c r="BU408" s="100"/>
      <c r="BV408" s="100"/>
      <c r="BW408" s="100"/>
      <c r="BX408" s="100"/>
      <c r="BY408" s="100"/>
      <c r="BZ408" s="100"/>
      <c r="CA408" s="100"/>
      <c r="CB408" s="100"/>
      <c r="CC408" s="100"/>
      <c r="CD408" s="100"/>
      <c r="CE408" s="100"/>
      <c r="CF408" s="100"/>
      <c r="CG408" s="100"/>
      <c r="CH408" s="100"/>
      <c r="CI408" s="100"/>
    </row>
    <row r="409" spans="1:87" x14ac:dyDescent="0.2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  <c r="BT409" s="100"/>
      <c r="BU409" s="100"/>
      <c r="BV409" s="100"/>
      <c r="BW409" s="100"/>
      <c r="BX409" s="100"/>
      <c r="BY409" s="100"/>
      <c r="BZ409" s="100"/>
      <c r="CA409" s="100"/>
      <c r="CB409" s="100"/>
      <c r="CC409" s="100"/>
      <c r="CD409" s="100"/>
      <c r="CE409" s="100"/>
      <c r="CF409" s="100"/>
      <c r="CG409" s="100"/>
      <c r="CH409" s="100"/>
      <c r="CI409" s="100"/>
    </row>
    <row r="410" spans="1:87" x14ac:dyDescent="0.2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  <c r="BT410" s="100"/>
      <c r="BU410" s="100"/>
      <c r="BV410" s="100"/>
      <c r="BW410" s="100"/>
      <c r="BX410" s="100"/>
      <c r="BY410" s="100"/>
      <c r="BZ410" s="100"/>
      <c r="CA410" s="100"/>
      <c r="CB410" s="100"/>
      <c r="CC410" s="100"/>
      <c r="CD410" s="100"/>
      <c r="CE410" s="100"/>
      <c r="CF410" s="100"/>
      <c r="CG410" s="100"/>
      <c r="CH410" s="100"/>
      <c r="CI410" s="100"/>
    </row>
    <row r="411" spans="1:87" x14ac:dyDescent="0.2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  <c r="BT411" s="100"/>
      <c r="BU411" s="100"/>
      <c r="BV411" s="100"/>
      <c r="BW411" s="100"/>
      <c r="BX411" s="100"/>
      <c r="BY411" s="100"/>
      <c r="BZ411" s="100"/>
      <c r="CA411" s="100"/>
      <c r="CB411" s="100"/>
      <c r="CC411" s="100"/>
      <c r="CD411" s="100"/>
      <c r="CE411" s="100"/>
      <c r="CF411" s="100"/>
      <c r="CG411" s="100"/>
      <c r="CH411" s="100"/>
      <c r="CI411" s="100"/>
    </row>
    <row r="412" spans="1:87" x14ac:dyDescent="0.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  <c r="BT412" s="100"/>
      <c r="BU412" s="100"/>
      <c r="BV412" s="100"/>
      <c r="BW412" s="100"/>
      <c r="BX412" s="100"/>
      <c r="BY412" s="100"/>
      <c r="BZ412" s="100"/>
      <c r="CA412" s="100"/>
      <c r="CB412" s="100"/>
      <c r="CC412" s="100"/>
      <c r="CD412" s="100"/>
      <c r="CE412" s="100"/>
      <c r="CF412" s="100"/>
      <c r="CG412" s="100"/>
      <c r="CH412" s="100"/>
      <c r="CI412" s="100"/>
    </row>
    <row r="413" spans="1:87" x14ac:dyDescent="0.2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  <c r="BT413" s="100"/>
      <c r="BU413" s="100"/>
      <c r="BV413" s="100"/>
      <c r="BW413" s="100"/>
      <c r="BX413" s="100"/>
      <c r="BY413" s="100"/>
      <c r="BZ413" s="100"/>
      <c r="CA413" s="100"/>
      <c r="CB413" s="100"/>
      <c r="CC413" s="100"/>
      <c r="CD413" s="100"/>
      <c r="CE413" s="100"/>
      <c r="CF413" s="100"/>
      <c r="CG413" s="100"/>
      <c r="CH413" s="100"/>
      <c r="CI413" s="100"/>
    </row>
    <row r="414" spans="1:87" x14ac:dyDescent="0.2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  <c r="BT414" s="100"/>
      <c r="BU414" s="100"/>
      <c r="BV414" s="100"/>
      <c r="BW414" s="100"/>
      <c r="BX414" s="100"/>
      <c r="BY414" s="100"/>
      <c r="BZ414" s="100"/>
      <c r="CA414" s="100"/>
      <c r="CB414" s="100"/>
      <c r="CC414" s="100"/>
      <c r="CD414" s="100"/>
      <c r="CE414" s="100"/>
      <c r="CF414" s="100"/>
      <c r="CG414" s="100"/>
      <c r="CH414" s="100"/>
      <c r="CI414" s="100"/>
    </row>
    <row r="415" spans="1:87" x14ac:dyDescent="0.2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  <c r="BT415" s="100"/>
      <c r="BU415" s="100"/>
      <c r="BV415" s="100"/>
      <c r="BW415" s="100"/>
      <c r="BX415" s="100"/>
      <c r="BY415" s="100"/>
      <c r="BZ415" s="100"/>
      <c r="CA415" s="100"/>
      <c r="CB415" s="100"/>
      <c r="CC415" s="100"/>
      <c r="CD415" s="100"/>
      <c r="CE415" s="100"/>
      <c r="CF415" s="100"/>
      <c r="CG415" s="100"/>
      <c r="CH415" s="100"/>
      <c r="CI415" s="100"/>
    </row>
    <row r="416" spans="1:87" x14ac:dyDescent="0.2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  <c r="BT416" s="100"/>
      <c r="BU416" s="100"/>
      <c r="BV416" s="100"/>
      <c r="BW416" s="100"/>
      <c r="BX416" s="100"/>
      <c r="BY416" s="100"/>
      <c r="BZ416" s="100"/>
      <c r="CA416" s="100"/>
      <c r="CB416" s="100"/>
      <c r="CC416" s="100"/>
      <c r="CD416" s="100"/>
      <c r="CE416" s="100"/>
      <c r="CF416" s="100"/>
      <c r="CG416" s="100"/>
      <c r="CH416" s="100"/>
      <c r="CI416" s="100"/>
    </row>
    <row r="417" spans="1:87" x14ac:dyDescent="0.2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  <c r="BT417" s="100"/>
      <c r="BU417" s="100"/>
      <c r="BV417" s="100"/>
      <c r="BW417" s="100"/>
      <c r="BX417" s="100"/>
      <c r="BY417" s="100"/>
      <c r="BZ417" s="100"/>
      <c r="CA417" s="100"/>
      <c r="CB417" s="100"/>
      <c r="CC417" s="100"/>
      <c r="CD417" s="100"/>
      <c r="CE417" s="100"/>
      <c r="CF417" s="100"/>
      <c r="CG417" s="100"/>
      <c r="CH417" s="100"/>
      <c r="CI417" s="100"/>
    </row>
    <row r="418" spans="1:87" x14ac:dyDescent="0.2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  <c r="BT418" s="100"/>
      <c r="BU418" s="100"/>
      <c r="BV418" s="100"/>
      <c r="BW418" s="100"/>
      <c r="BX418" s="100"/>
      <c r="BY418" s="100"/>
      <c r="BZ418" s="100"/>
      <c r="CA418" s="100"/>
      <c r="CB418" s="100"/>
      <c r="CC418" s="100"/>
      <c r="CD418" s="100"/>
      <c r="CE418" s="100"/>
      <c r="CF418" s="100"/>
      <c r="CG418" s="100"/>
      <c r="CH418" s="100"/>
      <c r="CI418" s="100"/>
    </row>
    <row r="419" spans="1:87" x14ac:dyDescent="0.2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  <c r="BT419" s="100"/>
      <c r="BU419" s="100"/>
      <c r="BV419" s="100"/>
      <c r="BW419" s="100"/>
      <c r="BX419" s="100"/>
      <c r="BY419" s="100"/>
      <c r="BZ419" s="100"/>
      <c r="CA419" s="100"/>
      <c r="CB419" s="100"/>
      <c r="CC419" s="100"/>
      <c r="CD419" s="100"/>
      <c r="CE419" s="100"/>
      <c r="CF419" s="100"/>
      <c r="CG419" s="100"/>
      <c r="CH419" s="100"/>
      <c r="CI419" s="100"/>
    </row>
    <row r="420" spans="1:87" x14ac:dyDescent="0.2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  <c r="BT420" s="100"/>
      <c r="BU420" s="100"/>
      <c r="BV420" s="100"/>
      <c r="BW420" s="100"/>
      <c r="BX420" s="100"/>
      <c r="BY420" s="100"/>
      <c r="BZ420" s="100"/>
      <c r="CA420" s="100"/>
      <c r="CB420" s="100"/>
      <c r="CC420" s="100"/>
      <c r="CD420" s="100"/>
      <c r="CE420" s="100"/>
      <c r="CF420" s="100"/>
      <c r="CG420" s="100"/>
      <c r="CH420" s="100"/>
      <c r="CI420" s="100"/>
    </row>
    <row r="421" spans="1:87" x14ac:dyDescent="0.2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  <c r="BT421" s="100"/>
      <c r="BU421" s="100"/>
      <c r="BV421" s="100"/>
      <c r="BW421" s="100"/>
      <c r="BX421" s="100"/>
      <c r="BY421" s="100"/>
      <c r="BZ421" s="100"/>
      <c r="CA421" s="100"/>
      <c r="CB421" s="100"/>
      <c r="CC421" s="100"/>
      <c r="CD421" s="100"/>
      <c r="CE421" s="100"/>
      <c r="CF421" s="100"/>
      <c r="CG421" s="100"/>
      <c r="CH421" s="100"/>
      <c r="CI421" s="100"/>
    </row>
    <row r="422" spans="1:87" x14ac:dyDescent="0.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  <c r="BT422" s="100"/>
      <c r="BU422" s="100"/>
      <c r="BV422" s="100"/>
      <c r="BW422" s="100"/>
      <c r="BX422" s="100"/>
      <c r="BY422" s="100"/>
      <c r="BZ422" s="100"/>
      <c r="CA422" s="100"/>
      <c r="CB422" s="100"/>
      <c r="CC422" s="100"/>
      <c r="CD422" s="100"/>
      <c r="CE422" s="100"/>
      <c r="CF422" s="100"/>
      <c r="CG422" s="100"/>
      <c r="CH422" s="100"/>
      <c r="CI422" s="100"/>
    </row>
    <row r="423" spans="1:87" x14ac:dyDescent="0.2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  <c r="BT423" s="100"/>
      <c r="BU423" s="100"/>
      <c r="BV423" s="100"/>
      <c r="BW423" s="100"/>
      <c r="BX423" s="100"/>
      <c r="BY423" s="100"/>
      <c r="BZ423" s="100"/>
      <c r="CA423" s="100"/>
      <c r="CB423" s="100"/>
      <c r="CC423" s="100"/>
      <c r="CD423" s="100"/>
      <c r="CE423" s="100"/>
      <c r="CF423" s="100"/>
      <c r="CG423" s="100"/>
      <c r="CH423" s="100"/>
      <c r="CI423" s="100"/>
    </row>
    <row r="424" spans="1:87" x14ac:dyDescent="0.2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  <c r="BT424" s="100"/>
      <c r="BU424" s="100"/>
      <c r="BV424" s="100"/>
      <c r="BW424" s="100"/>
      <c r="BX424" s="100"/>
      <c r="BY424" s="100"/>
      <c r="BZ424" s="100"/>
      <c r="CA424" s="100"/>
      <c r="CB424" s="100"/>
      <c r="CC424" s="100"/>
      <c r="CD424" s="100"/>
      <c r="CE424" s="100"/>
      <c r="CF424" s="100"/>
      <c r="CG424" s="100"/>
      <c r="CH424" s="100"/>
      <c r="CI424" s="100"/>
    </row>
    <row r="425" spans="1:87" x14ac:dyDescent="0.2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  <c r="BT425" s="100"/>
      <c r="BU425" s="100"/>
      <c r="BV425" s="100"/>
      <c r="BW425" s="100"/>
      <c r="BX425" s="100"/>
      <c r="BY425" s="100"/>
      <c r="BZ425" s="100"/>
      <c r="CA425" s="100"/>
      <c r="CB425" s="100"/>
      <c r="CC425" s="100"/>
      <c r="CD425" s="100"/>
      <c r="CE425" s="100"/>
      <c r="CF425" s="100"/>
      <c r="CG425" s="100"/>
      <c r="CH425" s="100"/>
      <c r="CI425" s="100"/>
    </row>
    <row r="426" spans="1:87" x14ac:dyDescent="0.2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  <c r="BT426" s="100"/>
      <c r="BU426" s="100"/>
      <c r="BV426" s="100"/>
      <c r="BW426" s="100"/>
      <c r="BX426" s="100"/>
      <c r="BY426" s="100"/>
      <c r="BZ426" s="100"/>
      <c r="CA426" s="100"/>
      <c r="CB426" s="100"/>
      <c r="CC426" s="100"/>
      <c r="CD426" s="100"/>
      <c r="CE426" s="100"/>
      <c r="CF426" s="100"/>
      <c r="CG426" s="100"/>
      <c r="CH426" s="100"/>
      <c r="CI426" s="100"/>
    </row>
    <row r="427" spans="1:87" x14ac:dyDescent="0.2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  <c r="BT427" s="100"/>
      <c r="BU427" s="100"/>
      <c r="BV427" s="100"/>
      <c r="BW427" s="100"/>
      <c r="BX427" s="100"/>
      <c r="BY427" s="100"/>
      <c r="BZ427" s="100"/>
      <c r="CA427" s="100"/>
      <c r="CB427" s="100"/>
      <c r="CC427" s="100"/>
      <c r="CD427" s="100"/>
      <c r="CE427" s="100"/>
      <c r="CF427" s="100"/>
      <c r="CG427" s="100"/>
      <c r="CH427" s="100"/>
      <c r="CI427" s="100"/>
    </row>
    <row r="428" spans="1:87" x14ac:dyDescent="0.2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  <c r="BT428" s="100"/>
      <c r="BU428" s="100"/>
      <c r="BV428" s="100"/>
      <c r="BW428" s="100"/>
      <c r="BX428" s="100"/>
      <c r="BY428" s="100"/>
      <c r="BZ428" s="100"/>
      <c r="CA428" s="100"/>
      <c r="CB428" s="100"/>
      <c r="CC428" s="100"/>
      <c r="CD428" s="100"/>
      <c r="CE428" s="100"/>
      <c r="CF428" s="100"/>
      <c r="CG428" s="100"/>
      <c r="CH428" s="100"/>
      <c r="CI428" s="100"/>
    </row>
    <row r="429" spans="1:87" x14ac:dyDescent="0.2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  <c r="BT429" s="100"/>
      <c r="BU429" s="100"/>
      <c r="BV429" s="100"/>
      <c r="BW429" s="100"/>
      <c r="BX429" s="100"/>
      <c r="BY429" s="100"/>
      <c r="BZ429" s="100"/>
      <c r="CA429" s="100"/>
      <c r="CB429" s="100"/>
      <c r="CC429" s="100"/>
      <c r="CD429" s="100"/>
      <c r="CE429" s="100"/>
      <c r="CF429" s="100"/>
      <c r="CG429" s="100"/>
      <c r="CH429" s="100"/>
      <c r="CI429" s="100"/>
    </row>
    <row r="430" spans="1:87" x14ac:dyDescent="0.2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  <c r="BT430" s="100"/>
      <c r="BU430" s="100"/>
      <c r="BV430" s="100"/>
      <c r="BW430" s="100"/>
      <c r="BX430" s="100"/>
      <c r="BY430" s="100"/>
      <c r="BZ430" s="100"/>
      <c r="CA430" s="100"/>
      <c r="CB430" s="100"/>
      <c r="CC430" s="100"/>
      <c r="CD430" s="100"/>
      <c r="CE430" s="100"/>
      <c r="CF430" s="100"/>
      <c r="CG430" s="100"/>
      <c r="CH430" s="100"/>
      <c r="CI430" s="100"/>
    </row>
    <row r="431" spans="1:87" x14ac:dyDescent="0.2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  <c r="BT431" s="100"/>
      <c r="BU431" s="100"/>
      <c r="BV431" s="100"/>
      <c r="BW431" s="100"/>
      <c r="BX431" s="100"/>
      <c r="BY431" s="100"/>
      <c r="BZ431" s="100"/>
      <c r="CA431" s="100"/>
      <c r="CB431" s="100"/>
      <c r="CC431" s="100"/>
      <c r="CD431" s="100"/>
      <c r="CE431" s="100"/>
      <c r="CF431" s="100"/>
      <c r="CG431" s="100"/>
      <c r="CH431" s="100"/>
      <c r="CI431" s="100"/>
    </row>
    <row r="432" spans="1:87" x14ac:dyDescent="0.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  <c r="BT432" s="100"/>
      <c r="BU432" s="100"/>
      <c r="BV432" s="100"/>
      <c r="BW432" s="100"/>
      <c r="BX432" s="100"/>
      <c r="BY432" s="100"/>
      <c r="BZ432" s="100"/>
      <c r="CA432" s="100"/>
      <c r="CB432" s="100"/>
      <c r="CC432" s="100"/>
      <c r="CD432" s="100"/>
      <c r="CE432" s="100"/>
      <c r="CF432" s="100"/>
      <c r="CG432" s="100"/>
      <c r="CH432" s="100"/>
      <c r="CI432" s="100"/>
    </row>
    <row r="433" spans="1:87" x14ac:dyDescent="0.2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  <c r="BT433" s="100"/>
      <c r="BU433" s="100"/>
      <c r="BV433" s="100"/>
      <c r="BW433" s="100"/>
      <c r="BX433" s="100"/>
      <c r="BY433" s="100"/>
      <c r="BZ433" s="100"/>
      <c r="CA433" s="100"/>
      <c r="CB433" s="100"/>
      <c r="CC433" s="100"/>
      <c r="CD433" s="100"/>
      <c r="CE433" s="100"/>
      <c r="CF433" s="100"/>
      <c r="CG433" s="100"/>
      <c r="CH433" s="100"/>
      <c r="CI433" s="100"/>
    </row>
    <row r="434" spans="1:87" x14ac:dyDescent="0.2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  <c r="BT434" s="100"/>
      <c r="BU434" s="100"/>
      <c r="BV434" s="100"/>
      <c r="BW434" s="100"/>
      <c r="BX434" s="100"/>
      <c r="BY434" s="100"/>
      <c r="BZ434" s="100"/>
      <c r="CA434" s="100"/>
      <c r="CB434" s="100"/>
      <c r="CC434" s="100"/>
      <c r="CD434" s="100"/>
      <c r="CE434" s="100"/>
      <c r="CF434" s="100"/>
      <c r="CG434" s="100"/>
      <c r="CH434" s="100"/>
      <c r="CI434" s="100"/>
    </row>
    <row r="435" spans="1:87" x14ac:dyDescent="0.2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  <c r="BT435" s="100"/>
      <c r="BU435" s="100"/>
      <c r="BV435" s="100"/>
      <c r="BW435" s="100"/>
      <c r="BX435" s="100"/>
      <c r="BY435" s="100"/>
      <c r="BZ435" s="100"/>
      <c r="CA435" s="100"/>
      <c r="CB435" s="100"/>
      <c r="CC435" s="100"/>
      <c r="CD435" s="100"/>
      <c r="CE435" s="100"/>
      <c r="CF435" s="100"/>
      <c r="CG435" s="100"/>
      <c r="CH435" s="100"/>
      <c r="CI435" s="100"/>
    </row>
    <row r="436" spans="1:87" x14ac:dyDescent="0.2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  <c r="BT436" s="100"/>
      <c r="BU436" s="100"/>
      <c r="BV436" s="100"/>
      <c r="BW436" s="100"/>
      <c r="BX436" s="100"/>
      <c r="BY436" s="100"/>
      <c r="BZ436" s="100"/>
      <c r="CA436" s="100"/>
      <c r="CB436" s="100"/>
      <c r="CC436" s="100"/>
      <c r="CD436" s="100"/>
      <c r="CE436" s="100"/>
      <c r="CF436" s="100"/>
      <c r="CG436" s="100"/>
      <c r="CH436" s="100"/>
      <c r="CI436" s="100"/>
    </row>
    <row r="437" spans="1:87" x14ac:dyDescent="0.2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  <c r="BT437" s="100"/>
      <c r="BU437" s="100"/>
      <c r="BV437" s="100"/>
      <c r="BW437" s="100"/>
      <c r="BX437" s="100"/>
      <c r="BY437" s="100"/>
      <c r="BZ437" s="100"/>
      <c r="CA437" s="100"/>
      <c r="CB437" s="100"/>
      <c r="CC437" s="100"/>
      <c r="CD437" s="100"/>
      <c r="CE437" s="100"/>
      <c r="CF437" s="100"/>
      <c r="CG437" s="100"/>
      <c r="CH437" s="100"/>
      <c r="CI437" s="100"/>
    </row>
    <row r="438" spans="1:87" x14ac:dyDescent="0.2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  <c r="BT438" s="100"/>
      <c r="BU438" s="100"/>
      <c r="BV438" s="100"/>
      <c r="BW438" s="100"/>
      <c r="BX438" s="100"/>
      <c r="BY438" s="100"/>
      <c r="BZ438" s="100"/>
      <c r="CA438" s="100"/>
      <c r="CB438" s="100"/>
      <c r="CC438" s="100"/>
      <c r="CD438" s="100"/>
      <c r="CE438" s="100"/>
      <c r="CF438" s="100"/>
      <c r="CG438" s="100"/>
      <c r="CH438" s="100"/>
      <c r="CI438" s="100"/>
    </row>
    <row r="439" spans="1:87" x14ac:dyDescent="0.2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</row>
    <row r="440" spans="1:87" x14ac:dyDescent="0.2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  <c r="BT440" s="100"/>
      <c r="BU440" s="100"/>
      <c r="BV440" s="100"/>
      <c r="BW440" s="100"/>
      <c r="BX440" s="100"/>
      <c r="BY440" s="100"/>
      <c r="BZ440" s="100"/>
      <c r="CA440" s="100"/>
      <c r="CB440" s="100"/>
      <c r="CC440" s="100"/>
      <c r="CD440" s="100"/>
      <c r="CE440" s="100"/>
      <c r="CF440" s="100"/>
      <c r="CG440" s="100"/>
      <c r="CH440" s="100"/>
      <c r="CI440" s="100"/>
    </row>
    <row r="441" spans="1:87" x14ac:dyDescent="0.2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  <c r="BT441" s="100"/>
      <c r="BU441" s="100"/>
      <c r="BV441" s="100"/>
      <c r="BW441" s="100"/>
      <c r="BX441" s="100"/>
      <c r="BY441" s="100"/>
      <c r="BZ441" s="100"/>
      <c r="CA441" s="100"/>
      <c r="CB441" s="100"/>
      <c r="CC441" s="100"/>
      <c r="CD441" s="100"/>
      <c r="CE441" s="100"/>
      <c r="CF441" s="100"/>
      <c r="CG441" s="100"/>
      <c r="CH441" s="100"/>
      <c r="CI441" s="100"/>
    </row>
    <row r="442" spans="1:87" x14ac:dyDescent="0.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  <c r="BT442" s="100"/>
      <c r="BU442" s="100"/>
      <c r="BV442" s="100"/>
      <c r="BW442" s="100"/>
      <c r="BX442" s="100"/>
      <c r="BY442" s="100"/>
      <c r="BZ442" s="100"/>
      <c r="CA442" s="100"/>
      <c r="CB442" s="100"/>
      <c r="CC442" s="100"/>
      <c r="CD442" s="100"/>
      <c r="CE442" s="100"/>
      <c r="CF442" s="100"/>
      <c r="CG442" s="100"/>
      <c r="CH442" s="100"/>
      <c r="CI442" s="100"/>
    </row>
    <row r="443" spans="1:87" x14ac:dyDescent="0.2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  <c r="BT443" s="100"/>
      <c r="BU443" s="100"/>
      <c r="BV443" s="100"/>
      <c r="BW443" s="100"/>
      <c r="BX443" s="100"/>
      <c r="BY443" s="100"/>
      <c r="BZ443" s="100"/>
      <c r="CA443" s="100"/>
      <c r="CB443" s="100"/>
      <c r="CC443" s="100"/>
      <c r="CD443" s="100"/>
      <c r="CE443" s="100"/>
      <c r="CF443" s="100"/>
      <c r="CG443" s="100"/>
      <c r="CH443" s="100"/>
      <c r="CI443" s="100"/>
    </row>
    <row r="444" spans="1:87" x14ac:dyDescent="0.2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  <c r="BT444" s="100"/>
      <c r="BU444" s="100"/>
      <c r="BV444" s="100"/>
      <c r="BW444" s="100"/>
      <c r="BX444" s="100"/>
      <c r="BY444" s="100"/>
      <c r="BZ444" s="100"/>
      <c r="CA444" s="100"/>
      <c r="CB444" s="100"/>
      <c r="CC444" s="100"/>
      <c r="CD444" s="100"/>
      <c r="CE444" s="100"/>
      <c r="CF444" s="100"/>
      <c r="CG444" s="100"/>
      <c r="CH444" s="100"/>
      <c r="CI444" s="100"/>
    </row>
    <row r="445" spans="1:87" x14ac:dyDescent="0.2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  <c r="BT445" s="100"/>
      <c r="BU445" s="100"/>
      <c r="BV445" s="100"/>
      <c r="BW445" s="100"/>
      <c r="BX445" s="100"/>
      <c r="BY445" s="100"/>
      <c r="BZ445" s="100"/>
      <c r="CA445" s="100"/>
      <c r="CB445" s="100"/>
      <c r="CC445" s="100"/>
      <c r="CD445" s="100"/>
      <c r="CE445" s="100"/>
      <c r="CF445" s="100"/>
      <c r="CG445" s="100"/>
      <c r="CH445" s="100"/>
      <c r="CI445" s="100"/>
    </row>
    <row r="446" spans="1:87" x14ac:dyDescent="0.2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  <c r="BT446" s="100"/>
      <c r="BU446" s="100"/>
      <c r="BV446" s="100"/>
      <c r="BW446" s="100"/>
      <c r="BX446" s="100"/>
      <c r="BY446" s="100"/>
      <c r="BZ446" s="100"/>
      <c r="CA446" s="100"/>
      <c r="CB446" s="100"/>
      <c r="CC446" s="100"/>
      <c r="CD446" s="100"/>
      <c r="CE446" s="100"/>
      <c r="CF446" s="100"/>
      <c r="CG446" s="100"/>
      <c r="CH446" s="100"/>
      <c r="CI446" s="100"/>
    </row>
    <row r="447" spans="1:87" x14ac:dyDescent="0.2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  <c r="BT447" s="100"/>
      <c r="BU447" s="100"/>
      <c r="BV447" s="100"/>
      <c r="BW447" s="100"/>
      <c r="BX447" s="100"/>
      <c r="BY447" s="100"/>
      <c r="BZ447" s="100"/>
      <c r="CA447" s="100"/>
      <c r="CB447" s="100"/>
      <c r="CC447" s="100"/>
      <c r="CD447" s="100"/>
      <c r="CE447" s="100"/>
      <c r="CF447" s="100"/>
      <c r="CG447" s="100"/>
      <c r="CH447" s="100"/>
      <c r="CI447" s="100"/>
    </row>
    <row r="448" spans="1:87" x14ac:dyDescent="0.2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  <c r="BT448" s="100"/>
      <c r="BU448" s="100"/>
      <c r="BV448" s="100"/>
      <c r="BW448" s="100"/>
      <c r="BX448" s="100"/>
      <c r="BY448" s="100"/>
      <c r="BZ448" s="100"/>
      <c r="CA448" s="100"/>
      <c r="CB448" s="100"/>
      <c r="CC448" s="100"/>
      <c r="CD448" s="100"/>
      <c r="CE448" s="100"/>
      <c r="CF448" s="100"/>
      <c r="CG448" s="100"/>
      <c r="CH448" s="100"/>
      <c r="CI448" s="100"/>
    </row>
    <row r="449" spans="1:87" x14ac:dyDescent="0.2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  <c r="BT449" s="100"/>
      <c r="BU449" s="100"/>
      <c r="BV449" s="100"/>
      <c r="BW449" s="100"/>
      <c r="BX449" s="100"/>
      <c r="BY449" s="100"/>
      <c r="BZ449" s="100"/>
      <c r="CA449" s="100"/>
      <c r="CB449" s="100"/>
      <c r="CC449" s="100"/>
      <c r="CD449" s="100"/>
      <c r="CE449" s="100"/>
      <c r="CF449" s="100"/>
      <c r="CG449" s="100"/>
      <c r="CH449" s="100"/>
      <c r="CI449" s="100"/>
    </row>
    <row r="450" spans="1:87" x14ac:dyDescent="0.2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  <c r="BT450" s="100"/>
      <c r="BU450" s="100"/>
      <c r="BV450" s="100"/>
      <c r="BW450" s="100"/>
      <c r="BX450" s="100"/>
      <c r="BY450" s="100"/>
      <c r="BZ450" s="100"/>
      <c r="CA450" s="100"/>
      <c r="CB450" s="100"/>
      <c r="CC450" s="100"/>
      <c r="CD450" s="100"/>
      <c r="CE450" s="100"/>
      <c r="CF450" s="100"/>
      <c r="CG450" s="100"/>
      <c r="CH450" s="100"/>
      <c r="CI450" s="100"/>
    </row>
    <row r="451" spans="1:87" x14ac:dyDescent="0.2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  <c r="BT451" s="100"/>
      <c r="BU451" s="100"/>
      <c r="BV451" s="100"/>
      <c r="BW451" s="100"/>
      <c r="BX451" s="100"/>
      <c r="BY451" s="100"/>
      <c r="BZ451" s="100"/>
      <c r="CA451" s="100"/>
      <c r="CB451" s="100"/>
      <c r="CC451" s="100"/>
      <c r="CD451" s="100"/>
      <c r="CE451" s="100"/>
      <c r="CF451" s="100"/>
      <c r="CG451" s="100"/>
      <c r="CH451" s="100"/>
      <c r="CI451" s="100"/>
    </row>
    <row r="452" spans="1:87" x14ac:dyDescent="0.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  <c r="BT452" s="100"/>
      <c r="BU452" s="100"/>
      <c r="BV452" s="100"/>
      <c r="BW452" s="100"/>
      <c r="BX452" s="100"/>
      <c r="BY452" s="100"/>
      <c r="BZ452" s="100"/>
      <c r="CA452" s="100"/>
      <c r="CB452" s="100"/>
      <c r="CC452" s="100"/>
      <c r="CD452" s="100"/>
      <c r="CE452" s="100"/>
      <c r="CF452" s="100"/>
      <c r="CG452" s="100"/>
      <c r="CH452" s="100"/>
      <c r="CI452" s="100"/>
    </row>
    <row r="453" spans="1:87" x14ac:dyDescent="0.2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  <c r="BT453" s="100"/>
      <c r="BU453" s="100"/>
      <c r="BV453" s="100"/>
      <c r="BW453" s="100"/>
      <c r="BX453" s="100"/>
      <c r="BY453" s="100"/>
      <c r="BZ453" s="100"/>
      <c r="CA453" s="100"/>
      <c r="CB453" s="100"/>
      <c r="CC453" s="100"/>
      <c r="CD453" s="100"/>
      <c r="CE453" s="100"/>
      <c r="CF453" s="100"/>
      <c r="CG453" s="100"/>
      <c r="CH453" s="100"/>
      <c r="CI453" s="100"/>
    </row>
    <row r="454" spans="1:87" x14ac:dyDescent="0.2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  <c r="BT454" s="100"/>
      <c r="BU454" s="100"/>
      <c r="BV454" s="100"/>
      <c r="BW454" s="100"/>
      <c r="BX454" s="100"/>
      <c r="BY454" s="100"/>
      <c r="BZ454" s="100"/>
      <c r="CA454" s="100"/>
      <c r="CB454" s="100"/>
      <c r="CC454" s="100"/>
      <c r="CD454" s="100"/>
      <c r="CE454" s="100"/>
      <c r="CF454" s="100"/>
      <c r="CG454" s="100"/>
      <c r="CH454" s="100"/>
      <c r="CI454" s="100"/>
    </row>
    <row r="455" spans="1:87" x14ac:dyDescent="0.2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  <c r="BT455" s="100"/>
      <c r="BU455" s="100"/>
      <c r="BV455" s="100"/>
      <c r="BW455" s="100"/>
      <c r="BX455" s="100"/>
      <c r="BY455" s="100"/>
      <c r="BZ455" s="100"/>
      <c r="CA455" s="100"/>
      <c r="CB455" s="100"/>
      <c r="CC455" s="100"/>
      <c r="CD455" s="100"/>
      <c r="CE455" s="100"/>
      <c r="CF455" s="100"/>
      <c r="CG455" s="100"/>
      <c r="CH455" s="100"/>
      <c r="CI455" s="100"/>
    </row>
    <row r="456" spans="1:87" x14ac:dyDescent="0.2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  <c r="BT456" s="100"/>
      <c r="BU456" s="100"/>
      <c r="BV456" s="100"/>
      <c r="BW456" s="100"/>
      <c r="BX456" s="100"/>
      <c r="BY456" s="100"/>
      <c r="BZ456" s="100"/>
      <c r="CA456" s="100"/>
      <c r="CB456" s="100"/>
      <c r="CC456" s="100"/>
      <c r="CD456" s="100"/>
      <c r="CE456" s="100"/>
      <c r="CF456" s="100"/>
      <c r="CG456" s="100"/>
      <c r="CH456" s="100"/>
      <c r="CI456" s="100"/>
    </row>
    <row r="457" spans="1:87" x14ac:dyDescent="0.2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  <c r="BT457" s="100"/>
      <c r="BU457" s="100"/>
      <c r="BV457" s="100"/>
      <c r="BW457" s="100"/>
      <c r="BX457" s="100"/>
      <c r="BY457" s="100"/>
      <c r="BZ457" s="100"/>
      <c r="CA457" s="100"/>
      <c r="CB457" s="100"/>
      <c r="CC457" s="100"/>
      <c r="CD457" s="100"/>
      <c r="CE457" s="100"/>
      <c r="CF457" s="100"/>
      <c r="CG457" s="100"/>
      <c r="CH457" s="100"/>
      <c r="CI457" s="100"/>
    </row>
    <row r="458" spans="1:87" x14ac:dyDescent="0.2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  <c r="BT458" s="100"/>
      <c r="BU458" s="100"/>
      <c r="BV458" s="100"/>
      <c r="BW458" s="100"/>
      <c r="BX458" s="100"/>
      <c r="BY458" s="100"/>
      <c r="BZ458" s="100"/>
      <c r="CA458" s="100"/>
      <c r="CB458" s="100"/>
      <c r="CC458" s="100"/>
      <c r="CD458" s="100"/>
      <c r="CE458" s="100"/>
      <c r="CF458" s="100"/>
      <c r="CG458" s="100"/>
      <c r="CH458" s="100"/>
      <c r="CI458" s="100"/>
    </row>
    <row r="459" spans="1:87" x14ac:dyDescent="0.2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  <c r="BT459" s="100"/>
      <c r="BU459" s="100"/>
      <c r="BV459" s="100"/>
      <c r="BW459" s="100"/>
      <c r="BX459" s="100"/>
      <c r="BY459" s="100"/>
      <c r="BZ459" s="100"/>
      <c r="CA459" s="100"/>
      <c r="CB459" s="100"/>
      <c r="CC459" s="100"/>
      <c r="CD459" s="100"/>
      <c r="CE459" s="100"/>
      <c r="CF459" s="100"/>
      <c r="CG459" s="100"/>
      <c r="CH459" s="100"/>
      <c r="CI459" s="100"/>
    </row>
    <row r="460" spans="1:87" x14ac:dyDescent="0.2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  <c r="BT460" s="100"/>
      <c r="BU460" s="100"/>
      <c r="BV460" s="100"/>
      <c r="BW460" s="100"/>
      <c r="BX460" s="100"/>
      <c r="BY460" s="100"/>
      <c r="BZ460" s="100"/>
      <c r="CA460" s="100"/>
      <c r="CB460" s="100"/>
      <c r="CC460" s="100"/>
      <c r="CD460" s="100"/>
      <c r="CE460" s="100"/>
      <c r="CF460" s="100"/>
      <c r="CG460" s="100"/>
      <c r="CH460" s="100"/>
      <c r="CI460" s="100"/>
    </row>
    <row r="461" spans="1:87" x14ac:dyDescent="0.2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  <c r="BT461" s="100"/>
      <c r="BU461" s="100"/>
      <c r="BV461" s="100"/>
      <c r="BW461" s="100"/>
      <c r="BX461" s="100"/>
      <c r="BY461" s="100"/>
      <c r="BZ461" s="100"/>
      <c r="CA461" s="100"/>
      <c r="CB461" s="100"/>
      <c r="CC461" s="100"/>
      <c r="CD461" s="100"/>
      <c r="CE461" s="100"/>
      <c r="CF461" s="100"/>
      <c r="CG461" s="100"/>
      <c r="CH461" s="100"/>
      <c r="CI461" s="100"/>
    </row>
    <row r="462" spans="1:87" x14ac:dyDescent="0.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  <c r="BT462" s="100"/>
      <c r="BU462" s="100"/>
      <c r="BV462" s="100"/>
      <c r="BW462" s="100"/>
      <c r="BX462" s="100"/>
      <c r="BY462" s="100"/>
      <c r="BZ462" s="100"/>
      <c r="CA462" s="100"/>
      <c r="CB462" s="100"/>
      <c r="CC462" s="100"/>
      <c r="CD462" s="100"/>
      <c r="CE462" s="100"/>
      <c r="CF462" s="100"/>
      <c r="CG462" s="100"/>
      <c r="CH462" s="100"/>
      <c r="CI462" s="100"/>
    </row>
    <row r="463" spans="1:87" x14ac:dyDescent="0.2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  <c r="BT463" s="100"/>
      <c r="BU463" s="100"/>
      <c r="BV463" s="100"/>
      <c r="BW463" s="100"/>
      <c r="BX463" s="100"/>
      <c r="BY463" s="100"/>
      <c r="BZ463" s="100"/>
      <c r="CA463" s="100"/>
      <c r="CB463" s="100"/>
      <c r="CC463" s="100"/>
      <c r="CD463" s="100"/>
      <c r="CE463" s="100"/>
      <c r="CF463" s="100"/>
      <c r="CG463" s="100"/>
      <c r="CH463" s="100"/>
      <c r="CI463" s="100"/>
    </row>
    <row r="464" spans="1:87" x14ac:dyDescent="0.2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  <c r="BT464" s="100"/>
      <c r="BU464" s="100"/>
      <c r="BV464" s="100"/>
      <c r="BW464" s="100"/>
      <c r="BX464" s="100"/>
      <c r="BY464" s="100"/>
      <c r="BZ464" s="100"/>
      <c r="CA464" s="100"/>
      <c r="CB464" s="100"/>
      <c r="CC464" s="100"/>
      <c r="CD464" s="100"/>
      <c r="CE464" s="100"/>
      <c r="CF464" s="100"/>
      <c r="CG464" s="100"/>
      <c r="CH464" s="100"/>
      <c r="CI464" s="100"/>
    </row>
    <row r="465" spans="1:87" x14ac:dyDescent="0.2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  <c r="BT465" s="100"/>
      <c r="BU465" s="100"/>
      <c r="BV465" s="100"/>
      <c r="BW465" s="100"/>
      <c r="BX465" s="100"/>
      <c r="BY465" s="100"/>
      <c r="BZ465" s="100"/>
      <c r="CA465" s="100"/>
      <c r="CB465" s="100"/>
      <c r="CC465" s="100"/>
      <c r="CD465" s="100"/>
      <c r="CE465" s="100"/>
      <c r="CF465" s="100"/>
      <c r="CG465" s="100"/>
      <c r="CH465" s="100"/>
      <c r="CI465" s="100"/>
    </row>
    <row r="466" spans="1:87" x14ac:dyDescent="0.2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  <c r="BT466" s="100"/>
      <c r="BU466" s="100"/>
      <c r="BV466" s="100"/>
      <c r="BW466" s="100"/>
      <c r="BX466" s="100"/>
      <c r="BY466" s="100"/>
      <c r="BZ466" s="100"/>
      <c r="CA466" s="100"/>
      <c r="CB466" s="100"/>
      <c r="CC466" s="100"/>
      <c r="CD466" s="100"/>
      <c r="CE466" s="100"/>
      <c r="CF466" s="100"/>
      <c r="CG466" s="100"/>
      <c r="CH466" s="100"/>
      <c r="CI466" s="100"/>
    </row>
    <row r="467" spans="1:87" x14ac:dyDescent="0.2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  <c r="BT467" s="100"/>
      <c r="BU467" s="100"/>
      <c r="BV467" s="100"/>
      <c r="BW467" s="100"/>
      <c r="BX467" s="100"/>
      <c r="BY467" s="100"/>
      <c r="BZ467" s="100"/>
      <c r="CA467" s="100"/>
      <c r="CB467" s="100"/>
      <c r="CC467" s="100"/>
      <c r="CD467" s="100"/>
      <c r="CE467" s="100"/>
      <c r="CF467" s="100"/>
      <c r="CG467" s="100"/>
      <c r="CH467" s="100"/>
      <c r="CI467" s="100"/>
    </row>
    <row r="468" spans="1:87" x14ac:dyDescent="0.2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  <c r="BT468" s="100"/>
      <c r="BU468" s="100"/>
      <c r="BV468" s="100"/>
      <c r="BW468" s="100"/>
      <c r="BX468" s="100"/>
      <c r="BY468" s="100"/>
      <c r="BZ468" s="100"/>
      <c r="CA468" s="100"/>
      <c r="CB468" s="100"/>
      <c r="CC468" s="100"/>
      <c r="CD468" s="100"/>
      <c r="CE468" s="100"/>
      <c r="CF468" s="100"/>
      <c r="CG468" s="100"/>
      <c r="CH468" s="100"/>
      <c r="CI468" s="100"/>
    </row>
    <row r="469" spans="1:87" x14ac:dyDescent="0.2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  <c r="BT469" s="100"/>
      <c r="BU469" s="100"/>
      <c r="BV469" s="100"/>
      <c r="BW469" s="100"/>
      <c r="BX469" s="100"/>
      <c r="BY469" s="100"/>
      <c r="BZ469" s="100"/>
      <c r="CA469" s="100"/>
      <c r="CB469" s="100"/>
      <c r="CC469" s="100"/>
      <c r="CD469" s="100"/>
      <c r="CE469" s="100"/>
      <c r="CF469" s="100"/>
      <c r="CG469" s="100"/>
      <c r="CH469" s="100"/>
      <c r="CI469" s="100"/>
    </row>
    <row r="470" spans="1:87" x14ac:dyDescent="0.2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  <c r="BT470" s="100"/>
      <c r="BU470" s="100"/>
      <c r="BV470" s="100"/>
      <c r="BW470" s="100"/>
      <c r="BX470" s="100"/>
      <c r="BY470" s="100"/>
      <c r="BZ470" s="100"/>
      <c r="CA470" s="100"/>
      <c r="CB470" s="100"/>
      <c r="CC470" s="100"/>
      <c r="CD470" s="100"/>
      <c r="CE470" s="100"/>
      <c r="CF470" s="100"/>
      <c r="CG470" s="100"/>
      <c r="CH470" s="100"/>
      <c r="CI470" s="100"/>
    </row>
    <row r="471" spans="1:87" x14ac:dyDescent="0.2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  <c r="BT471" s="100"/>
      <c r="BU471" s="100"/>
      <c r="BV471" s="100"/>
      <c r="BW471" s="100"/>
      <c r="BX471" s="100"/>
      <c r="BY471" s="100"/>
      <c r="BZ471" s="100"/>
      <c r="CA471" s="100"/>
      <c r="CB471" s="100"/>
      <c r="CC471" s="100"/>
      <c r="CD471" s="100"/>
      <c r="CE471" s="100"/>
      <c r="CF471" s="100"/>
      <c r="CG471" s="100"/>
      <c r="CH471" s="100"/>
      <c r="CI471" s="100"/>
    </row>
    <row r="472" spans="1:87" x14ac:dyDescent="0.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  <c r="BT472" s="100"/>
      <c r="BU472" s="100"/>
      <c r="BV472" s="100"/>
      <c r="BW472" s="100"/>
      <c r="BX472" s="100"/>
      <c r="BY472" s="100"/>
      <c r="BZ472" s="100"/>
      <c r="CA472" s="100"/>
      <c r="CB472" s="100"/>
      <c r="CC472" s="100"/>
      <c r="CD472" s="100"/>
      <c r="CE472" s="100"/>
      <c r="CF472" s="100"/>
      <c r="CG472" s="100"/>
      <c r="CH472" s="100"/>
      <c r="CI472" s="100"/>
    </row>
    <row r="473" spans="1:87" x14ac:dyDescent="0.2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  <c r="BT473" s="100"/>
      <c r="BU473" s="100"/>
      <c r="BV473" s="100"/>
      <c r="BW473" s="100"/>
      <c r="BX473" s="100"/>
      <c r="BY473" s="100"/>
      <c r="BZ473" s="100"/>
      <c r="CA473" s="100"/>
      <c r="CB473" s="100"/>
      <c r="CC473" s="100"/>
      <c r="CD473" s="100"/>
      <c r="CE473" s="100"/>
      <c r="CF473" s="100"/>
      <c r="CG473" s="100"/>
      <c r="CH473" s="100"/>
      <c r="CI473" s="100"/>
    </row>
    <row r="474" spans="1:87" x14ac:dyDescent="0.2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  <c r="BT474" s="100"/>
      <c r="BU474" s="100"/>
      <c r="BV474" s="100"/>
      <c r="BW474" s="100"/>
      <c r="BX474" s="100"/>
      <c r="BY474" s="100"/>
      <c r="BZ474" s="100"/>
      <c r="CA474" s="100"/>
      <c r="CB474" s="100"/>
      <c r="CC474" s="100"/>
      <c r="CD474" s="100"/>
      <c r="CE474" s="100"/>
      <c r="CF474" s="100"/>
      <c r="CG474" s="100"/>
      <c r="CH474" s="100"/>
      <c r="CI474" s="100"/>
    </row>
    <row r="475" spans="1:87" x14ac:dyDescent="0.2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  <c r="BT475" s="100"/>
      <c r="BU475" s="100"/>
      <c r="BV475" s="100"/>
      <c r="BW475" s="100"/>
      <c r="BX475" s="100"/>
      <c r="BY475" s="100"/>
      <c r="BZ475" s="100"/>
      <c r="CA475" s="100"/>
      <c r="CB475" s="100"/>
      <c r="CC475" s="100"/>
      <c r="CD475" s="100"/>
      <c r="CE475" s="100"/>
      <c r="CF475" s="100"/>
      <c r="CG475" s="100"/>
      <c r="CH475" s="100"/>
      <c r="CI475" s="100"/>
    </row>
    <row r="476" spans="1:87" x14ac:dyDescent="0.2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  <c r="BT476" s="100"/>
      <c r="BU476" s="100"/>
      <c r="BV476" s="100"/>
      <c r="BW476" s="100"/>
      <c r="BX476" s="100"/>
      <c r="BY476" s="100"/>
      <c r="BZ476" s="100"/>
      <c r="CA476" s="100"/>
      <c r="CB476" s="100"/>
      <c r="CC476" s="100"/>
      <c r="CD476" s="100"/>
      <c r="CE476" s="100"/>
      <c r="CF476" s="100"/>
      <c r="CG476" s="100"/>
      <c r="CH476" s="100"/>
      <c r="CI476" s="100"/>
    </row>
    <row r="477" spans="1:87" x14ac:dyDescent="0.2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  <c r="BT477" s="100"/>
      <c r="BU477" s="100"/>
      <c r="BV477" s="100"/>
      <c r="BW477" s="100"/>
      <c r="BX477" s="100"/>
      <c r="BY477" s="100"/>
      <c r="BZ477" s="100"/>
      <c r="CA477" s="100"/>
      <c r="CB477" s="100"/>
      <c r="CC477" s="100"/>
      <c r="CD477" s="100"/>
      <c r="CE477" s="100"/>
      <c r="CF477" s="100"/>
      <c r="CG477" s="100"/>
      <c r="CH477" s="100"/>
      <c r="CI477" s="100"/>
    </row>
    <row r="478" spans="1:87" x14ac:dyDescent="0.2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  <c r="BT478" s="100"/>
      <c r="BU478" s="100"/>
      <c r="BV478" s="100"/>
      <c r="BW478" s="100"/>
      <c r="BX478" s="100"/>
      <c r="BY478" s="100"/>
      <c r="BZ478" s="100"/>
      <c r="CA478" s="100"/>
      <c r="CB478" s="100"/>
      <c r="CC478" s="100"/>
      <c r="CD478" s="100"/>
      <c r="CE478" s="100"/>
      <c r="CF478" s="100"/>
      <c r="CG478" s="100"/>
      <c r="CH478" s="100"/>
      <c r="CI478" s="100"/>
    </row>
    <row r="479" spans="1:87" x14ac:dyDescent="0.2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  <c r="BT479" s="100"/>
      <c r="BU479" s="100"/>
      <c r="BV479" s="100"/>
      <c r="BW479" s="100"/>
      <c r="BX479" s="100"/>
      <c r="BY479" s="100"/>
      <c r="BZ479" s="100"/>
      <c r="CA479" s="100"/>
      <c r="CB479" s="100"/>
      <c r="CC479" s="100"/>
      <c r="CD479" s="100"/>
      <c r="CE479" s="100"/>
      <c r="CF479" s="100"/>
      <c r="CG479" s="100"/>
      <c r="CH479" s="100"/>
      <c r="CI479" s="100"/>
    </row>
    <row r="480" spans="1:87" x14ac:dyDescent="0.2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  <c r="BT480" s="100"/>
      <c r="BU480" s="100"/>
      <c r="BV480" s="100"/>
      <c r="BW480" s="100"/>
      <c r="BX480" s="100"/>
      <c r="BY480" s="100"/>
      <c r="BZ480" s="100"/>
      <c r="CA480" s="100"/>
      <c r="CB480" s="100"/>
      <c r="CC480" s="100"/>
      <c r="CD480" s="100"/>
      <c r="CE480" s="100"/>
      <c r="CF480" s="100"/>
      <c r="CG480" s="100"/>
      <c r="CH480" s="100"/>
      <c r="CI480" s="100"/>
    </row>
    <row r="481" spans="1:87" x14ac:dyDescent="0.2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  <c r="BT481" s="100"/>
      <c r="BU481" s="100"/>
      <c r="BV481" s="100"/>
      <c r="BW481" s="100"/>
      <c r="BX481" s="100"/>
      <c r="BY481" s="100"/>
      <c r="BZ481" s="100"/>
      <c r="CA481" s="100"/>
      <c r="CB481" s="100"/>
      <c r="CC481" s="100"/>
      <c r="CD481" s="100"/>
      <c r="CE481" s="100"/>
      <c r="CF481" s="100"/>
      <c r="CG481" s="100"/>
      <c r="CH481" s="100"/>
      <c r="CI481" s="100"/>
    </row>
    <row r="482" spans="1:87" x14ac:dyDescent="0.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  <c r="BT482" s="100"/>
      <c r="BU482" s="100"/>
      <c r="BV482" s="100"/>
      <c r="BW482" s="100"/>
      <c r="BX482" s="100"/>
      <c r="BY482" s="100"/>
      <c r="BZ482" s="100"/>
      <c r="CA482" s="100"/>
      <c r="CB482" s="100"/>
      <c r="CC482" s="100"/>
      <c r="CD482" s="100"/>
      <c r="CE482" s="100"/>
      <c r="CF482" s="100"/>
      <c r="CG482" s="100"/>
      <c r="CH482" s="100"/>
      <c r="CI482" s="100"/>
    </row>
    <row r="483" spans="1:87" x14ac:dyDescent="0.2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  <c r="BT483" s="100"/>
      <c r="BU483" s="100"/>
      <c r="BV483" s="100"/>
      <c r="BW483" s="100"/>
      <c r="BX483" s="100"/>
      <c r="BY483" s="100"/>
      <c r="BZ483" s="100"/>
      <c r="CA483" s="100"/>
      <c r="CB483" s="100"/>
      <c r="CC483" s="100"/>
      <c r="CD483" s="100"/>
      <c r="CE483" s="100"/>
      <c r="CF483" s="100"/>
      <c r="CG483" s="100"/>
      <c r="CH483" s="100"/>
      <c r="CI483" s="100"/>
    </row>
    <row r="484" spans="1:87" x14ac:dyDescent="0.2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  <c r="BT484" s="100"/>
      <c r="BU484" s="100"/>
      <c r="BV484" s="100"/>
      <c r="BW484" s="100"/>
      <c r="BX484" s="100"/>
      <c r="BY484" s="100"/>
      <c r="BZ484" s="100"/>
      <c r="CA484" s="100"/>
      <c r="CB484" s="100"/>
      <c r="CC484" s="100"/>
      <c r="CD484" s="100"/>
      <c r="CE484" s="100"/>
      <c r="CF484" s="100"/>
      <c r="CG484" s="100"/>
      <c r="CH484" s="100"/>
      <c r="CI484" s="100"/>
    </row>
    <row r="485" spans="1:87" x14ac:dyDescent="0.2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  <c r="BT485" s="100"/>
      <c r="BU485" s="100"/>
      <c r="BV485" s="100"/>
      <c r="BW485" s="100"/>
      <c r="BX485" s="100"/>
      <c r="BY485" s="100"/>
      <c r="BZ485" s="100"/>
      <c r="CA485" s="100"/>
      <c r="CB485" s="100"/>
      <c r="CC485" s="100"/>
      <c r="CD485" s="100"/>
      <c r="CE485" s="100"/>
      <c r="CF485" s="100"/>
      <c r="CG485" s="100"/>
      <c r="CH485" s="100"/>
      <c r="CI485" s="100"/>
    </row>
    <row r="486" spans="1:87" x14ac:dyDescent="0.2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  <c r="BT486" s="100"/>
      <c r="BU486" s="100"/>
      <c r="BV486" s="100"/>
      <c r="BW486" s="100"/>
      <c r="BX486" s="100"/>
      <c r="BY486" s="100"/>
      <c r="BZ486" s="100"/>
      <c r="CA486" s="100"/>
      <c r="CB486" s="100"/>
      <c r="CC486" s="100"/>
      <c r="CD486" s="100"/>
      <c r="CE486" s="100"/>
      <c r="CF486" s="100"/>
      <c r="CG486" s="100"/>
      <c r="CH486" s="100"/>
      <c r="CI486" s="100"/>
    </row>
    <row r="487" spans="1:87" x14ac:dyDescent="0.2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  <c r="BT487" s="100"/>
      <c r="BU487" s="100"/>
      <c r="BV487" s="100"/>
      <c r="BW487" s="100"/>
      <c r="BX487" s="100"/>
      <c r="BY487" s="100"/>
      <c r="BZ487" s="100"/>
      <c r="CA487" s="100"/>
      <c r="CB487" s="100"/>
      <c r="CC487" s="100"/>
      <c r="CD487" s="100"/>
      <c r="CE487" s="100"/>
      <c r="CF487" s="100"/>
      <c r="CG487" s="100"/>
      <c r="CH487" s="100"/>
      <c r="CI487" s="100"/>
    </row>
    <row r="488" spans="1:87" x14ac:dyDescent="0.2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  <c r="BT488" s="100"/>
      <c r="BU488" s="100"/>
      <c r="BV488" s="100"/>
      <c r="BW488" s="100"/>
      <c r="BX488" s="100"/>
      <c r="BY488" s="100"/>
      <c r="BZ488" s="100"/>
      <c r="CA488" s="100"/>
      <c r="CB488" s="100"/>
      <c r="CC488" s="100"/>
      <c r="CD488" s="100"/>
      <c r="CE488" s="100"/>
      <c r="CF488" s="100"/>
      <c r="CG488" s="100"/>
      <c r="CH488" s="100"/>
      <c r="CI488" s="100"/>
    </row>
    <row r="489" spans="1:87" x14ac:dyDescent="0.2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  <c r="BT489" s="100"/>
      <c r="BU489" s="100"/>
      <c r="BV489" s="100"/>
      <c r="BW489" s="100"/>
      <c r="BX489" s="100"/>
      <c r="BY489" s="100"/>
      <c r="BZ489" s="100"/>
      <c r="CA489" s="100"/>
      <c r="CB489" s="100"/>
      <c r="CC489" s="100"/>
      <c r="CD489" s="100"/>
      <c r="CE489" s="100"/>
      <c r="CF489" s="100"/>
      <c r="CG489" s="100"/>
      <c r="CH489" s="100"/>
      <c r="CI489" s="100"/>
    </row>
    <row r="490" spans="1:87" x14ac:dyDescent="0.2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  <c r="BT490" s="100"/>
      <c r="BU490" s="100"/>
      <c r="BV490" s="100"/>
      <c r="BW490" s="100"/>
      <c r="BX490" s="100"/>
      <c r="BY490" s="100"/>
      <c r="BZ490" s="100"/>
      <c r="CA490" s="100"/>
      <c r="CB490" s="100"/>
      <c r="CC490" s="100"/>
      <c r="CD490" s="100"/>
      <c r="CE490" s="100"/>
      <c r="CF490" s="100"/>
      <c r="CG490" s="100"/>
      <c r="CH490" s="100"/>
      <c r="CI490" s="100"/>
    </row>
    <row r="491" spans="1:87" x14ac:dyDescent="0.2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  <c r="BT491" s="100"/>
      <c r="BU491" s="100"/>
      <c r="BV491" s="100"/>
      <c r="BW491" s="100"/>
      <c r="BX491" s="100"/>
      <c r="BY491" s="100"/>
      <c r="BZ491" s="100"/>
      <c r="CA491" s="100"/>
      <c r="CB491" s="100"/>
      <c r="CC491" s="100"/>
      <c r="CD491" s="100"/>
      <c r="CE491" s="100"/>
      <c r="CF491" s="100"/>
      <c r="CG491" s="100"/>
      <c r="CH491" s="100"/>
      <c r="CI491" s="100"/>
    </row>
    <row r="492" spans="1:87" x14ac:dyDescent="0.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</row>
    <row r="493" spans="1:87" x14ac:dyDescent="0.2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  <c r="BT493" s="100"/>
      <c r="BU493" s="100"/>
      <c r="BV493" s="100"/>
      <c r="BW493" s="100"/>
      <c r="BX493" s="100"/>
      <c r="BY493" s="100"/>
      <c r="BZ493" s="100"/>
      <c r="CA493" s="100"/>
      <c r="CB493" s="100"/>
      <c r="CC493" s="100"/>
      <c r="CD493" s="100"/>
      <c r="CE493" s="100"/>
      <c r="CF493" s="100"/>
      <c r="CG493" s="100"/>
      <c r="CH493" s="100"/>
      <c r="CI493" s="100"/>
    </row>
    <row r="494" spans="1:87" x14ac:dyDescent="0.2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  <c r="BT494" s="100"/>
      <c r="BU494" s="100"/>
      <c r="BV494" s="100"/>
      <c r="BW494" s="100"/>
      <c r="BX494" s="100"/>
      <c r="BY494" s="100"/>
      <c r="BZ494" s="100"/>
      <c r="CA494" s="100"/>
      <c r="CB494" s="100"/>
      <c r="CC494" s="100"/>
      <c r="CD494" s="100"/>
      <c r="CE494" s="100"/>
      <c r="CF494" s="100"/>
      <c r="CG494" s="100"/>
      <c r="CH494" s="100"/>
      <c r="CI494" s="100"/>
    </row>
    <row r="495" spans="1:87" x14ac:dyDescent="0.2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  <c r="BT495" s="100"/>
      <c r="BU495" s="100"/>
      <c r="BV495" s="100"/>
      <c r="BW495" s="100"/>
      <c r="BX495" s="100"/>
      <c r="BY495" s="100"/>
      <c r="BZ495" s="100"/>
      <c r="CA495" s="100"/>
      <c r="CB495" s="100"/>
      <c r="CC495" s="100"/>
      <c r="CD495" s="100"/>
      <c r="CE495" s="100"/>
      <c r="CF495" s="100"/>
      <c r="CG495" s="100"/>
      <c r="CH495" s="100"/>
      <c r="CI495" s="100"/>
    </row>
    <row r="496" spans="1:87" x14ac:dyDescent="0.2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  <c r="BT496" s="100"/>
      <c r="BU496" s="100"/>
      <c r="BV496" s="100"/>
      <c r="BW496" s="100"/>
      <c r="BX496" s="100"/>
      <c r="BY496" s="100"/>
      <c r="BZ496" s="100"/>
      <c r="CA496" s="100"/>
      <c r="CB496" s="100"/>
      <c r="CC496" s="100"/>
      <c r="CD496" s="100"/>
      <c r="CE496" s="100"/>
      <c r="CF496" s="100"/>
      <c r="CG496" s="100"/>
      <c r="CH496" s="100"/>
      <c r="CI496" s="100"/>
    </row>
    <row r="497" spans="1:87" x14ac:dyDescent="0.2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  <c r="BT497" s="100"/>
      <c r="BU497" s="100"/>
      <c r="BV497" s="100"/>
      <c r="BW497" s="100"/>
      <c r="BX497" s="100"/>
      <c r="BY497" s="100"/>
      <c r="BZ497" s="100"/>
      <c r="CA497" s="100"/>
      <c r="CB497" s="100"/>
      <c r="CC497" s="100"/>
      <c r="CD497" s="100"/>
      <c r="CE497" s="100"/>
      <c r="CF497" s="100"/>
      <c r="CG497" s="100"/>
      <c r="CH497" s="100"/>
      <c r="CI497" s="100"/>
    </row>
    <row r="498" spans="1:87" x14ac:dyDescent="0.2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  <c r="BT498" s="100"/>
      <c r="BU498" s="100"/>
      <c r="BV498" s="100"/>
      <c r="BW498" s="100"/>
      <c r="BX498" s="100"/>
      <c r="BY498" s="100"/>
      <c r="BZ498" s="100"/>
      <c r="CA498" s="100"/>
      <c r="CB498" s="100"/>
      <c r="CC498" s="100"/>
      <c r="CD498" s="100"/>
      <c r="CE498" s="100"/>
      <c r="CF498" s="100"/>
      <c r="CG498" s="100"/>
      <c r="CH498" s="100"/>
      <c r="CI498" s="100"/>
    </row>
    <row r="499" spans="1:87" x14ac:dyDescent="0.2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  <c r="BT499" s="100"/>
      <c r="BU499" s="100"/>
      <c r="BV499" s="100"/>
      <c r="BW499" s="100"/>
      <c r="BX499" s="100"/>
      <c r="BY499" s="100"/>
      <c r="BZ499" s="100"/>
      <c r="CA499" s="100"/>
      <c r="CB499" s="100"/>
      <c r="CC499" s="100"/>
      <c r="CD499" s="100"/>
      <c r="CE499" s="100"/>
      <c r="CF499" s="100"/>
      <c r="CG499" s="100"/>
      <c r="CH499" s="100"/>
      <c r="CI499" s="100"/>
    </row>
    <row r="500" spans="1:87" x14ac:dyDescent="0.2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  <c r="BT500" s="100"/>
      <c r="BU500" s="100"/>
      <c r="BV500" s="100"/>
      <c r="BW500" s="100"/>
      <c r="BX500" s="100"/>
      <c r="BY500" s="100"/>
      <c r="BZ500" s="100"/>
      <c r="CA500" s="100"/>
      <c r="CB500" s="100"/>
      <c r="CC500" s="100"/>
      <c r="CD500" s="100"/>
      <c r="CE500" s="100"/>
      <c r="CF500" s="100"/>
      <c r="CG500" s="100"/>
      <c r="CH500" s="100"/>
      <c r="CI500" s="100"/>
    </row>
    <row r="501" spans="1:87" x14ac:dyDescent="0.2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  <c r="BT501" s="100"/>
      <c r="BU501" s="100"/>
      <c r="BV501" s="100"/>
      <c r="BW501" s="100"/>
      <c r="BX501" s="100"/>
      <c r="BY501" s="100"/>
      <c r="BZ501" s="100"/>
      <c r="CA501" s="100"/>
      <c r="CB501" s="100"/>
      <c r="CC501" s="100"/>
      <c r="CD501" s="100"/>
      <c r="CE501" s="100"/>
      <c r="CF501" s="100"/>
      <c r="CG501" s="100"/>
      <c r="CH501" s="100"/>
      <c r="CI501" s="100"/>
    </row>
    <row r="502" spans="1:87" x14ac:dyDescent="0.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  <c r="BT502" s="100"/>
      <c r="BU502" s="100"/>
      <c r="BV502" s="100"/>
      <c r="BW502" s="100"/>
      <c r="BX502" s="100"/>
      <c r="BY502" s="100"/>
      <c r="BZ502" s="100"/>
      <c r="CA502" s="100"/>
      <c r="CB502" s="100"/>
      <c r="CC502" s="100"/>
      <c r="CD502" s="100"/>
      <c r="CE502" s="100"/>
      <c r="CF502" s="100"/>
      <c r="CG502" s="100"/>
      <c r="CH502" s="100"/>
      <c r="CI502" s="100"/>
    </row>
    <row r="503" spans="1:87" x14ac:dyDescent="0.2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  <c r="BT503" s="100"/>
      <c r="BU503" s="100"/>
      <c r="BV503" s="100"/>
      <c r="BW503" s="100"/>
      <c r="BX503" s="100"/>
      <c r="BY503" s="100"/>
      <c r="BZ503" s="100"/>
      <c r="CA503" s="100"/>
      <c r="CB503" s="100"/>
      <c r="CC503" s="100"/>
      <c r="CD503" s="100"/>
      <c r="CE503" s="100"/>
      <c r="CF503" s="100"/>
      <c r="CG503" s="100"/>
      <c r="CH503" s="100"/>
      <c r="CI503" s="100"/>
    </row>
    <row r="504" spans="1:87" x14ac:dyDescent="0.2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  <c r="BT504" s="100"/>
      <c r="BU504" s="100"/>
      <c r="BV504" s="100"/>
      <c r="BW504" s="100"/>
      <c r="BX504" s="100"/>
      <c r="BY504" s="100"/>
      <c r="BZ504" s="100"/>
      <c r="CA504" s="100"/>
      <c r="CB504" s="100"/>
      <c r="CC504" s="100"/>
      <c r="CD504" s="100"/>
      <c r="CE504" s="100"/>
      <c r="CF504" s="100"/>
      <c r="CG504" s="100"/>
      <c r="CH504" s="100"/>
      <c r="CI504" s="100"/>
    </row>
    <row r="505" spans="1:87" x14ac:dyDescent="0.2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  <c r="BT505" s="100"/>
      <c r="BU505" s="100"/>
      <c r="BV505" s="100"/>
      <c r="BW505" s="100"/>
      <c r="BX505" s="100"/>
      <c r="BY505" s="100"/>
      <c r="BZ505" s="100"/>
      <c r="CA505" s="100"/>
      <c r="CB505" s="100"/>
      <c r="CC505" s="100"/>
      <c r="CD505" s="100"/>
      <c r="CE505" s="100"/>
      <c r="CF505" s="100"/>
      <c r="CG505" s="100"/>
      <c r="CH505" s="100"/>
      <c r="CI505" s="100"/>
    </row>
    <row r="506" spans="1:87" x14ac:dyDescent="0.2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  <c r="BT506" s="100"/>
      <c r="BU506" s="100"/>
      <c r="BV506" s="100"/>
      <c r="BW506" s="100"/>
      <c r="BX506" s="100"/>
      <c r="BY506" s="100"/>
      <c r="BZ506" s="100"/>
      <c r="CA506" s="100"/>
      <c r="CB506" s="100"/>
      <c r="CC506" s="100"/>
      <c r="CD506" s="100"/>
      <c r="CE506" s="100"/>
      <c r="CF506" s="100"/>
      <c r="CG506" s="100"/>
      <c r="CH506" s="100"/>
      <c r="CI506" s="100"/>
    </row>
    <row r="507" spans="1:87" x14ac:dyDescent="0.2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  <c r="BT507" s="100"/>
      <c r="BU507" s="100"/>
      <c r="BV507" s="100"/>
      <c r="BW507" s="100"/>
      <c r="BX507" s="100"/>
      <c r="BY507" s="100"/>
      <c r="BZ507" s="100"/>
      <c r="CA507" s="100"/>
      <c r="CB507" s="100"/>
      <c r="CC507" s="100"/>
      <c r="CD507" s="100"/>
      <c r="CE507" s="100"/>
      <c r="CF507" s="100"/>
      <c r="CG507" s="100"/>
      <c r="CH507" s="100"/>
      <c r="CI507" s="100"/>
    </row>
    <row r="508" spans="1:87" x14ac:dyDescent="0.2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  <c r="BT508" s="100"/>
      <c r="BU508" s="100"/>
      <c r="BV508" s="100"/>
      <c r="BW508" s="100"/>
      <c r="BX508" s="100"/>
      <c r="BY508" s="100"/>
      <c r="BZ508" s="100"/>
      <c r="CA508" s="100"/>
      <c r="CB508" s="100"/>
      <c r="CC508" s="100"/>
      <c r="CD508" s="100"/>
      <c r="CE508" s="100"/>
      <c r="CF508" s="100"/>
      <c r="CG508" s="100"/>
      <c r="CH508" s="100"/>
      <c r="CI508" s="100"/>
    </row>
    <row r="509" spans="1:87" x14ac:dyDescent="0.2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  <c r="BT509" s="100"/>
      <c r="BU509" s="100"/>
      <c r="BV509" s="100"/>
      <c r="BW509" s="100"/>
      <c r="BX509" s="100"/>
      <c r="BY509" s="100"/>
      <c r="BZ509" s="100"/>
      <c r="CA509" s="100"/>
      <c r="CB509" s="100"/>
      <c r="CC509" s="100"/>
      <c r="CD509" s="100"/>
      <c r="CE509" s="100"/>
      <c r="CF509" s="100"/>
      <c r="CG509" s="100"/>
      <c r="CH509" s="100"/>
      <c r="CI509" s="100"/>
    </row>
    <row r="510" spans="1:87" x14ac:dyDescent="0.2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  <c r="BT510" s="100"/>
      <c r="BU510" s="100"/>
      <c r="BV510" s="100"/>
      <c r="BW510" s="100"/>
      <c r="BX510" s="100"/>
      <c r="BY510" s="100"/>
      <c r="BZ510" s="100"/>
      <c r="CA510" s="100"/>
      <c r="CB510" s="100"/>
      <c r="CC510" s="100"/>
      <c r="CD510" s="100"/>
      <c r="CE510" s="100"/>
      <c r="CF510" s="100"/>
      <c r="CG510" s="100"/>
      <c r="CH510" s="100"/>
      <c r="CI510" s="100"/>
    </row>
    <row r="511" spans="1:87" x14ac:dyDescent="0.2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  <c r="BT511" s="100"/>
      <c r="BU511" s="100"/>
      <c r="BV511" s="100"/>
      <c r="BW511" s="100"/>
      <c r="BX511" s="100"/>
      <c r="BY511" s="100"/>
      <c r="BZ511" s="100"/>
      <c r="CA511" s="100"/>
      <c r="CB511" s="100"/>
      <c r="CC511" s="100"/>
      <c r="CD511" s="100"/>
      <c r="CE511" s="100"/>
      <c r="CF511" s="100"/>
      <c r="CG511" s="100"/>
      <c r="CH511" s="100"/>
      <c r="CI511" s="100"/>
    </row>
    <row r="512" spans="1:87" x14ac:dyDescent="0.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  <c r="BT512" s="100"/>
      <c r="BU512" s="100"/>
      <c r="BV512" s="100"/>
      <c r="BW512" s="100"/>
      <c r="BX512" s="100"/>
      <c r="BY512" s="100"/>
      <c r="BZ512" s="100"/>
      <c r="CA512" s="100"/>
      <c r="CB512" s="100"/>
      <c r="CC512" s="100"/>
      <c r="CD512" s="100"/>
      <c r="CE512" s="100"/>
      <c r="CF512" s="100"/>
      <c r="CG512" s="100"/>
      <c r="CH512" s="100"/>
      <c r="CI512" s="100"/>
    </row>
    <row r="513" spans="1:87" x14ac:dyDescent="0.2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  <c r="BT513" s="100"/>
      <c r="BU513" s="100"/>
      <c r="BV513" s="100"/>
      <c r="BW513" s="100"/>
      <c r="BX513" s="100"/>
      <c r="BY513" s="100"/>
      <c r="BZ513" s="100"/>
      <c r="CA513" s="100"/>
      <c r="CB513" s="100"/>
      <c r="CC513" s="100"/>
      <c r="CD513" s="100"/>
      <c r="CE513" s="100"/>
      <c r="CF513" s="100"/>
      <c r="CG513" s="100"/>
      <c r="CH513" s="100"/>
      <c r="CI513" s="100"/>
    </row>
    <row r="514" spans="1:87" x14ac:dyDescent="0.2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  <c r="BT514" s="100"/>
      <c r="BU514" s="100"/>
      <c r="BV514" s="100"/>
      <c r="BW514" s="100"/>
      <c r="BX514" s="100"/>
      <c r="BY514" s="100"/>
      <c r="BZ514" s="100"/>
      <c r="CA514" s="100"/>
      <c r="CB514" s="100"/>
      <c r="CC514" s="100"/>
      <c r="CD514" s="100"/>
      <c r="CE514" s="100"/>
      <c r="CF514" s="100"/>
      <c r="CG514" s="100"/>
      <c r="CH514" s="100"/>
      <c r="CI514" s="100"/>
    </row>
    <row r="515" spans="1:87" x14ac:dyDescent="0.2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  <c r="BT515" s="100"/>
      <c r="BU515" s="100"/>
      <c r="BV515" s="100"/>
      <c r="BW515" s="100"/>
      <c r="BX515" s="100"/>
      <c r="BY515" s="100"/>
      <c r="BZ515" s="100"/>
      <c r="CA515" s="100"/>
      <c r="CB515" s="100"/>
      <c r="CC515" s="100"/>
      <c r="CD515" s="100"/>
      <c r="CE515" s="100"/>
      <c r="CF515" s="100"/>
      <c r="CG515" s="100"/>
      <c r="CH515" s="100"/>
      <c r="CI515" s="100"/>
    </row>
    <row r="516" spans="1:87" x14ac:dyDescent="0.2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  <c r="BT516" s="100"/>
      <c r="BU516" s="100"/>
      <c r="BV516" s="100"/>
      <c r="BW516" s="100"/>
      <c r="BX516" s="100"/>
      <c r="BY516" s="100"/>
      <c r="BZ516" s="100"/>
      <c r="CA516" s="100"/>
      <c r="CB516" s="100"/>
      <c r="CC516" s="100"/>
      <c r="CD516" s="100"/>
      <c r="CE516" s="100"/>
      <c r="CF516" s="100"/>
      <c r="CG516" s="100"/>
      <c r="CH516" s="100"/>
      <c r="CI516" s="100"/>
    </row>
    <row r="517" spans="1:87" x14ac:dyDescent="0.2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  <c r="BT517" s="100"/>
      <c r="BU517" s="100"/>
      <c r="BV517" s="100"/>
      <c r="BW517" s="100"/>
      <c r="BX517" s="100"/>
      <c r="BY517" s="100"/>
      <c r="BZ517" s="100"/>
      <c r="CA517" s="100"/>
      <c r="CB517" s="100"/>
      <c r="CC517" s="100"/>
      <c r="CD517" s="100"/>
      <c r="CE517" s="100"/>
      <c r="CF517" s="100"/>
      <c r="CG517" s="100"/>
      <c r="CH517" s="100"/>
      <c r="CI517" s="100"/>
    </row>
    <row r="518" spans="1:87" x14ac:dyDescent="0.2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  <c r="BT518" s="100"/>
      <c r="BU518" s="100"/>
      <c r="BV518" s="100"/>
      <c r="BW518" s="100"/>
      <c r="BX518" s="100"/>
      <c r="BY518" s="100"/>
      <c r="BZ518" s="100"/>
      <c r="CA518" s="100"/>
      <c r="CB518" s="100"/>
      <c r="CC518" s="100"/>
      <c r="CD518" s="100"/>
      <c r="CE518" s="100"/>
      <c r="CF518" s="100"/>
      <c r="CG518" s="100"/>
      <c r="CH518" s="100"/>
      <c r="CI518" s="100"/>
    </row>
    <row r="519" spans="1:87" x14ac:dyDescent="0.2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  <c r="BT519" s="100"/>
      <c r="BU519" s="100"/>
      <c r="BV519" s="100"/>
      <c r="BW519" s="100"/>
      <c r="BX519" s="100"/>
      <c r="BY519" s="100"/>
      <c r="BZ519" s="100"/>
      <c r="CA519" s="100"/>
      <c r="CB519" s="100"/>
      <c r="CC519" s="100"/>
      <c r="CD519" s="100"/>
      <c r="CE519" s="100"/>
      <c r="CF519" s="100"/>
      <c r="CG519" s="100"/>
      <c r="CH519" s="100"/>
      <c r="CI519" s="100"/>
    </row>
    <row r="520" spans="1:87" x14ac:dyDescent="0.2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  <c r="BT520" s="100"/>
      <c r="BU520" s="100"/>
      <c r="BV520" s="100"/>
      <c r="BW520" s="100"/>
      <c r="BX520" s="100"/>
      <c r="BY520" s="100"/>
      <c r="BZ520" s="100"/>
      <c r="CA520" s="100"/>
      <c r="CB520" s="100"/>
      <c r="CC520" s="100"/>
      <c r="CD520" s="100"/>
      <c r="CE520" s="100"/>
      <c r="CF520" s="100"/>
      <c r="CG520" s="100"/>
      <c r="CH520" s="100"/>
      <c r="CI520" s="100"/>
    </row>
    <row r="521" spans="1:87" x14ac:dyDescent="0.2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  <c r="BT521" s="100"/>
      <c r="BU521" s="100"/>
      <c r="BV521" s="100"/>
      <c r="BW521" s="100"/>
      <c r="BX521" s="100"/>
      <c r="BY521" s="100"/>
      <c r="BZ521" s="100"/>
      <c r="CA521" s="100"/>
      <c r="CB521" s="100"/>
      <c r="CC521" s="100"/>
      <c r="CD521" s="100"/>
      <c r="CE521" s="100"/>
      <c r="CF521" s="100"/>
      <c r="CG521" s="100"/>
      <c r="CH521" s="100"/>
      <c r="CI521" s="100"/>
    </row>
    <row r="522" spans="1:87" x14ac:dyDescent="0.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  <c r="BT522" s="100"/>
      <c r="BU522" s="100"/>
      <c r="BV522" s="100"/>
      <c r="BW522" s="100"/>
      <c r="BX522" s="100"/>
      <c r="BY522" s="100"/>
      <c r="BZ522" s="100"/>
      <c r="CA522" s="100"/>
      <c r="CB522" s="100"/>
      <c r="CC522" s="100"/>
      <c r="CD522" s="100"/>
      <c r="CE522" s="100"/>
      <c r="CF522" s="100"/>
      <c r="CG522" s="100"/>
      <c r="CH522" s="100"/>
      <c r="CI522" s="100"/>
    </row>
    <row r="523" spans="1:87" x14ac:dyDescent="0.2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  <c r="BT523" s="100"/>
      <c r="BU523" s="100"/>
      <c r="BV523" s="100"/>
      <c r="BW523" s="100"/>
      <c r="BX523" s="100"/>
      <c r="BY523" s="100"/>
      <c r="BZ523" s="100"/>
      <c r="CA523" s="100"/>
      <c r="CB523" s="100"/>
      <c r="CC523" s="100"/>
      <c r="CD523" s="100"/>
      <c r="CE523" s="100"/>
      <c r="CF523" s="100"/>
      <c r="CG523" s="100"/>
      <c r="CH523" s="100"/>
      <c r="CI523" s="100"/>
    </row>
    <row r="524" spans="1:87" x14ac:dyDescent="0.2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  <c r="BT524" s="100"/>
      <c r="BU524" s="100"/>
      <c r="BV524" s="100"/>
      <c r="BW524" s="100"/>
      <c r="BX524" s="100"/>
      <c r="BY524" s="100"/>
      <c r="BZ524" s="100"/>
      <c r="CA524" s="100"/>
      <c r="CB524" s="100"/>
      <c r="CC524" s="100"/>
      <c r="CD524" s="100"/>
      <c r="CE524" s="100"/>
      <c r="CF524" s="100"/>
      <c r="CG524" s="100"/>
      <c r="CH524" s="100"/>
      <c r="CI524" s="100"/>
    </row>
    <row r="525" spans="1:87" x14ac:dyDescent="0.2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  <c r="BT525" s="100"/>
      <c r="BU525" s="100"/>
      <c r="BV525" s="100"/>
      <c r="BW525" s="100"/>
      <c r="BX525" s="100"/>
      <c r="BY525" s="100"/>
      <c r="BZ525" s="100"/>
      <c r="CA525" s="100"/>
      <c r="CB525" s="100"/>
      <c r="CC525" s="100"/>
      <c r="CD525" s="100"/>
      <c r="CE525" s="100"/>
      <c r="CF525" s="100"/>
      <c r="CG525" s="100"/>
      <c r="CH525" s="100"/>
      <c r="CI525" s="100"/>
    </row>
    <row r="526" spans="1:87" x14ac:dyDescent="0.2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  <c r="BT526" s="100"/>
      <c r="BU526" s="100"/>
      <c r="BV526" s="100"/>
      <c r="BW526" s="100"/>
      <c r="BX526" s="100"/>
      <c r="BY526" s="100"/>
      <c r="BZ526" s="100"/>
      <c r="CA526" s="100"/>
      <c r="CB526" s="100"/>
      <c r="CC526" s="100"/>
      <c r="CD526" s="100"/>
      <c r="CE526" s="100"/>
      <c r="CF526" s="100"/>
      <c r="CG526" s="100"/>
      <c r="CH526" s="100"/>
      <c r="CI526" s="100"/>
    </row>
    <row r="527" spans="1:87" x14ac:dyDescent="0.2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  <c r="BT527" s="100"/>
      <c r="BU527" s="100"/>
      <c r="BV527" s="100"/>
      <c r="BW527" s="100"/>
      <c r="BX527" s="100"/>
      <c r="BY527" s="100"/>
      <c r="BZ527" s="100"/>
      <c r="CA527" s="100"/>
      <c r="CB527" s="100"/>
      <c r="CC527" s="100"/>
      <c r="CD527" s="100"/>
      <c r="CE527" s="100"/>
      <c r="CF527" s="100"/>
      <c r="CG527" s="100"/>
      <c r="CH527" s="100"/>
      <c r="CI527" s="100"/>
    </row>
    <row r="528" spans="1:87" x14ac:dyDescent="0.2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  <c r="BT528" s="100"/>
      <c r="BU528" s="100"/>
      <c r="BV528" s="100"/>
      <c r="BW528" s="100"/>
      <c r="BX528" s="100"/>
      <c r="BY528" s="100"/>
      <c r="BZ528" s="100"/>
      <c r="CA528" s="100"/>
      <c r="CB528" s="100"/>
      <c r="CC528" s="100"/>
      <c r="CD528" s="100"/>
      <c r="CE528" s="100"/>
      <c r="CF528" s="100"/>
      <c r="CG528" s="100"/>
      <c r="CH528" s="100"/>
      <c r="CI528" s="100"/>
    </row>
    <row r="529" spans="1:87" x14ac:dyDescent="0.2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  <c r="BT529" s="100"/>
      <c r="BU529" s="100"/>
      <c r="BV529" s="100"/>
      <c r="BW529" s="100"/>
      <c r="BX529" s="100"/>
      <c r="BY529" s="100"/>
      <c r="BZ529" s="100"/>
      <c r="CA529" s="100"/>
      <c r="CB529" s="100"/>
      <c r="CC529" s="100"/>
      <c r="CD529" s="100"/>
      <c r="CE529" s="100"/>
      <c r="CF529" s="100"/>
      <c r="CG529" s="100"/>
      <c r="CH529" s="100"/>
      <c r="CI529" s="100"/>
    </row>
    <row r="530" spans="1:87" x14ac:dyDescent="0.2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  <c r="BT530" s="100"/>
      <c r="BU530" s="100"/>
      <c r="BV530" s="100"/>
      <c r="BW530" s="100"/>
      <c r="BX530" s="100"/>
      <c r="BY530" s="100"/>
      <c r="BZ530" s="100"/>
      <c r="CA530" s="100"/>
      <c r="CB530" s="100"/>
      <c r="CC530" s="100"/>
      <c r="CD530" s="100"/>
      <c r="CE530" s="100"/>
      <c r="CF530" s="100"/>
      <c r="CG530" s="100"/>
      <c r="CH530" s="100"/>
      <c r="CI530" s="100"/>
    </row>
    <row r="531" spans="1:87" x14ac:dyDescent="0.2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  <c r="BT531" s="100"/>
      <c r="BU531" s="100"/>
      <c r="BV531" s="100"/>
      <c r="BW531" s="100"/>
      <c r="BX531" s="100"/>
      <c r="BY531" s="100"/>
      <c r="BZ531" s="100"/>
      <c r="CA531" s="100"/>
      <c r="CB531" s="100"/>
      <c r="CC531" s="100"/>
      <c r="CD531" s="100"/>
      <c r="CE531" s="100"/>
      <c r="CF531" s="100"/>
      <c r="CG531" s="100"/>
      <c r="CH531" s="100"/>
      <c r="CI531" s="100"/>
    </row>
    <row r="532" spans="1:87" x14ac:dyDescent="0.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  <c r="BT532" s="100"/>
      <c r="BU532" s="100"/>
      <c r="BV532" s="100"/>
      <c r="BW532" s="100"/>
      <c r="BX532" s="100"/>
      <c r="BY532" s="100"/>
      <c r="BZ532" s="100"/>
      <c r="CA532" s="100"/>
      <c r="CB532" s="100"/>
      <c r="CC532" s="100"/>
      <c r="CD532" s="100"/>
      <c r="CE532" s="100"/>
      <c r="CF532" s="100"/>
      <c r="CG532" s="100"/>
      <c r="CH532" s="100"/>
      <c r="CI532" s="100"/>
    </row>
    <row r="533" spans="1:87" x14ac:dyDescent="0.2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  <c r="BT533" s="100"/>
      <c r="BU533" s="100"/>
      <c r="BV533" s="100"/>
      <c r="BW533" s="100"/>
      <c r="BX533" s="100"/>
      <c r="BY533" s="100"/>
      <c r="BZ533" s="100"/>
      <c r="CA533" s="100"/>
      <c r="CB533" s="100"/>
      <c r="CC533" s="100"/>
      <c r="CD533" s="100"/>
      <c r="CE533" s="100"/>
      <c r="CF533" s="100"/>
      <c r="CG533" s="100"/>
      <c r="CH533" s="100"/>
      <c r="CI533" s="100"/>
    </row>
    <row r="534" spans="1:87" x14ac:dyDescent="0.2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  <c r="BT534" s="100"/>
      <c r="BU534" s="100"/>
      <c r="BV534" s="100"/>
      <c r="BW534" s="100"/>
      <c r="BX534" s="100"/>
      <c r="BY534" s="100"/>
      <c r="BZ534" s="100"/>
      <c r="CA534" s="100"/>
      <c r="CB534" s="100"/>
      <c r="CC534" s="100"/>
      <c r="CD534" s="100"/>
      <c r="CE534" s="100"/>
      <c r="CF534" s="100"/>
      <c r="CG534" s="100"/>
      <c r="CH534" s="100"/>
      <c r="CI534" s="100"/>
    </row>
    <row r="535" spans="1:87" x14ac:dyDescent="0.2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  <c r="BT535" s="100"/>
      <c r="BU535" s="100"/>
      <c r="BV535" s="100"/>
      <c r="BW535" s="100"/>
      <c r="BX535" s="100"/>
      <c r="BY535" s="100"/>
      <c r="BZ535" s="100"/>
      <c r="CA535" s="100"/>
      <c r="CB535" s="100"/>
      <c r="CC535" s="100"/>
      <c r="CD535" s="100"/>
      <c r="CE535" s="100"/>
      <c r="CF535" s="100"/>
      <c r="CG535" s="100"/>
      <c r="CH535" s="100"/>
      <c r="CI535" s="100"/>
    </row>
    <row r="536" spans="1:87" x14ac:dyDescent="0.2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  <c r="BT536" s="100"/>
      <c r="BU536" s="100"/>
      <c r="BV536" s="100"/>
      <c r="BW536" s="100"/>
      <c r="BX536" s="100"/>
      <c r="BY536" s="100"/>
      <c r="BZ536" s="100"/>
      <c r="CA536" s="100"/>
      <c r="CB536" s="100"/>
      <c r="CC536" s="100"/>
      <c r="CD536" s="100"/>
      <c r="CE536" s="100"/>
      <c r="CF536" s="100"/>
      <c r="CG536" s="100"/>
      <c r="CH536" s="100"/>
      <c r="CI536" s="100"/>
    </row>
    <row r="537" spans="1:87" x14ac:dyDescent="0.2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  <c r="BT537" s="100"/>
      <c r="BU537" s="100"/>
      <c r="BV537" s="100"/>
      <c r="BW537" s="100"/>
      <c r="BX537" s="100"/>
      <c r="BY537" s="100"/>
      <c r="BZ537" s="100"/>
      <c r="CA537" s="100"/>
      <c r="CB537" s="100"/>
      <c r="CC537" s="100"/>
      <c r="CD537" s="100"/>
      <c r="CE537" s="100"/>
      <c r="CF537" s="100"/>
      <c r="CG537" s="100"/>
      <c r="CH537" s="100"/>
      <c r="CI537" s="100"/>
    </row>
    <row r="538" spans="1:87" x14ac:dyDescent="0.2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  <c r="BT538" s="100"/>
      <c r="BU538" s="100"/>
      <c r="BV538" s="100"/>
      <c r="BW538" s="100"/>
      <c r="BX538" s="100"/>
      <c r="BY538" s="100"/>
      <c r="BZ538" s="100"/>
      <c r="CA538" s="100"/>
      <c r="CB538" s="100"/>
      <c r="CC538" s="100"/>
      <c r="CD538" s="100"/>
      <c r="CE538" s="100"/>
      <c r="CF538" s="100"/>
      <c r="CG538" s="100"/>
      <c r="CH538" s="100"/>
      <c r="CI538" s="100"/>
    </row>
    <row r="539" spans="1:87" x14ac:dyDescent="0.2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  <c r="BT539" s="100"/>
      <c r="BU539" s="100"/>
      <c r="BV539" s="100"/>
      <c r="BW539" s="100"/>
      <c r="BX539" s="100"/>
      <c r="BY539" s="100"/>
      <c r="BZ539" s="100"/>
      <c r="CA539" s="100"/>
      <c r="CB539" s="100"/>
      <c r="CC539" s="100"/>
      <c r="CD539" s="100"/>
      <c r="CE539" s="100"/>
      <c r="CF539" s="100"/>
      <c r="CG539" s="100"/>
      <c r="CH539" s="100"/>
      <c r="CI539" s="100"/>
    </row>
    <row r="540" spans="1:87" x14ac:dyDescent="0.2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  <c r="BT540" s="100"/>
      <c r="BU540" s="100"/>
      <c r="BV540" s="100"/>
      <c r="BW540" s="100"/>
      <c r="BX540" s="100"/>
      <c r="BY540" s="100"/>
      <c r="BZ540" s="100"/>
      <c r="CA540" s="100"/>
      <c r="CB540" s="100"/>
      <c r="CC540" s="100"/>
      <c r="CD540" s="100"/>
      <c r="CE540" s="100"/>
      <c r="CF540" s="100"/>
      <c r="CG540" s="100"/>
      <c r="CH540" s="100"/>
      <c r="CI540" s="100"/>
    </row>
    <row r="541" spans="1:87" x14ac:dyDescent="0.2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  <c r="BT541" s="100"/>
      <c r="BU541" s="100"/>
      <c r="BV541" s="100"/>
      <c r="BW541" s="100"/>
      <c r="BX541" s="100"/>
      <c r="BY541" s="100"/>
      <c r="BZ541" s="100"/>
      <c r="CA541" s="100"/>
      <c r="CB541" s="100"/>
      <c r="CC541" s="100"/>
      <c r="CD541" s="100"/>
      <c r="CE541" s="100"/>
      <c r="CF541" s="100"/>
      <c r="CG541" s="100"/>
      <c r="CH541" s="100"/>
      <c r="CI541" s="100"/>
    </row>
    <row r="542" spans="1:87" x14ac:dyDescent="0.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  <c r="BT542" s="100"/>
      <c r="BU542" s="100"/>
      <c r="BV542" s="100"/>
      <c r="BW542" s="100"/>
      <c r="BX542" s="100"/>
      <c r="BY542" s="100"/>
      <c r="BZ542" s="100"/>
      <c r="CA542" s="100"/>
      <c r="CB542" s="100"/>
      <c r="CC542" s="100"/>
      <c r="CD542" s="100"/>
      <c r="CE542" s="100"/>
      <c r="CF542" s="100"/>
      <c r="CG542" s="100"/>
      <c r="CH542" s="100"/>
      <c r="CI542" s="100"/>
    </row>
    <row r="543" spans="1:87" x14ac:dyDescent="0.2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  <c r="BT543" s="100"/>
      <c r="BU543" s="100"/>
      <c r="BV543" s="100"/>
      <c r="BW543" s="100"/>
      <c r="BX543" s="100"/>
      <c r="BY543" s="100"/>
      <c r="BZ543" s="100"/>
      <c r="CA543" s="100"/>
      <c r="CB543" s="100"/>
      <c r="CC543" s="100"/>
      <c r="CD543" s="100"/>
      <c r="CE543" s="100"/>
      <c r="CF543" s="100"/>
      <c r="CG543" s="100"/>
      <c r="CH543" s="100"/>
      <c r="CI543" s="100"/>
    </row>
    <row r="544" spans="1:87" x14ac:dyDescent="0.2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  <c r="BT544" s="100"/>
      <c r="BU544" s="100"/>
      <c r="BV544" s="100"/>
      <c r="BW544" s="100"/>
      <c r="BX544" s="100"/>
      <c r="BY544" s="100"/>
      <c r="BZ544" s="100"/>
      <c r="CA544" s="100"/>
      <c r="CB544" s="100"/>
      <c r="CC544" s="100"/>
      <c r="CD544" s="100"/>
      <c r="CE544" s="100"/>
      <c r="CF544" s="100"/>
      <c r="CG544" s="100"/>
      <c r="CH544" s="100"/>
      <c r="CI544" s="100"/>
    </row>
    <row r="545" spans="1:87" x14ac:dyDescent="0.2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  <c r="BT545" s="100"/>
      <c r="BU545" s="100"/>
      <c r="BV545" s="100"/>
      <c r="BW545" s="100"/>
      <c r="BX545" s="100"/>
      <c r="BY545" s="100"/>
      <c r="BZ545" s="100"/>
      <c r="CA545" s="100"/>
      <c r="CB545" s="100"/>
      <c r="CC545" s="100"/>
      <c r="CD545" s="100"/>
      <c r="CE545" s="100"/>
      <c r="CF545" s="100"/>
      <c r="CG545" s="100"/>
      <c r="CH545" s="100"/>
      <c r="CI545" s="100"/>
    </row>
    <row r="546" spans="1:87" x14ac:dyDescent="0.2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  <c r="BT546" s="100"/>
      <c r="BU546" s="100"/>
      <c r="BV546" s="100"/>
      <c r="BW546" s="100"/>
      <c r="BX546" s="100"/>
      <c r="BY546" s="100"/>
      <c r="BZ546" s="100"/>
      <c r="CA546" s="100"/>
      <c r="CB546" s="100"/>
      <c r="CC546" s="100"/>
      <c r="CD546" s="100"/>
      <c r="CE546" s="100"/>
      <c r="CF546" s="100"/>
      <c r="CG546" s="100"/>
      <c r="CH546" s="100"/>
      <c r="CI546" s="100"/>
    </row>
    <row r="547" spans="1:87" x14ac:dyDescent="0.2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  <c r="BT547" s="100"/>
      <c r="BU547" s="100"/>
      <c r="BV547" s="100"/>
      <c r="BW547" s="100"/>
      <c r="BX547" s="100"/>
      <c r="BY547" s="100"/>
      <c r="BZ547" s="100"/>
      <c r="CA547" s="100"/>
      <c r="CB547" s="100"/>
      <c r="CC547" s="100"/>
      <c r="CD547" s="100"/>
      <c r="CE547" s="100"/>
      <c r="CF547" s="100"/>
      <c r="CG547" s="100"/>
      <c r="CH547" s="100"/>
      <c r="CI547" s="100"/>
    </row>
    <row r="548" spans="1:87" x14ac:dyDescent="0.2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  <c r="BT548" s="100"/>
      <c r="BU548" s="100"/>
      <c r="BV548" s="100"/>
      <c r="BW548" s="100"/>
      <c r="BX548" s="100"/>
      <c r="BY548" s="100"/>
      <c r="BZ548" s="100"/>
      <c r="CA548" s="100"/>
      <c r="CB548" s="100"/>
      <c r="CC548" s="100"/>
      <c r="CD548" s="100"/>
      <c r="CE548" s="100"/>
      <c r="CF548" s="100"/>
      <c r="CG548" s="100"/>
      <c r="CH548" s="100"/>
      <c r="CI548" s="100"/>
    </row>
    <row r="549" spans="1:87" x14ac:dyDescent="0.2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  <c r="BT549" s="100"/>
      <c r="BU549" s="100"/>
      <c r="BV549" s="100"/>
      <c r="BW549" s="100"/>
      <c r="BX549" s="100"/>
      <c r="BY549" s="100"/>
      <c r="BZ549" s="100"/>
      <c r="CA549" s="100"/>
      <c r="CB549" s="100"/>
      <c r="CC549" s="100"/>
      <c r="CD549" s="100"/>
      <c r="CE549" s="100"/>
      <c r="CF549" s="100"/>
      <c r="CG549" s="100"/>
      <c r="CH549" s="100"/>
      <c r="CI549" s="100"/>
    </row>
    <row r="550" spans="1:87" x14ac:dyDescent="0.2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  <c r="BT550" s="100"/>
      <c r="BU550" s="100"/>
      <c r="BV550" s="100"/>
      <c r="BW550" s="100"/>
      <c r="BX550" s="100"/>
      <c r="BY550" s="100"/>
      <c r="BZ550" s="100"/>
      <c r="CA550" s="100"/>
      <c r="CB550" s="100"/>
      <c r="CC550" s="100"/>
      <c r="CD550" s="100"/>
      <c r="CE550" s="100"/>
      <c r="CF550" s="100"/>
      <c r="CG550" s="100"/>
      <c r="CH550" s="100"/>
      <c r="CI550" s="100"/>
    </row>
    <row r="551" spans="1:87" x14ac:dyDescent="0.2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  <c r="BT551" s="100"/>
      <c r="BU551" s="100"/>
      <c r="BV551" s="100"/>
      <c r="BW551" s="100"/>
      <c r="BX551" s="100"/>
      <c r="BY551" s="100"/>
      <c r="BZ551" s="100"/>
      <c r="CA551" s="100"/>
      <c r="CB551" s="100"/>
      <c r="CC551" s="100"/>
      <c r="CD551" s="100"/>
      <c r="CE551" s="100"/>
      <c r="CF551" s="100"/>
      <c r="CG551" s="100"/>
      <c r="CH551" s="100"/>
      <c r="CI551" s="100"/>
    </row>
    <row r="552" spans="1:87" x14ac:dyDescent="0.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  <c r="BT552" s="100"/>
      <c r="BU552" s="100"/>
      <c r="BV552" s="100"/>
      <c r="BW552" s="100"/>
      <c r="BX552" s="100"/>
      <c r="BY552" s="100"/>
      <c r="BZ552" s="100"/>
      <c r="CA552" s="100"/>
      <c r="CB552" s="100"/>
      <c r="CC552" s="100"/>
      <c r="CD552" s="100"/>
      <c r="CE552" s="100"/>
      <c r="CF552" s="100"/>
      <c r="CG552" s="100"/>
      <c r="CH552" s="100"/>
      <c r="CI552" s="100"/>
    </row>
    <row r="553" spans="1:87" x14ac:dyDescent="0.2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  <c r="BT553" s="100"/>
      <c r="BU553" s="100"/>
      <c r="BV553" s="100"/>
      <c r="BW553" s="100"/>
      <c r="BX553" s="100"/>
      <c r="BY553" s="100"/>
      <c r="BZ553" s="100"/>
      <c r="CA553" s="100"/>
      <c r="CB553" s="100"/>
      <c r="CC553" s="100"/>
      <c r="CD553" s="100"/>
      <c r="CE553" s="100"/>
      <c r="CF553" s="100"/>
      <c r="CG553" s="100"/>
      <c r="CH553" s="100"/>
      <c r="CI553" s="100"/>
    </row>
    <row r="554" spans="1:87" x14ac:dyDescent="0.2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  <c r="BT554" s="100"/>
      <c r="BU554" s="100"/>
      <c r="BV554" s="100"/>
      <c r="BW554" s="100"/>
      <c r="BX554" s="100"/>
      <c r="BY554" s="100"/>
      <c r="BZ554" s="100"/>
      <c r="CA554" s="100"/>
      <c r="CB554" s="100"/>
      <c r="CC554" s="100"/>
      <c r="CD554" s="100"/>
      <c r="CE554" s="100"/>
      <c r="CF554" s="100"/>
      <c r="CG554" s="100"/>
      <c r="CH554" s="100"/>
      <c r="CI554" s="100"/>
    </row>
    <row r="555" spans="1:87" x14ac:dyDescent="0.2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  <c r="BT555" s="100"/>
      <c r="BU555" s="100"/>
      <c r="BV555" s="100"/>
      <c r="BW555" s="100"/>
      <c r="BX555" s="100"/>
      <c r="BY555" s="100"/>
      <c r="BZ555" s="100"/>
      <c r="CA555" s="100"/>
      <c r="CB555" s="100"/>
      <c r="CC555" s="100"/>
      <c r="CD555" s="100"/>
      <c r="CE555" s="100"/>
      <c r="CF555" s="100"/>
      <c r="CG555" s="100"/>
      <c r="CH555" s="100"/>
      <c r="CI555" s="100"/>
    </row>
    <row r="556" spans="1:87" x14ac:dyDescent="0.2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  <c r="BT556" s="100"/>
      <c r="BU556" s="100"/>
      <c r="BV556" s="100"/>
      <c r="BW556" s="100"/>
      <c r="BX556" s="100"/>
      <c r="BY556" s="100"/>
      <c r="BZ556" s="100"/>
      <c r="CA556" s="100"/>
      <c r="CB556" s="100"/>
      <c r="CC556" s="100"/>
      <c r="CD556" s="100"/>
      <c r="CE556" s="100"/>
      <c r="CF556" s="100"/>
      <c r="CG556" s="100"/>
      <c r="CH556" s="100"/>
      <c r="CI556" s="100"/>
    </row>
    <row r="557" spans="1:87" x14ac:dyDescent="0.2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  <c r="BT557" s="100"/>
      <c r="BU557" s="100"/>
      <c r="BV557" s="100"/>
      <c r="BW557" s="100"/>
      <c r="BX557" s="100"/>
      <c r="BY557" s="100"/>
      <c r="BZ557" s="100"/>
      <c r="CA557" s="100"/>
      <c r="CB557" s="100"/>
      <c r="CC557" s="100"/>
      <c r="CD557" s="100"/>
      <c r="CE557" s="100"/>
      <c r="CF557" s="100"/>
      <c r="CG557" s="100"/>
      <c r="CH557" s="100"/>
      <c r="CI557" s="100"/>
    </row>
    <row r="558" spans="1:87" x14ac:dyDescent="0.2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  <c r="BT558" s="100"/>
      <c r="BU558" s="100"/>
      <c r="BV558" s="100"/>
      <c r="BW558" s="100"/>
      <c r="BX558" s="100"/>
      <c r="BY558" s="100"/>
      <c r="BZ558" s="100"/>
      <c r="CA558" s="100"/>
      <c r="CB558" s="100"/>
      <c r="CC558" s="100"/>
      <c r="CD558" s="100"/>
      <c r="CE558" s="100"/>
      <c r="CF558" s="100"/>
      <c r="CG558" s="100"/>
      <c r="CH558" s="100"/>
      <c r="CI558" s="100"/>
    </row>
    <row r="559" spans="1:87" x14ac:dyDescent="0.2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  <c r="BT559" s="100"/>
      <c r="BU559" s="100"/>
      <c r="BV559" s="100"/>
      <c r="BW559" s="100"/>
      <c r="BX559" s="100"/>
      <c r="BY559" s="100"/>
      <c r="BZ559" s="100"/>
      <c r="CA559" s="100"/>
      <c r="CB559" s="100"/>
      <c r="CC559" s="100"/>
      <c r="CD559" s="100"/>
      <c r="CE559" s="100"/>
      <c r="CF559" s="100"/>
      <c r="CG559" s="100"/>
      <c r="CH559" s="100"/>
      <c r="CI559" s="100"/>
    </row>
    <row r="560" spans="1:87" x14ac:dyDescent="0.2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  <c r="BT560" s="100"/>
      <c r="BU560" s="100"/>
      <c r="BV560" s="100"/>
      <c r="BW560" s="100"/>
      <c r="BX560" s="100"/>
      <c r="BY560" s="100"/>
      <c r="BZ560" s="100"/>
      <c r="CA560" s="100"/>
      <c r="CB560" s="100"/>
      <c r="CC560" s="100"/>
      <c r="CD560" s="100"/>
      <c r="CE560" s="100"/>
      <c r="CF560" s="100"/>
      <c r="CG560" s="100"/>
      <c r="CH560" s="100"/>
      <c r="CI560" s="100"/>
    </row>
    <row r="561" spans="1:87" x14ac:dyDescent="0.2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  <c r="BT561" s="100"/>
      <c r="BU561" s="100"/>
      <c r="BV561" s="100"/>
      <c r="BW561" s="100"/>
      <c r="BX561" s="100"/>
      <c r="BY561" s="100"/>
      <c r="BZ561" s="100"/>
      <c r="CA561" s="100"/>
      <c r="CB561" s="100"/>
      <c r="CC561" s="100"/>
      <c r="CD561" s="100"/>
      <c r="CE561" s="100"/>
      <c r="CF561" s="100"/>
      <c r="CG561" s="100"/>
      <c r="CH561" s="100"/>
      <c r="CI561" s="100"/>
    </row>
    <row r="562" spans="1:87" x14ac:dyDescent="0.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  <c r="BT562" s="100"/>
      <c r="BU562" s="100"/>
      <c r="BV562" s="100"/>
      <c r="BW562" s="100"/>
      <c r="BX562" s="100"/>
      <c r="BY562" s="100"/>
      <c r="BZ562" s="100"/>
      <c r="CA562" s="100"/>
      <c r="CB562" s="100"/>
      <c r="CC562" s="100"/>
      <c r="CD562" s="100"/>
      <c r="CE562" s="100"/>
      <c r="CF562" s="100"/>
      <c r="CG562" s="100"/>
      <c r="CH562" s="100"/>
      <c r="CI562" s="100"/>
    </row>
    <row r="563" spans="1:87" x14ac:dyDescent="0.2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  <c r="BT563" s="100"/>
      <c r="BU563" s="100"/>
      <c r="BV563" s="100"/>
      <c r="BW563" s="100"/>
      <c r="BX563" s="100"/>
      <c r="BY563" s="100"/>
      <c r="BZ563" s="100"/>
      <c r="CA563" s="100"/>
      <c r="CB563" s="100"/>
      <c r="CC563" s="100"/>
      <c r="CD563" s="100"/>
      <c r="CE563" s="100"/>
      <c r="CF563" s="100"/>
      <c r="CG563" s="100"/>
      <c r="CH563" s="100"/>
      <c r="CI563" s="100"/>
    </row>
    <row r="564" spans="1:87" x14ac:dyDescent="0.2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  <c r="BT564" s="100"/>
      <c r="BU564" s="100"/>
      <c r="BV564" s="100"/>
      <c r="BW564" s="100"/>
      <c r="BX564" s="100"/>
      <c r="BY564" s="100"/>
      <c r="BZ564" s="100"/>
      <c r="CA564" s="100"/>
      <c r="CB564" s="100"/>
      <c r="CC564" s="100"/>
      <c r="CD564" s="100"/>
      <c r="CE564" s="100"/>
      <c r="CF564" s="100"/>
      <c r="CG564" s="100"/>
      <c r="CH564" s="100"/>
      <c r="CI564" s="100"/>
    </row>
    <row r="565" spans="1:87" x14ac:dyDescent="0.2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  <c r="BT565" s="100"/>
      <c r="BU565" s="100"/>
      <c r="BV565" s="100"/>
      <c r="BW565" s="100"/>
      <c r="BX565" s="100"/>
      <c r="BY565" s="100"/>
      <c r="BZ565" s="100"/>
      <c r="CA565" s="100"/>
      <c r="CB565" s="100"/>
      <c r="CC565" s="100"/>
      <c r="CD565" s="100"/>
      <c r="CE565" s="100"/>
      <c r="CF565" s="100"/>
      <c r="CG565" s="100"/>
      <c r="CH565" s="100"/>
      <c r="CI565" s="100"/>
    </row>
    <row r="566" spans="1:87" x14ac:dyDescent="0.2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  <c r="BT566" s="100"/>
      <c r="BU566" s="100"/>
      <c r="BV566" s="100"/>
      <c r="BW566" s="100"/>
      <c r="BX566" s="100"/>
      <c r="BY566" s="100"/>
      <c r="BZ566" s="100"/>
      <c r="CA566" s="100"/>
      <c r="CB566" s="100"/>
      <c r="CC566" s="100"/>
      <c r="CD566" s="100"/>
      <c r="CE566" s="100"/>
      <c r="CF566" s="100"/>
      <c r="CG566" s="100"/>
      <c r="CH566" s="100"/>
      <c r="CI566" s="100"/>
    </row>
    <row r="567" spans="1:87" x14ac:dyDescent="0.2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  <c r="BT567" s="100"/>
      <c r="BU567" s="100"/>
      <c r="BV567" s="100"/>
      <c r="BW567" s="100"/>
      <c r="BX567" s="100"/>
      <c r="BY567" s="100"/>
      <c r="BZ567" s="100"/>
      <c r="CA567" s="100"/>
      <c r="CB567" s="100"/>
      <c r="CC567" s="100"/>
      <c r="CD567" s="100"/>
      <c r="CE567" s="100"/>
      <c r="CF567" s="100"/>
      <c r="CG567" s="100"/>
      <c r="CH567" s="100"/>
      <c r="CI567" s="100"/>
    </row>
    <row r="568" spans="1:87" x14ac:dyDescent="0.2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  <c r="BT568" s="100"/>
      <c r="BU568" s="100"/>
      <c r="BV568" s="100"/>
      <c r="BW568" s="100"/>
      <c r="BX568" s="100"/>
      <c r="BY568" s="100"/>
      <c r="BZ568" s="100"/>
      <c r="CA568" s="100"/>
      <c r="CB568" s="100"/>
      <c r="CC568" s="100"/>
      <c r="CD568" s="100"/>
      <c r="CE568" s="100"/>
      <c r="CF568" s="100"/>
      <c r="CG568" s="100"/>
      <c r="CH568" s="100"/>
      <c r="CI568" s="100"/>
    </row>
    <row r="569" spans="1:87" x14ac:dyDescent="0.2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  <c r="BT569" s="100"/>
      <c r="BU569" s="100"/>
      <c r="BV569" s="100"/>
      <c r="BW569" s="100"/>
      <c r="BX569" s="100"/>
      <c r="BY569" s="100"/>
      <c r="BZ569" s="100"/>
      <c r="CA569" s="100"/>
      <c r="CB569" s="100"/>
      <c r="CC569" s="100"/>
      <c r="CD569" s="100"/>
      <c r="CE569" s="100"/>
      <c r="CF569" s="100"/>
      <c r="CG569" s="100"/>
      <c r="CH569" s="100"/>
      <c r="CI569" s="100"/>
    </row>
    <row r="570" spans="1:87" x14ac:dyDescent="0.2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  <c r="BT570" s="100"/>
      <c r="BU570" s="100"/>
      <c r="BV570" s="100"/>
      <c r="BW570" s="100"/>
      <c r="BX570" s="100"/>
      <c r="BY570" s="100"/>
      <c r="BZ570" s="100"/>
      <c r="CA570" s="100"/>
      <c r="CB570" s="100"/>
      <c r="CC570" s="100"/>
      <c r="CD570" s="100"/>
      <c r="CE570" s="100"/>
      <c r="CF570" s="100"/>
      <c r="CG570" s="100"/>
      <c r="CH570" s="100"/>
      <c r="CI570" s="100"/>
    </row>
    <row r="571" spans="1:87" x14ac:dyDescent="0.2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  <c r="BT571" s="100"/>
      <c r="BU571" s="100"/>
      <c r="BV571" s="100"/>
      <c r="BW571" s="100"/>
      <c r="BX571" s="100"/>
      <c r="BY571" s="100"/>
      <c r="BZ571" s="100"/>
      <c r="CA571" s="100"/>
      <c r="CB571" s="100"/>
      <c r="CC571" s="100"/>
      <c r="CD571" s="100"/>
      <c r="CE571" s="100"/>
      <c r="CF571" s="100"/>
      <c r="CG571" s="100"/>
      <c r="CH571" s="100"/>
      <c r="CI571" s="100"/>
    </row>
    <row r="572" spans="1:87" x14ac:dyDescent="0.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  <c r="BT572" s="100"/>
      <c r="BU572" s="100"/>
      <c r="BV572" s="100"/>
      <c r="BW572" s="100"/>
      <c r="BX572" s="100"/>
      <c r="BY572" s="100"/>
      <c r="BZ572" s="100"/>
      <c r="CA572" s="100"/>
      <c r="CB572" s="100"/>
      <c r="CC572" s="100"/>
      <c r="CD572" s="100"/>
      <c r="CE572" s="100"/>
      <c r="CF572" s="100"/>
      <c r="CG572" s="100"/>
      <c r="CH572" s="100"/>
      <c r="CI572" s="100"/>
    </row>
    <row r="573" spans="1:87" x14ac:dyDescent="0.2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  <c r="BT573" s="100"/>
      <c r="BU573" s="100"/>
      <c r="BV573" s="100"/>
      <c r="BW573" s="100"/>
      <c r="BX573" s="100"/>
      <c r="BY573" s="100"/>
      <c r="BZ573" s="100"/>
      <c r="CA573" s="100"/>
      <c r="CB573" s="100"/>
      <c r="CC573" s="100"/>
      <c r="CD573" s="100"/>
      <c r="CE573" s="100"/>
      <c r="CF573" s="100"/>
      <c r="CG573" s="100"/>
      <c r="CH573" s="100"/>
      <c r="CI573" s="100"/>
    </row>
    <row r="574" spans="1:87" x14ac:dyDescent="0.2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  <c r="BT574" s="100"/>
      <c r="BU574" s="100"/>
      <c r="BV574" s="100"/>
      <c r="BW574" s="100"/>
      <c r="BX574" s="100"/>
      <c r="BY574" s="100"/>
      <c r="BZ574" s="100"/>
      <c r="CA574" s="100"/>
      <c r="CB574" s="100"/>
      <c r="CC574" s="100"/>
      <c r="CD574" s="100"/>
      <c r="CE574" s="100"/>
      <c r="CF574" s="100"/>
      <c r="CG574" s="100"/>
      <c r="CH574" s="100"/>
      <c r="CI574" s="100"/>
    </row>
    <row r="575" spans="1:87" x14ac:dyDescent="0.2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  <c r="BT575" s="100"/>
      <c r="BU575" s="100"/>
      <c r="BV575" s="100"/>
      <c r="BW575" s="100"/>
      <c r="BX575" s="100"/>
      <c r="BY575" s="100"/>
      <c r="BZ575" s="100"/>
      <c r="CA575" s="100"/>
      <c r="CB575" s="100"/>
      <c r="CC575" s="100"/>
      <c r="CD575" s="100"/>
      <c r="CE575" s="100"/>
      <c r="CF575" s="100"/>
      <c r="CG575" s="100"/>
      <c r="CH575" s="100"/>
      <c r="CI575" s="100"/>
    </row>
    <row r="576" spans="1:87" x14ac:dyDescent="0.2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  <c r="BT576" s="100"/>
      <c r="BU576" s="100"/>
      <c r="BV576" s="100"/>
      <c r="BW576" s="100"/>
      <c r="BX576" s="100"/>
      <c r="BY576" s="100"/>
      <c r="BZ576" s="100"/>
      <c r="CA576" s="100"/>
      <c r="CB576" s="100"/>
      <c r="CC576" s="100"/>
      <c r="CD576" s="100"/>
      <c r="CE576" s="100"/>
      <c r="CF576" s="100"/>
      <c r="CG576" s="100"/>
      <c r="CH576" s="100"/>
      <c r="CI576" s="100"/>
    </row>
    <row r="577" spans="1:87" x14ac:dyDescent="0.2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  <c r="BT577" s="100"/>
      <c r="BU577" s="100"/>
      <c r="BV577" s="100"/>
      <c r="BW577" s="100"/>
      <c r="BX577" s="100"/>
      <c r="BY577" s="100"/>
      <c r="BZ577" s="100"/>
      <c r="CA577" s="100"/>
      <c r="CB577" s="100"/>
      <c r="CC577" s="100"/>
      <c r="CD577" s="100"/>
      <c r="CE577" s="100"/>
      <c r="CF577" s="100"/>
      <c r="CG577" s="100"/>
      <c r="CH577" s="100"/>
      <c r="CI577" s="100"/>
    </row>
    <row r="578" spans="1:87" x14ac:dyDescent="0.2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  <c r="BT578" s="100"/>
      <c r="BU578" s="100"/>
      <c r="BV578" s="100"/>
      <c r="BW578" s="100"/>
      <c r="BX578" s="100"/>
      <c r="BY578" s="100"/>
      <c r="BZ578" s="100"/>
      <c r="CA578" s="100"/>
      <c r="CB578" s="100"/>
      <c r="CC578" s="100"/>
      <c r="CD578" s="100"/>
      <c r="CE578" s="100"/>
      <c r="CF578" s="100"/>
      <c r="CG578" s="100"/>
      <c r="CH578" s="100"/>
      <c r="CI578" s="100"/>
    </row>
    <row r="579" spans="1:87" x14ac:dyDescent="0.2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  <c r="BT579" s="100"/>
      <c r="BU579" s="100"/>
      <c r="BV579" s="100"/>
      <c r="BW579" s="100"/>
      <c r="BX579" s="100"/>
      <c r="BY579" s="100"/>
      <c r="BZ579" s="100"/>
      <c r="CA579" s="100"/>
      <c r="CB579" s="100"/>
      <c r="CC579" s="100"/>
      <c r="CD579" s="100"/>
      <c r="CE579" s="100"/>
      <c r="CF579" s="100"/>
      <c r="CG579" s="100"/>
      <c r="CH579" s="100"/>
      <c r="CI579" s="100"/>
    </row>
    <row r="580" spans="1:87" x14ac:dyDescent="0.2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  <c r="BT580" s="100"/>
      <c r="BU580" s="100"/>
      <c r="BV580" s="100"/>
      <c r="BW580" s="100"/>
      <c r="BX580" s="100"/>
      <c r="BY580" s="100"/>
      <c r="BZ580" s="100"/>
      <c r="CA580" s="100"/>
      <c r="CB580" s="100"/>
      <c r="CC580" s="100"/>
      <c r="CD580" s="100"/>
      <c r="CE580" s="100"/>
      <c r="CF580" s="100"/>
      <c r="CG580" s="100"/>
      <c r="CH580" s="100"/>
      <c r="CI580" s="100"/>
    </row>
    <row r="581" spans="1:87" x14ac:dyDescent="0.2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  <c r="BT581" s="100"/>
      <c r="BU581" s="100"/>
      <c r="BV581" s="100"/>
      <c r="BW581" s="100"/>
      <c r="BX581" s="100"/>
      <c r="BY581" s="100"/>
      <c r="BZ581" s="100"/>
      <c r="CA581" s="100"/>
      <c r="CB581" s="100"/>
      <c r="CC581" s="100"/>
      <c r="CD581" s="100"/>
      <c r="CE581" s="100"/>
      <c r="CF581" s="100"/>
      <c r="CG581" s="100"/>
      <c r="CH581" s="100"/>
      <c r="CI581" s="100"/>
    </row>
    <row r="582" spans="1:87" x14ac:dyDescent="0.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  <c r="BT582" s="100"/>
      <c r="BU582" s="100"/>
      <c r="BV582" s="100"/>
      <c r="BW582" s="100"/>
      <c r="BX582" s="100"/>
      <c r="BY582" s="100"/>
      <c r="BZ582" s="100"/>
      <c r="CA582" s="100"/>
      <c r="CB582" s="100"/>
      <c r="CC582" s="100"/>
      <c r="CD582" s="100"/>
      <c r="CE582" s="100"/>
      <c r="CF582" s="100"/>
      <c r="CG582" s="100"/>
      <c r="CH582" s="100"/>
      <c r="CI582" s="100"/>
    </row>
    <row r="583" spans="1:87" x14ac:dyDescent="0.2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  <c r="BT583" s="100"/>
      <c r="BU583" s="100"/>
      <c r="BV583" s="100"/>
      <c r="BW583" s="100"/>
      <c r="BX583" s="100"/>
      <c r="BY583" s="100"/>
      <c r="BZ583" s="100"/>
      <c r="CA583" s="100"/>
      <c r="CB583" s="100"/>
      <c r="CC583" s="100"/>
      <c r="CD583" s="100"/>
      <c r="CE583" s="100"/>
      <c r="CF583" s="100"/>
      <c r="CG583" s="100"/>
      <c r="CH583" s="100"/>
      <c r="CI583" s="100"/>
    </row>
    <row r="584" spans="1:87" x14ac:dyDescent="0.2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  <c r="BT584" s="100"/>
      <c r="BU584" s="100"/>
      <c r="BV584" s="100"/>
      <c r="BW584" s="100"/>
      <c r="BX584" s="100"/>
      <c r="BY584" s="100"/>
      <c r="BZ584" s="100"/>
      <c r="CA584" s="100"/>
      <c r="CB584" s="100"/>
      <c r="CC584" s="100"/>
      <c r="CD584" s="100"/>
      <c r="CE584" s="100"/>
      <c r="CF584" s="100"/>
      <c r="CG584" s="100"/>
      <c r="CH584" s="100"/>
      <c r="CI584" s="100"/>
    </row>
    <row r="585" spans="1:87" x14ac:dyDescent="0.2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  <c r="BT585" s="100"/>
      <c r="BU585" s="100"/>
      <c r="BV585" s="100"/>
      <c r="BW585" s="100"/>
      <c r="BX585" s="100"/>
      <c r="BY585" s="100"/>
      <c r="BZ585" s="100"/>
      <c r="CA585" s="100"/>
      <c r="CB585" s="100"/>
      <c r="CC585" s="100"/>
      <c r="CD585" s="100"/>
      <c r="CE585" s="100"/>
      <c r="CF585" s="100"/>
      <c r="CG585" s="100"/>
      <c r="CH585" s="100"/>
      <c r="CI585" s="100"/>
    </row>
    <row r="586" spans="1:87" x14ac:dyDescent="0.2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  <c r="BT586" s="100"/>
      <c r="BU586" s="100"/>
      <c r="BV586" s="100"/>
      <c r="BW586" s="100"/>
      <c r="BX586" s="100"/>
      <c r="BY586" s="100"/>
      <c r="BZ586" s="100"/>
      <c r="CA586" s="100"/>
      <c r="CB586" s="100"/>
      <c r="CC586" s="100"/>
      <c r="CD586" s="100"/>
      <c r="CE586" s="100"/>
      <c r="CF586" s="100"/>
      <c r="CG586" s="100"/>
      <c r="CH586" s="100"/>
      <c r="CI586" s="100"/>
    </row>
    <row r="587" spans="1:87" x14ac:dyDescent="0.2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  <c r="BT587" s="100"/>
      <c r="BU587" s="100"/>
      <c r="BV587" s="100"/>
      <c r="BW587" s="100"/>
      <c r="BX587" s="100"/>
      <c r="BY587" s="100"/>
      <c r="BZ587" s="100"/>
      <c r="CA587" s="100"/>
      <c r="CB587" s="100"/>
      <c r="CC587" s="100"/>
      <c r="CD587" s="100"/>
      <c r="CE587" s="100"/>
      <c r="CF587" s="100"/>
      <c r="CG587" s="100"/>
      <c r="CH587" s="100"/>
      <c r="CI587" s="100"/>
    </row>
    <row r="588" spans="1:87" x14ac:dyDescent="0.2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  <c r="BT588" s="100"/>
      <c r="BU588" s="100"/>
      <c r="BV588" s="100"/>
      <c r="BW588" s="100"/>
      <c r="BX588" s="100"/>
      <c r="BY588" s="100"/>
      <c r="BZ588" s="100"/>
      <c r="CA588" s="100"/>
      <c r="CB588" s="100"/>
      <c r="CC588" s="100"/>
      <c r="CD588" s="100"/>
      <c r="CE588" s="100"/>
      <c r="CF588" s="100"/>
      <c r="CG588" s="100"/>
      <c r="CH588" s="100"/>
      <c r="CI588" s="100"/>
    </row>
    <row r="589" spans="1:87" x14ac:dyDescent="0.2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  <c r="BT589" s="100"/>
      <c r="BU589" s="100"/>
      <c r="BV589" s="100"/>
      <c r="BW589" s="100"/>
      <c r="BX589" s="100"/>
      <c r="BY589" s="100"/>
      <c r="BZ589" s="100"/>
      <c r="CA589" s="100"/>
      <c r="CB589" s="100"/>
      <c r="CC589" s="100"/>
      <c r="CD589" s="100"/>
      <c r="CE589" s="100"/>
      <c r="CF589" s="100"/>
      <c r="CG589" s="100"/>
      <c r="CH589" s="100"/>
      <c r="CI589" s="100"/>
    </row>
    <row r="590" spans="1:87" x14ac:dyDescent="0.2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  <c r="BT590" s="100"/>
      <c r="BU590" s="100"/>
      <c r="BV590" s="100"/>
      <c r="BW590" s="100"/>
      <c r="BX590" s="100"/>
      <c r="BY590" s="100"/>
      <c r="BZ590" s="100"/>
      <c r="CA590" s="100"/>
      <c r="CB590" s="100"/>
      <c r="CC590" s="100"/>
      <c r="CD590" s="100"/>
      <c r="CE590" s="100"/>
      <c r="CF590" s="100"/>
      <c r="CG590" s="100"/>
      <c r="CH590" s="100"/>
      <c r="CI590" s="100"/>
    </row>
    <row r="591" spans="1:87" x14ac:dyDescent="0.2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  <c r="BT591" s="100"/>
      <c r="BU591" s="100"/>
      <c r="BV591" s="100"/>
      <c r="BW591" s="100"/>
      <c r="BX591" s="100"/>
      <c r="BY591" s="100"/>
      <c r="BZ591" s="100"/>
      <c r="CA591" s="100"/>
      <c r="CB591" s="100"/>
      <c r="CC591" s="100"/>
      <c r="CD591" s="100"/>
      <c r="CE591" s="100"/>
      <c r="CF591" s="100"/>
      <c r="CG591" s="100"/>
      <c r="CH591" s="100"/>
      <c r="CI591" s="100"/>
    </row>
    <row r="592" spans="1:87" x14ac:dyDescent="0.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  <c r="BT592" s="100"/>
      <c r="BU592" s="100"/>
      <c r="BV592" s="100"/>
      <c r="BW592" s="100"/>
      <c r="BX592" s="100"/>
      <c r="BY592" s="100"/>
      <c r="BZ592" s="100"/>
      <c r="CA592" s="100"/>
      <c r="CB592" s="100"/>
      <c r="CC592" s="100"/>
      <c r="CD592" s="100"/>
      <c r="CE592" s="100"/>
      <c r="CF592" s="100"/>
      <c r="CG592" s="100"/>
      <c r="CH592" s="100"/>
      <c r="CI592" s="100"/>
    </row>
    <row r="593" spans="1:87" x14ac:dyDescent="0.2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  <c r="BT593" s="100"/>
      <c r="BU593" s="100"/>
      <c r="BV593" s="100"/>
      <c r="BW593" s="100"/>
      <c r="BX593" s="100"/>
      <c r="BY593" s="100"/>
      <c r="BZ593" s="100"/>
      <c r="CA593" s="100"/>
      <c r="CB593" s="100"/>
      <c r="CC593" s="100"/>
      <c r="CD593" s="100"/>
      <c r="CE593" s="100"/>
      <c r="CF593" s="100"/>
      <c r="CG593" s="100"/>
      <c r="CH593" s="100"/>
      <c r="CI593" s="100"/>
    </row>
    <row r="594" spans="1:87" x14ac:dyDescent="0.2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  <c r="BT594" s="100"/>
      <c r="BU594" s="100"/>
      <c r="BV594" s="100"/>
      <c r="BW594" s="100"/>
      <c r="BX594" s="100"/>
      <c r="BY594" s="100"/>
      <c r="BZ594" s="100"/>
      <c r="CA594" s="100"/>
      <c r="CB594" s="100"/>
      <c r="CC594" s="100"/>
      <c r="CD594" s="100"/>
      <c r="CE594" s="100"/>
      <c r="CF594" s="100"/>
      <c r="CG594" s="100"/>
      <c r="CH594" s="100"/>
      <c r="CI594" s="100"/>
    </row>
    <row r="595" spans="1:87" x14ac:dyDescent="0.2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  <c r="BT595" s="100"/>
      <c r="BU595" s="100"/>
      <c r="BV595" s="100"/>
      <c r="BW595" s="100"/>
      <c r="BX595" s="100"/>
      <c r="BY595" s="100"/>
      <c r="BZ595" s="100"/>
      <c r="CA595" s="100"/>
      <c r="CB595" s="100"/>
      <c r="CC595" s="100"/>
      <c r="CD595" s="100"/>
      <c r="CE595" s="100"/>
      <c r="CF595" s="100"/>
      <c r="CG595" s="100"/>
      <c r="CH595" s="100"/>
      <c r="CI595" s="100"/>
    </row>
    <row r="596" spans="1:87" x14ac:dyDescent="0.2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  <c r="BT596" s="100"/>
      <c r="BU596" s="100"/>
      <c r="BV596" s="100"/>
      <c r="BW596" s="100"/>
      <c r="BX596" s="100"/>
      <c r="BY596" s="100"/>
      <c r="BZ596" s="100"/>
      <c r="CA596" s="100"/>
      <c r="CB596" s="100"/>
      <c r="CC596" s="100"/>
      <c r="CD596" s="100"/>
      <c r="CE596" s="100"/>
      <c r="CF596" s="100"/>
      <c r="CG596" s="100"/>
      <c r="CH596" s="100"/>
      <c r="CI596" s="100"/>
    </row>
    <row r="597" spans="1:87" x14ac:dyDescent="0.2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00"/>
      <c r="BR597" s="100"/>
      <c r="BS597" s="100"/>
      <c r="BT597" s="100"/>
      <c r="BU597" s="100"/>
      <c r="BV597" s="100"/>
      <c r="BW597" s="100"/>
      <c r="BX597" s="100"/>
      <c r="BY597" s="100"/>
      <c r="BZ597" s="100"/>
      <c r="CA597" s="100"/>
      <c r="CB597" s="100"/>
      <c r="CC597" s="100"/>
      <c r="CD597" s="100"/>
      <c r="CE597" s="100"/>
      <c r="CF597" s="100"/>
      <c r="CG597" s="100"/>
      <c r="CH597" s="100"/>
      <c r="CI597" s="100"/>
    </row>
  </sheetData>
  <mergeCells count="4">
    <mergeCell ref="A4:B4"/>
    <mergeCell ref="A3:B3"/>
    <mergeCell ref="A1:C1"/>
    <mergeCell ref="A2:C2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Part FEBRERO 2022</vt:lpstr>
      <vt:lpstr>ART 14 F I</vt:lpstr>
      <vt:lpstr>TERRITORIO INEGI 2020</vt:lpstr>
      <vt:lpstr>CENSO POB 2020</vt:lpstr>
      <vt:lpstr>COEF Art 14 F I </vt:lpstr>
      <vt:lpstr>CALCULOS ANUAL</vt:lpstr>
      <vt:lpstr>INEGI</vt:lpstr>
      <vt:lpstr>DISTRIBUCIÓN</vt:lpstr>
      <vt:lpstr>'ART 14 F I'!Área_de_impresión</vt:lpstr>
      <vt:lpstr>'CALCULOS ANUAL'!Área_de_impresión</vt:lpstr>
      <vt:lpstr>'COEF Art 14 F I '!Área_de_impresión</vt:lpstr>
      <vt:lpstr>DISTRIBUCIÓN!Área_de_impresión</vt:lpstr>
      <vt:lpstr>'Part FEBRERO 2022'!Área_de_impresión</vt:lpstr>
      <vt:lpstr>'ART 14 F I'!Títulos_a_imprimir</vt:lpstr>
      <vt:lpstr>'CALCULOS ANUAL'!Títulos_a_imprimir</vt:lpstr>
      <vt:lpstr>'COEF Art 14 F I 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2022-03-14T21:49:42Z</dcterms:modified>
</cp:coreProperties>
</file>