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APORTACIONES ESTATALES 2021\NOVIEMBRE 2021\"/>
    </mc:Choice>
  </mc:AlternateContent>
  <bookViews>
    <workbookView showHorizontalScroll="0" showVerticalScroll="0" xWindow="0" yWindow="0" windowWidth="28770" windowHeight="11760" activeTab="6"/>
  </bookViews>
  <sheets>
    <sheet name="Part NOVIEMBRE 2021" sheetId="9" r:id="rId1"/>
    <sheet name="ART 14 F I" sheetId="7" r:id="rId2"/>
    <sheet name="TERRITORIO INEGI 2020" sheetId="15" state="hidden" r:id="rId3"/>
    <sheet name="CENSO POB 2020" sheetId="13" state="hidden" r:id="rId4"/>
    <sheet name="CALCULOS ANUAL" sheetId="12" r:id="rId5"/>
    <sheet name="INEGI" sheetId="14" state="hidden" r:id="rId6"/>
    <sheet name="DISTRIBUCIÓN" sheetId="11" r:id="rId7"/>
  </sheets>
  <externalReferences>
    <externalReference r:id="rId8"/>
    <externalReference r:id="rId9"/>
    <externalReference r:id="rId10"/>
  </externalReferences>
  <definedNames>
    <definedName name="A_impresión_IM" localSheetId="1">#REF!</definedName>
    <definedName name="A_impresión_IM" localSheetId="4">#REF!</definedName>
    <definedName name="A_impresión_IM" localSheetId="6">#REF!</definedName>
    <definedName name="A_impresión_IM" localSheetId="5">#REF!</definedName>
    <definedName name="A_impresión_IM" localSheetId="0">#REF!</definedName>
    <definedName name="A_impresión_IM">#REF!</definedName>
    <definedName name="AJUSTES" localSheetId="4" hidden="1">{"'beneficiarios'!$A$1:$C$7"}</definedName>
    <definedName name="AJUSTES" localSheetId="5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4">'CALCULOS ANUAL'!$A$1:$D$63</definedName>
    <definedName name="_xlnm.Print_Area" localSheetId="6">DISTRIBUCIÓN!$A$1:$H$64</definedName>
    <definedName name="_xlnm.Print_Area" localSheetId="0">'Part NOVIEMBRE 2021'!$A$1:$B$15</definedName>
    <definedName name="_xlnm.Database" localSheetId="1">#REF!</definedName>
    <definedName name="_xlnm.Database" localSheetId="4">#REF!</definedName>
    <definedName name="_xlnm.Database" localSheetId="6">#REF!</definedName>
    <definedName name="_xlnm.Database" localSheetId="5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4">'[1]deuda c sadm'!#REF!</definedName>
    <definedName name="cierre_2001" localSheetId="6">'[1]deuda c sadm'!#REF!</definedName>
    <definedName name="cierre_2001" localSheetId="5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4">'[1]deuda c sadm'!#REF!</definedName>
    <definedName name="deuda" localSheetId="6">'[1]deuda c sadm'!#REF!</definedName>
    <definedName name="deuda" localSheetId="5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4">'[1]deuda c sadm'!#REF!</definedName>
    <definedName name="Deuda_ingTot" localSheetId="6">'[1]deuda c sadm'!#REF!</definedName>
    <definedName name="Deuda_ingTot" localSheetId="5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4">#REF!</definedName>
    <definedName name="ENERO" localSheetId="6">#REF!</definedName>
    <definedName name="ENERO" localSheetId="5">#REF!</definedName>
    <definedName name="ENERO" localSheetId="0">#REF!</definedName>
    <definedName name="ENERO">#REF!</definedName>
    <definedName name="Fto_1" localSheetId="1">#REF!</definedName>
    <definedName name="Fto_1" localSheetId="4">#REF!</definedName>
    <definedName name="Fto_1" localSheetId="6">#REF!</definedName>
    <definedName name="Fto_1" localSheetId="5">#REF!</definedName>
    <definedName name="Fto_1" localSheetId="0">#REF!</definedName>
    <definedName name="Fto_1">#REF!</definedName>
    <definedName name="HTML_CodePage" hidden="1">1252</definedName>
    <definedName name="HTML_Control" localSheetId="4" hidden="1">{"'beneficiarios'!$A$1:$C$7"}</definedName>
    <definedName name="HTML_Control" localSheetId="5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4" hidden="1">{"'beneficiarios'!$A$1:$C$7"}</definedName>
    <definedName name="INDICADORES" localSheetId="5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4" hidden="1">{"'beneficiarios'!$A$1:$C$7"}</definedName>
    <definedName name="ingresofederales" localSheetId="5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4">#REF!</definedName>
    <definedName name="Notas_Fto_1" localSheetId="6">#REF!</definedName>
    <definedName name="Notas_Fto_1" localSheetId="5">#REF!</definedName>
    <definedName name="Notas_Fto_1" localSheetId="0">#REF!</definedName>
    <definedName name="Notas_Fto_1">#REF!</definedName>
    <definedName name="Partidas">[3]TECHO!$B$1:$Q$2798</definedName>
    <definedName name="SINAJUSTE" localSheetId="4" hidden="1">{"'beneficiarios'!$A$1:$C$7"}</definedName>
    <definedName name="SINAJUSTE" localSheetId="5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4">#REF!</definedName>
    <definedName name="t" localSheetId="6">#REF!</definedName>
    <definedName name="t" localSheetId="5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4">'CALCULOS ANUAL'!$A:$A,'CALCULOS ANUAL'!$2:$2</definedName>
    <definedName name="_xlnm.Print_Titles" localSheetId="6">DISTRIBUCIÓN!$A:$A,DISTRIBUCIÓN!$3:$3</definedName>
    <definedName name="TOT" localSheetId="1">#REF!</definedName>
    <definedName name="TOT" localSheetId="4">#REF!</definedName>
    <definedName name="TOT" localSheetId="6">#REF!</definedName>
    <definedName name="TOT" localSheetId="5">#REF!</definedName>
    <definedName name="TOT" localSheetId="0">#REF!</definedName>
    <definedName name="TOT">#REF!</definedName>
    <definedName name="TOTAL" localSheetId="1">#REF!</definedName>
    <definedName name="TOTAL" localSheetId="4">#REF!</definedName>
    <definedName name="TOTAL" localSheetId="6">#REF!</definedName>
    <definedName name="TOTAL" localSheetId="5">#REF!</definedName>
    <definedName name="TOTAL" localSheetId="0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C13" i="9" l="1"/>
  <c r="E61" i="7" l="1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9" i="7"/>
  <c r="E23" i="7"/>
  <c r="E20" i="7"/>
  <c r="E19" i="7"/>
  <c r="E18" i="7"/>
  <c r="E17" i="7"/>
  <c r="E16" i="7"/>
  <c r="E15" i="7"/>
  <c r="E14" i="7"/>
  <c r="E13" i="7"/>
  <c r="E12" i="7"/>
  <c r="E11" i="7"/>
  <c r="E10" i="7"/>
  <c r="B53" i="15"/>
  <c r="D12" i="9" l="1"/>
  <c r="D11" i="9"/>
  <c r="D10" i="9"/>
  <c r="D9" i="9"/>
  <c r="D8" i="9"/>
  <c r="D7" i="9"/>
  <c r="D6" i="9"/>
  <c r="D5" i="9"/>
  <c r="D4" i="9"/>
  <c r="U61" i="7" l="1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0" i="7"/>
  <c r="U19" i="7"/>
  <c r="U18" i="7"/>
  <c r="U17" i="7"/>
  <c r="U16" i="7"/>
  <c r="U15" i="7"/>
  <c r="U14" i="7"/>
  <c r="U13" i="7"/>
  <c r="U12" i="7"/>
  <c r="U11" i="7"/>
  <c r="U10" i="7"/>
  <c r="U9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0" i="7"/>
  <c r="T19" i="7"/>
  <c r="T18" i="7"/>
  <c r="T17" i="7"/>
  <c r="T16" i="7"/>
  <c r="T15" i="7"/>
  <c r="T14" i="7"/>
  <c r="T13" i="7"/>
  <c r="T12" i="7"/>
  <c r="T11" i="7"/>
  <c r="T10" i="7"/>
  <c r="T9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0" i="7"/>
  <c r="S19" i="7"/>
  <c r="S18" i="7"/>
  <c r="S17" i="7"/>
  <c r="S16" i="7"/>
  <c r="S15" i="7"/>
  <c r="S14" i="7"/>
  <c r="S13" i="7"/>
  <c r="S12" i="7"/>
  <c r="S11" i="7"/>
  <c r="S10" i="7"/>
  <c r="S9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8" i="7"/>
  <c r="L39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0" i="7"/>
  <c r="L19" i="7"/>
  <c r="L17" i="7"/>
  <c r="L18" i="7"/>
  <c r="L16" i="7"/>
  <c r="L15" i="7"/>
  <c r="L14" i="7"/>
  <c r="L13" i="7"/>
  <c r="L12" i="7"/>
  <c r="L11" i="7"/>
  <c r="L10" i="7"/>
  <c r="L9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0" i="7"/>
  <c r="K19" i="7"/>
  <c r="K18" i="7"/>
  <c r="K17" i="7"/>
  <c r="K16" i="7"/>
  <c r="K15" i="7"/>
  <c r="K14" i="7"/>
  <c r="K13" i="7"/>
  <c r="K12" i="7"/>
  <c r="K11" i="7"/>
  <c r="K10" i="7"/>
  <c r="K9" i="7"/>
  <c r="I63" i="7"/>
  <c r="R63" i="7"/>
  <c r="J63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0" i="7"/>
  <c r="J19" i="7"/>
  <c r="J18" i="7"/>
  <c r="J17" i="7"/>
  <c r="J16" i="7"/>
  <c r="J15" i="7"/>
  <c r="J14" i="7"/>
  <c r="J13" i="7"/>
  <c r="J12" i="7"/>
  <c r="J11" i="7"/>
  <c r="J10" i="7"/>
  <c r="J9" i="7"/>
  <c r="I55" i="14"/>
  <c r="H55" i="14"/>
  <c r="G55" i="14"/>
  <c r="F55" i="14"/>
  <c r="E55" i="14"/>
  <c r="D55" i="14"/>
  <c r="C55" i="14"/>
  <c r="B55" i="14"/>
  <c r="U63" i="7" l="1"/>
  <c r="T63" i="7"/>
  <c r="S63" i="7"/>
  <c r="L63" i="7"/>
  <c r="K63" i="7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F11" i="9" l="1"/>
  <c r="G11" i="9" s="1"/>
  <c r="F9" i="9"/>
  <c r="G9" i="9" s="1"/>
  <c r="F7" i="9"/>
  <c r="G7" i="9" s="1"/>
  <c r="F5" i="9"/>
  <c r="F6" i="9" l="1"/>
  <c r="G6" i="9" s="1"/>
  <c r="F10" i="9"/>
  <c r="G10" i="9" s="1"/>
  <c r="G5" i="9"/>
  <c r="D13" i="9"/>
  <c r="F4" i="9"/>
  <c r="G4" i="9" s="1"/>
  <c r="F8" i="9"/>
  <c r="G8" i="9" s="1"/>
  <c r="F12" i="9"/>
  <c r="G12" i="9" s="1"/>
  <c r="B13" i="9"/>
  <c r="C4" i="12" l="1"/>
  <c r="F13" i="9" l="1"/>
  <c r="I16" i="9"/>
  <c r="B5" i="11" s="1"/>
  <c r="B23" i="11" s="1"/>
  <c r="C7" i="12"/>
  <c r="B20" i="12"/>
  <c r="C22" i="12"/>
  <c r="B62" i="12"/>
  <c r="AH63" i="7"/>
  <c r="AG63" i="7"/>
  <c r="E63" i="7"/>
  <c r="F38" i="7" s="1"/>
  <c r="G38" i="7" s="1"/>
  <c r="B63" i="7"/>
  <c r="C30" i="7" s="1"/>
  <c r="D30" i="7" s="1"/>
  <c r="AI61" i="7"/>
  <c r="AJ61" i="7" s="1"/>
  <c r="Y61" i="7"/>
  <c r="X61" i="7"/>
  <c r="W61" i="7"/>
  <c r="V61" i="7"/>
  <c r="P61" i="7"/>
  <c r="O61" i="7"/>
  <c r="N61" i="7"/>
  <c r="M61" i="7"/>
  <c r="AI60" i="7"/>
  <c r="AJ60" i="7" s="1"/>
  <c r="Y60" i="7"/>
  <c r="X60" i="7"/>
  <c r="W60" i="7"/>
  <c r="V60" i="7"/>
  <c r="P60" i="7"/>
  <c r="O60" i="7"/>
  <c r="N60" i="7"/>
  <c r="M60" i="7"/>
  <c r="AI59" i="7"/>
  <c r="AJ59" i="7" s="1"/>
  <c r="Y59" i="7"/>
  <c r="X59" i="7"/>
  <c r="W59" i="7"/>
  <c r="V59" i="7"/>
  <c r="P59" i="7"/>
  <c r="O59" i="7"/>
  <c r="N59" i="7"/>
  <c r="M59" i="7"/>
  <c r="AI58" i="7"/>
  <c r="AJ58" i="7" s="1"/>
  <c r="Y58" i="7"/>
  <c r="X58" i="7"/>
  <c r="W58" i="7"/>
  <c r="V58" i="7"/>
  <c r="P58" i="7"/>
  <c r="O58" i="7"/>
  <c r="N58" i="7"/>
  <c r="M58" i="7"/>
  <c r="AI57" i="7"/>
  <c r="AJ57" i="7" s="1"/>
  <c r="Y57" i="7"/>
  <c r="X57" i="7"/>
  <c r="W57" i="7"/>
  <c r="V57" i="7"/>
  <c r="P57" i="7"/>
  <c r="O57" i="7"/>
  <c r="N57" i="7"/>
  <c r="M57" i="7"/>
  <c r="AI56" i="7"/>
  <c r="AJ56" i="7" s="1"/>
  <c r="Y56" i="7"/>
  <c r="X56" i="7"/>
  <c r="W56" i="7"/>
  <c r="V56" i="7"/>
  <c r="P56" i="7"/>
  <c r="O56" i="7"/>
  <c r="N56" i="7"/>
  <c r="M56" i="7"/>
  <c r="AI55" i="7"/>
  <c r="AJ55" i="7" s="1"/>
  <c r="Y55" i="7"/>
  <c r="X55" i="7"/>
  <c r="W55" i="7"/>
  <c r="V55" i="7"/>
  <c r="P55" i="7"/>
  <c r="O55" i="7"/>
  <c r="N55" i="7"/>
  <c r="M55" i="7"/>
  <c r="AI54" i="7"/>
  <c r="AJ54" i="7" s="1"/>
  <c r="Y54" i="7"/>
  <c r="X54" i="7"/>
  <c r="W54" i="7"/>
  <c r="V54" i="7"/>
  <c r="P54" i="7"/>
  <c r="O54" i="7"/>
  <c r="N54" i="7"/>
  <c r="M54" i="7"/>
  <c r="AI53" i="7"/>
  <c r="AJ53" i="7" s="1"/>
  <c r="Y53" i="7"/>
  <c r="X53" i="7"/>
  <c r="W53" i="7"/>
  <c r="V53" i="7"/>
  <c r="P53" i="7"/>
  <c r="O53" i="7"/>
  <c r="N53" i="7"/>
  <c r="M53" i="7"/>
  <c r="AI52" i="7"/>
  <c r="AJ52" i="7" s="1"/>
  <c r="Y52" i="7"/>
  <c r="X52" i="7"/>
  <c r="W52" i="7"/>
  <c r="V52" i="7"/>
  <c r="P52" i="7"/>
  <c r="O52" i="7"/>
  <c r="N52" i="7"/>
  <c r="M52" i="7"/>
  <c r="AI51" i="7"/>
  <c r="AJ51" i="7" s="1"/>
  <c r="Y51" i="7"/>
  <c r="X51" i="7"/>
  <c r="W51" i="7"/>
  <c r="V51" i="7"/>
  <c r="P51" i="7"/>
  <c r="O51" i="7"/>
  <c r="N51" i="7"/>
  <c r="M51" i="7"/>
  <c r="AI50" i="7"/>
  <c r="AJ50" i="7" s="1"/>
  <c r="Y50" i="7"/>
  <c r="X50" i="7"/>
  <c r="W50" i="7"/>
  <c r="V50" i="7"/>
  <c r="P50" i="7"/>
  <c r="O50" i="7"/>
  <c r="N50" i="7"/>
  <c r="M50" i="7"/>
  <c r="AI49" i="7"/>
  <c r="AJ49" i="7" s="1"/>
  <c r="Y49" i="7"/>
  <c r="X49" i="7"/>
  <c r="W49" i="7"/>
  <c r="V49" i="7"/>
  <c r="P49" i="7"/>
  <c r="O49" i="7"/>
  <c r="N49" i="7"/>
  <c r="M49" i="7"/>
  <c r="AI48" i="7"/>
  <c r="AJ48" i="7" s="1"/>
  <c r="Y48" i="7"/>
  <c r="X48" i="7"/>
  <c r="W48" i="7"/>
  <c r="V48" i="7"/>
  <c r="P48" i="7"/>
  <c r="O48" i="7"/>
  <c r="N48" i="7"/>
  <c r="M48" i="7"/>
  <c r="AI47" i="7"/>
  <c r="AJ47" i="7" s="1"/>
  <c r="Y47" i="7"/>
  <c r="X47" i="7"/>
  <c r="W47" i="7"/>
  <c r="V47" i="7"/>
  <c r="P47" i="7"/>
  <c r="O47" i="7"/>
  <c r="N47" i="7"/>
  <c r="M47" i="7"/>
  <c r="AI46" i="7"/>
  <c r="AJ46" i="7" s="1"/>
  <c r="Y46" i="7"/>
  <c r="X46" i="7"/>
  <c r="W46" i="7"/>
  <c r="V46" i="7"/>
  <c r="P46" i="7"/>
  <c r="O46" i="7"/>
  <c r="N46" i="7"/>
  <c r="M46" i="7"/>
  <c r="AI45" i="7"/>
  <c r="AJ45" i="7" s="1"/>
  <c r="Y45" i="7"/>
  <c r="X45" i="7"/>
  <c r="W45" i="7"/>
  <c r="V45" i="7"/>
  <c r="P45" i="7"/>
  <c r="O45" i="7"/>
  <c r="N45" i="7"/>
  <c r="M45" i="7"/>
  <c r="AI44" i="7"/>
  <c r="AJ44" i="7" s="1"/>
  <c r="Y44" i="7"/>
  <c r="X44" i="7"/>
  <c r="W44" i="7"/>
  <c r="V44" i="7"/>
  <c r="P44" i="7"/>
  <c r="O44" i="7"/>
  <c r="N44" i="7"/>
  <c r="M44" i="7"/>
  <c r="AI43" i="7"/>
  <c r="AJ43" i="7" s="1"/>
  <c r="Y43" i="7"/>
  <c r="X43" i="7"/>
  <c r="W43" i="7"/>
  <c r="V43" i="7"/>
  <c r="P43" i="7"/>
  <c r="O43" i="7"/>
  <c r="N43" i="7"/>
  <c r="M43" i="7"/>
  <c r="AI42" i="7"/>
  <c r="AJ42" i="7" s="1"/>
  <c r="Y42" i="7"/>
  <c r="X42" i="7"/>
  <c r="W42" i="7"/>
  <c r="V42" i="7"/>
  <c r="P42" i="7"/>
  <c r="O42" i="7"/>
  <c r="N42" i="7"/>
  <c r="M42" i="7"/>
  <c r="AI41" i="7"/>
  <c r="AJ41" i="7" s="1"/>
  <c r="Y41" i="7"/>
  <c r="X41" i="7"/>
  <c r="W41" i="7"/>
  <c r="V41" i="7"/>
  <c r="P41" i="7"/>
  <c r="O41" i="7"/>
  <c r="N41" i="7"/>
  <c r="M41" i="7"/>
  <c r="AI40" i="7"/>
  <c r="AJ40" i="7" s="1"/>
  <c r="Y40" i="7"/>
  <c r="X40" i="7"/>
  <c r="W40" i="7"/>
  <c r="V40" i="7"/>
  <c r="P40" i="7"/>
  <c r="O40" i="7"/>
  <c r="N40" i="7"/>
  <c r="M40" i="7"/>
  <c r="AI39" i="7"/>
  <c r="AJ39" i="7" s="1"/>
  <c r="Y39" i="7"/>
  <c r="X39" i="7"/>
  <c r="W39" i="7"/>
  <c r="V39" i="7"/>
  <c r="P39" i="7"/>
  <c r="O39" i="7"/>
  <c r="N39" i="7"/>
  <c r="M39" i="7"/>
  <c r="AI38" i="7"/>
  <c r="AJ38" i="7" s="1"/>
  <c r="Y38" i="7"/>
  <c r="X38" i="7"/>
  <c r="W38" i="7"/>
  <c r="V38" i="7"/>
  <c r="P38" i="7"/>
  <c r="O38" i="7"/>
  <c r="N38" i="7"/>
  <c r="M38" i="7"/>
  <c r="AI37" i="7"/>
  <c r="AJ37" i="7" s="1"/>
  <c r="Y37" i="7"/>
  <c r="X37" i="7"/>
  <c r="W37" i="7"/>
  <c r="V37" i="7"/>
  <c r="P37" i="7"/>
  <c r="O37" i="7"/>
  <c r="N37" i="7"/>
  <c r="M37" i="7"/>
  <c r="AI36" i="7"/>
  <c r="AJ36" i="7" s="1"/>
  <c r="Y36" i="7"/>
  <c r="X36" i="7"/>
  <c r="W36" i="7"/>
  <c r="V36" i="7"/>
  <c r="P36" i="7"/>
  <c r="O36" i="7"/>
  <c r="N36" i="7"/>
  <c r="M36" i="7"/>
  <c r="AI35" i="7"/>
  <c r="AJ35" i="7" s="1"/>
  <c r="Y35" i="7"/>
  <c r="X35" i="7"/>
  <c r="W35" i="7"/>
  <c r="V35" i="7"/>
  <c r="P35" i="7"/>
  <c r="O35" i="7"/>
  <c r="N35" i="7"/>
  <c r="M35" i="7"/>
  <c r="AI34" i="7"/>
  <c r="AJ34" i="7" s="1"/>
  <c r="Y34" i="7"/>
  <c r="X34" i="7"/>
  <c r="W34" i="7"/>
  <c r="V34" i="7"/>
  <c r="P34" i="7"/>
  <c r="O34" i="7"/>
  <c r="N34" i="7"/>
  <c r="M34" i="7"/>
  <c r="AI33" i="7"/>
  <c r="AJ33" i="7" s="1"/>
  <c r="Y33" i="7"/>
  <c r="X33" i="7"/>
  <c r="W33" i="7"/>
  <c r="V33" i="7"/>
  <c r="P33" i="7"/>
  <c r="O33" i="7"/>
  <c r="N33" i="7"/>
  <c r="M33" i="7"/>
  <c r="AI32" i="7"/>
  <c r="AJ32" i="7" s="1"/>
  <c r="Y32" i="7"/>
  <c r="X32" i="7"/>
  <c r="W32" i="7"/>
  <c r="V32" i="7"/>
  <c r="P32" i="7"/>
  <c r="O32" i="7"/>
  <c r="N32" i="7"/>
  <c r="M32" i="7"/>
  <c r="AI31" i="7"/>
  <c r="AJ31" i="7" s="1"/>
  <c r="Y31" i="7"/>
  <c r="X31" i="7"/>
  <c r="W31" i="7"/>
  <c r="V31" i="7"/>
  <c r="P31" i="7"/>
  <c r="O31" i="7"/>
  <c r="N31" i="7"/>
  <c r="M31" i="7"/>
  <c r="AI30" i="7"/>
  <c r="AJ30" i="7" s="1"/>
  <c r="Y30" i="7"/>
  <c r="X30" i="7"/>
  <c r="W30" i="7"/>
  <c r="V30" i="7"/>
  <c r="P30" i="7"/>
  <c r="O30" i="7"/>
  <c r="N30" i="7"/>
  <c r="M30" i="7"/>
  <c r="AI29" i="7"/>
  <c r="AJ29" i="7" s="1"/>
  <c r="Y29" i="7"/>
  <c r="X29" i="7"/>
  <c r="W29" i="7"/>
  <c r="V29" i="7"/>
  <c r="P29" i="7"/>
  <c r="O29" i="7"/>
  <c r="N29" i="7"/>
  <c r="M29" i="7"/>
  <c r="AI28" i="7"/>
  <c r="AJ28" i="7" s="1"/>
  <c r="Y28" i="7"/>
  <c r="X28" i="7"/>
  <c r="W28" i="7"/>
  <c r="V28" i="7"/>
  <c r="P28" i="7"/>
  <c r="O28" i="7"/>
  <c r="N28" i="7"/>
  <c r="M28" i="7"/>
  <c r="AI27" i="7"/>
  <c r="AJ27" i="7" s="1"/>
  <c r="Y27" i="7"/>
  <c r="X27" i="7"/>
  <c r="W27" i="7"/>
  <c r="V27" i="7"/>
  <c r="P27" i="7"/>
  <c r="O27" i="7"/>
  <c r="N27" i="7"/>
  <c r="M27" i="7"/>
  <c r="AI26" i="7"/>
  <c r="AJ26" i="7" s="1"/>
  <c r="Y26" i="7"/>
  <c r="X26" i="7"/>
  <c r="W26" i="7"/>
  <c r="V26" i="7"/>
  <c r="P26" i="7"/>
  <c r="O26" i="7"/>
  <c r="N26" i="7"/>
  <c r="M26" i="7"/>
  <c r="AI25" i="7"/>
  <c r="AJ25" i="7" s="1"/>
  <c r="Y25" i="7"/>
  <c r="X25" i="7"/>
  <c r="W25" i="7"/>
  <c r="V25" i="7"/>
  <c r="P25" i="7"/>
  <c r="O25" i="7"/>
  <c r="N25" i="7"/>
  <c r="M25" i="7"/>
  <c r="AI24" i="7"/>
  <c r="AJ24" i="7" s="1"/>
  <c r="Y24" i="7"/>
  <c r="X24" i="7"/>
  <c r="W24" i="7"/>
  <c r="V24" i="7"/>
  <c r="P24" i="7"/>
  <c r="O24" i="7"/>
  <c r="N24" i="7"/>
  <c r="M24" i="7"/>
  <c r="AI23" i="7"/>
  <c r="AJ23" i="7" s="1"/>
  <c r="Y23" i="7"/>
  <c r="X23" i="7"/>
  <c r="W23" i="7"/>
  <c r="V23" i="7"/>
  <c r="P23" i="7"/>
  <c r="O23" i="7"/>
  <c r="N23" i="7"/>
  <c r="M23" i="7"/>
  <c r="AI20" i="7"/>
  <c r="AJ20" i="7" s="1"/>
  <c r="Y20" i="7"/>
  <c r="X20" i="7"/>
  <c r="W20" i="7"/>
  <c r="V20" i="7"/>
  <c r="P20" i="7"/>
  <c r="O20" i="7"/>
  <c r="N20" i="7"/>
  <c r="M20" i="7"/>
  <c r="AI19" i="7"/>
  <c r="AJ19" i="7" s="1"/>
  <c r="Y19" i="7"/>
  <c r="X19" i="7"/>
  <c r="W19" i="7"/>
  <c r="V19" i="7"/>
  <c r="P19" i="7"/>
  <c r="O19" i="7"/>
  <c r="N19" i="7"/>
  <c r="M19" i="7"/>
  <c r="AI18" i="7"/>
  <c r="AJ18" i="7" s="1"/>
  <c r="Y18" i="7"/>
  <c r="X18" i="7"/>
  <c r="W18" i="7"/>
  <c r="V18" i="7"/>
  <c r="P18" i="7"/>
  <c r="O18" i="7"/>
  <c r="N18" i="7"/>
  <c r="M18" i="7"/>
  <c r="AI17" i="7"/>
  <c r="AJ17" i="7" s="1"/>
  <c r="Y17" i="7"/>
  <c r="X17" i="7"/>
  <c r="W17" i="7"/>
  <c r="V17" i="7"/>
  <c r="P17" i="7"/>
  <c r="O17" i="7"/>
  <c r="N17" i="7"/>
  <c r="M17" i="7"/>
  <c r="AI16" i="7"/>
  <c r="AJ16" i="7" s="1"/>
  <c r="Y16" i="7"/>
  <c r="X16" i="7"/>
  <c r="W16" i="7"/>
  <c r="V16" i="7"/>
  <c r="P16" i="7"/>
  <c r="O16" i="7"/>
  <c r="N16" i="7"/>
  <c r="M16" i="7"/>
  <c r="AI15" i="7"/>
  <c r="AJ15" i="7"/>
  <c r="Y15" i="7"/>
  <c r="X15" i="7"/>
  <c r="W15" i="7"/>
  <c r="V15" i="7"/>
  <c r="P15" i="7"/>
  <c r="O15" i="7"/>
  <c r="N15" i="7"/>
  <c r="M15" i="7"/>
  <c r="AI14" i="7"/>
  <c r="AJ14" i="7" s="1"/>
  <c r="Y14" i="7"/>
  <c r="X14" i="7"/>
  <c r="W14" i="7"/>
  <c r="V14" i="7"/>
  <c r="P14" i="7"/>
  <c r="O14" i="7"/>
  <c r="N14" i="7"/>
  <c r="M14" i="7"/>
  <c r="AI13" i="7"/>
  <c r="AJ13" i="7" s="1"/>
  <c r="Y13" i="7"/>
  <c r="X13" i="7"/>
  <c r="W13" i="7"/>
  <c r="V13" i="7"/>
  <c r="P13" i="7"/>
  <c r="O13" i="7"/>
  <c r="N13" i="7"/>
  <c r="M13" i="7"/>
  <c r="AI12" i="7"/>
  <c r="AJ12" i="7" s="1"/>
  <c r="Y12" i="7"/>
  <c r="X12" i="7"/>
  <c r="W12" i="7"/>
  <c r="V12" i="7"/>
  <c r="P12" i="7"/>
  <c r="O12" i="7"/>
  <c r="N12" i="7"/>
  <c r="M12" i="7"/>
  <c r="AI11" i="7"/>
  <c r="AJ11" i="7" s="1"/>
  <c r="Y11" i="7"/>
  <c r="X11" i="7"/>
  <c r="W11" i="7"/>
  <c r="V11" i="7"/>
  <c r="P11" i="7"/>
  <c r="O11" i="7"/>
  <c r="N11" i="7"/>
  <c r="M11" i="7"/>
  <c r="AI10" i="7"/>
  <c r="AJ10" i="7" s="1"/>
  <c r="Y10" i="7"/>
  <c r="X10" i="7"/>
  <c r="W10" i="7"/>
  <c r="V10" i="7"/>
  <c r="P10" i="7"/>
  <c r="O10" i="7"/>
  <c r="N10" i="7"/>
  <c r="M10" i="7"/>
  <c r="AI9" i="7"/>
  <c r="AJ9" i="7" s="1"/>
  <c r="Y9" i="7"/>
  <c r="X9" i="7"/>
  <c r="W9" i="7"/>
  <c r="V9" i="7"/>
  <c r="P9" i="7"/>
  <c r="O9" i="7"/>
  <c r="N9" i="7"/>
  <c r="M9" i="7"/>
  <c r="AO6" i="7"/>
  <c r="AN6" i="7"/>
  <c r="AM6" i="7"/>
  <c r="F63" i="7" l="1"/>
  <c r="F55" i="7"/>
  <c r="G55" i="7" s="1"/>
  <c r="F24" i="7"/>
  <c r="G24" i="7" s="1"/>
  <c r="F54" i="7"/>
  <c r="G54" i="7" s="1"/>
  <c r="F15" i="7"/>
  <c r="G15" i="7" s="1"/>
  <c r="F49" i="7"/>
  <c r="G49" i="7" s="1"/>
  <c r="F25" i="7"/>
  <c r="G25" i="7" s="1"/>
  <c r="F40" i="7"/>
  <c r="G40" i="7" s="1"/>
  <c r="F51" i="7"/>
  <c r="G51" i="7" s="1"/>
  <c r="F20" i="7"/>
  <c r="G20" i="7" s="1"/>
  <c r="F44" i="7"/>
  <c r="G44" i="7" s="1"/>
  <c r="F34" i="7"/>
  <c r="G34" i="7" s="1"/>
  <c r="F12" i="7"/>
  <c r="G12" i="7" s="1"/>
  <c r="F48" i="7"/>
  <c r="G48" i="7" s="1"/>
  <c r="F36" i="7"/>
  <c r="G36" i="7" s="1"/>
  <c r="F31" i="7"/>
  <c r="G31" i="7" s="1"/>
  <c r="F9" i="7"/>
  <c r="G9" i="7" s="1"/>
  <c r="F57" i="7"/>
  <c r="G57" i="7" s="1"/>
  <c r="F42" i="7"/>
  <c r="G42" i="7" s="1"/>
  <c r="F29" i="7"/>
  <c r="G29" i="7" s="1"/>
  <c r="F52" i="7"/>
  <c r="G52" i="7" s="1"/>
  <c r="F33" i="7"/>
  <c r="G33" i="7" s="1"/>
  <c r="F17" i="7"/>
  <c r="G17" i="7" s="1"/>
  <c r="F50" i="7"/>
  <c r="G50" i="7" s="1"/>
  <c r="F35" i="7"/>
  <c r="G35" i="7" s="1"/>
  <c r="F11" i="7"/>
  <c r="G11" i="7" s="1"/>
  <c r="F28" i="7"/>
  <c r="G28" i="7" s="1"/>
  <c r="F18" i="7"/>
  <c r="G18" i="7" s="1"/>
  <c r="F26" i="7"/>
  <c r="G26" i="7" s="1"/>
  <c r="F27" i="7"/>
  <c r="G27" i="7" s="1"/>
  <c r="F14" i="7"/>
  <c r="G14" i="7" s="1"/>
  <c r="F16" i="7"/>
  <c r="G16" i="7" s="1"/>
  <c r="F56" i="7"/>
  <c r="G56" i="7" s="1"/>
  <c r="F32" i="7"/>
  <c r="G32" i="7" s="1"/>
  <c r="F53" i="7"/>
  <c r="G53" i="7" s="1"/>
  <c r="F10" i="7"/>
  <c r="G10" i="7" s="1"/>
  <c r="F37" i="7"/>
  <c r="G37" i="7" s="1"/>
  <c r="F61" i="7"/>
  <c r="G61" i="7" s="1"/>
  <c r="AI63" i="7"/>
  <c r="F43" i="7"/>
  <c r="G43" i="7" s="1"/>
  <c r="F47" i="7"/>
  <c r="G47" i="7" s="1"/>
  <c r="F46" i="7"/>
  <c r="G46" i="7" s="1"/>
  <c r="F19" i="7"/>
  <c r="G19" i="7" s="1"/>
  <c r="F60" i="7"/>
  <c r="G60" i="7" s="1"/>
  <c r="F59" i="7"/>
  <c r="G59" i="7" s="1"/>
  <c r="F30" i="7"/>
  <c r="G30" i="7" s="1"/>
  <c r="H30" i="7" s="1"/>
  <c r="AM30" i="7" s="1"/>
  <c r="F58" i="7"/>
  <c r="G58" i="7" s="1"/>
  <c r="F45" i="7"/>
  <c r="G45" i="7" s="1"/>
  <c r="F13" i="7"/>
  <c r="G13" i="7" s="1"/>
  <c r="F41" i="7"/>
  <c r="G41" i="7" s="1"/>
  <c r="F23" i="7"/>
  <c r="G23" i="7" s="1"/>
  <c r="F39" i="7"/>
  <c r="G39" i="7" s="1"/>
  <c r="Z11" i="7"/>
  <c r="AA11" i="7" s="1"/>
  <c r="Z20" i="7"/>
  <c r="AA20" i="7" s="1"/>
  <c r="Z51" i="7"/>
  <c r="AA51" i="7" s="1"/>
  <c r="Z55" i="7"/>
  <c r="AA55" i="7" s="1"/>
  <c r="Z57" i="7"/>
  <c r="Z24" i="7"/>
  <c r="AA24" i="7" s="1"/>
  <c r="Z50" i="7"/>
  <c r="AA50" i="7" s="1"/>
  <c r="Z54" i="7"/>
  <c r="AA54" i="7" s="1"/>
  <c r="Z25" i="7"/>
  <c r="AA25" i="7" s="1"/>
  <c r="Z29" i="7"/>
  <c r="AA29" i="7" s="1"/>
  <c r="Z33" i="7"/>
  <c r="AA33" i="7" s="1"/>
  <c r="Z37" i="7"/>
  <c r="AA37" i="7" s="1"/>
  <c r="Z41" i="7"/>
  <c r="AA41" i="7" s="1"/>
  <c r="Z45" i="7"/>
  <c r="AA45" i="7" s="1"/>
  <c r="Z60" i="7"/>
  <c r="AA60" i="7" s="1"/>
  <c r="Q13" i="7"/>
  <c r="Q47" i="7"/>
  <c r="Q28" i="7"/>
  <c r="Q36" i="7"/>
  <c r="Q40" i="7"/>
  <c r="Q44" i="7"/>
  <c r="Q48" i="7"/>
  <c r="Q32" i="7"/>
  <c r="Z30" i="7"/>
  <c r="AA30" i="7" s="1"/>
  <c r="Z26" i="7"/>
  <c r="AA26" i="7" s="1"/>
  <c r="Z58" i="7"/>
  <c r="AA58" i="7" s="1"/>
  <c r="Z23" i="7"/>
  <c r="AA23" i="7" s="1"/>
  <c r="X63" i="7"/>
  <c r="Z36" i="7"/>
  <c r="AA36" i="7" s="1"/>
  <c r="Z40" i="7"/>
  <c r="AA40" i="7" s="1"/>
  <c r="Z44" i="7"/>
  <c r="AA44" i="7" s="1"/>
  <c r="Z48" i="7"/>
  <c r="AA48" i="7" s="1"/>
  <c r="Z15" i="7"/>
  <c r="AA15" i="7" s="1"/>
  <c r="Z16" i="7"/>
  <c r="AA16" i="7" s="1"/>
  <c r="Z13" i="7"/>
  <c r="AA13" i="7" s="1"/>
  <c r="Z18" i="7"/>
  <c r="AA18" i="7" s="1"/>
  <c r="Z19" i="7"/>
  <c r="AA19" i="7" s="1"/>
  <c r="Z61" i="7"/>
  <c r="AA61" i="7" s="1"/>
  <c r="Z12" i="7"/>
  <c r="AA12" i="7" s="1"/>
  <c r="Z17" i="7"/>
  <c r="AA17" i="7" s="1"/>
  <c r="Z27" i="7"/>
  <c r="AA27" i="7" s="1"/>
  <c r="Z31" i="7"/>
  <c r="AA31" i="7" s="1"/>
  <c r="Z35" i="7"/>
  <c r="AA35" i="7" s="1"/>
  <c r="Z39" i="7"/>
  <c r="AA39" i="7" s="1"/>
  <c r="Z43" i="7"/>
  <c r="AA43" i="7" s="1"/>
  <c r="Z47" i="7"/>
  <c r="AA47" i="7" s="1"/>
  <c r="Z46" i="7"/>
  <c r="AA46" i="7" s="1"/>
  <c r="Z59" i="7"/>
  <c r="Z14" i="7"/>
  <c r="AA14" i="7" s="1"/>
  <c r="Z28" i="7"/>
  <c r="Z32" i="7"/>
  <c r="AA32" i="7" s="1"/>
  <c r="Z49" i="7"/>
  <c r="AA49" i="7" s="1"/>
  <c r="Z53" i="7"/>
  <c r="AA53" i="7" s="1"/>
  <c r="Q59" i="7"/>
  <c r="P63" i="7"/>
  <c r="Q14" i="7"/>
  <c r="Q12" i="7"/>
  <c r="Q17" i="7"/>
  <c r="Q41" i="7"/>
  <c r="Q50" i="7"/>
  <c r="Q54" i="7"/>
  <c r="Q61" i="7"/>
  <c r="Q51" i="7"/>
  <c r="AB51" i="7" s="1"/>
  <c r="AC51" i="7" s="1"/>
  <c r="Q56" i="7"/>
  <c r="Q60" i="7"/>
  <c r="Q16" i="7"/>
  <c r="Q20" i="7"/>
  <c r="Q15" i="7"/>
  <c r="Q19" i="7"/>
  <c r="Q58" i="7"/>
  <c r="Q57" i="7"/>
  <c r="Q55" i="7"/>
  <c r="Q53" i="7"/>
  <c r="Q49" i="7"/>
  <c r="Q45" i="7"/>
  <c r="Q43" i="7"/>
  <c r="Q39" i="7"/>
  <c r="Q37" i="7"/>
  <c r="Q35" i="7"/>
  <c r="Q33" i="7"/>
  <c r="Q31" i="7"/>
  <c r="Q29" i="7"/>
  <c r="Q27" i="7"/>
  <c r="Q25" i="7"/>
  <c r="Q24" i="7"/>
  <c r="Q23" i="7"/>
  <c r="Q18" i="7"/>
  <c r="O63" i="7"/>
  <c r="Q11" i="7"/>
  <c r="Q26" i="7"/>
  <c r="Q30" i="7"/>
  <c r="Q34" i="7"/>
  <c r="W63" i="7"/>
  <c r="AA57" i="7"/>
  <c r="M63" i="7"/>
  <c r="V63" i="7"/>
  <c r="Z9" i="7"/>
  <c r="Y63" i="7"/>
  <c r="Z10" i="7"/>
  <c r="Q9" i="7"/>
  <c r="Z34" i="7"/>
  <c r="Q38" i="7"/>
  <c r="Z38" i="7"/>
  <c r="Q42" i="7"/>
  <c r="Z42" i="7"/>
  <c r="Q46" i="7"/>
  <c r="Q52" i="7"/>
  <c r="Z52" i="7"/>
  <c r="Z56" i="7"/>
  <c r="N63" i="7"/>
  <c r="Q10" i="7"/>
  <c r="C29" i="7"/>
  <c r="D29" i="7" s="1"/>
  <c r="C40" i="7"/>
  <c r="D40" i="7" s="1"/>
  <c r="H40" i="7" s="1"/>
  <c r="AM40" i="7" s="1"/>
  <c r="C16" i="7"/>
  <c r="D16" i="7" s="1"/>
  <c r="C49" i="7"/>
  <c r="D49" i="7" s="1"/>
  <c r="H49" i="7" s="1"/>
  <c r="AM49" i="7" s="1"/>
  <c r="C57" i="7"/>
  <c r="D57" i="7" s="1"/>
  <c r="C47" i="7"/>
  <c r="D47" i="7" s="1"/>
  <c r="C14" i="7"/>
  <c r="D14" i="7" s="1"/>
  <c r="C12" i="7"/>
  <c r="D12" i="7" s="1"/>
  <c r="C25" i="7"/>
  <c r="D25" i="7" s="1"/>
  <c r="C45" i="7"/>
  <c r="D45" i="7" s="1"/>
  <c r="C51" i="7"/>
  <c r="D51" i="7" s="1"/>
  <c r="C58" i="7"/>
  <c r="D58" i="7" s="1"/>
  <c r="B63" i="12"/>
  <c r="AJ63" i="7"/>
  <c r="AK27" i="7" s="1"/>
  <c r="AO27" i="7" s="1"/>
  <c r="B8" i="11"/>
  <c r="C26" i="7"/>
  <c r="D26" i="7" s="1"/>
  <c r="C43" i="7"/>
  <c r="D43" i="7" s="1"/>
  <c r="H43" i="7" s="1"/>
  <c r="AM43" i="7" s="1"/>
  <c r="C9" i="7"/>
  <c r="D9" i="7" s="1"/>
  <c r="C46" i="7"/>
  <c r="D46" i="7" s="1"/>
  <c r="C33" i="7"/>
  <c r="D33" i="7" s="1"/>
  <c r="C48" i="7"/>
  <c r="D48" i="7" s="1"/>
  <c r="C20" i="7"/>
  <c r="D20" i="7" s="1"/>
  <c r="C42" i="7"/>
  <c r="D42" i="7" s="1"/>
  <c r="C32" i="7"/>
  <c r="D32" i="7" s="1"/>
  <c r="C11" i="7"/>
  <c r="D11" i="7" s="1"/>
  <c r="C17" i="7"/>
  <c r="D17" i="7" s="1"/>
  <c r="C41" i="7"/>
  <c r="D41" i="7" s="1"/>
  <c r="C54" i="7"/>
  <c r="D54" i="7" s="1"/>
  <c r="C13" i="7"/>
  <c r="D13" i="7" s="1"/>
  <c r="C19" i="7"/>
  <c r="D19" i="7" s="1"/>
  <c r="C38" i="7"/>
  <c r="D38" i="7" s="1"/>
  <c r="H38" i="7" s="1"/>
  <c r="AM38" i="7" s="1"/>
  <c r="C61" i="7"/>
  <c r="D61" i="7" s="1"/>
  <c r="C36" i="7"/>
  <c r="D36" i="7" s="1"/>
  <c r="C10" i="7"/>
  <c r="D10" i="7" s="1"/>
  <c r="C39" i="7"/>
  <c r="D39" i="7" s="1"/>
  <c r="C34" i="7"/>
  <c r="D34" i="7" s="1"/>
  <c r="C37" i="7"/>
  <c r="D37" i="7" s="1"/>
  <c r="C24" i="7"/>
  <c r="D24" i="7" s="1"/>
  <c r="C18" i="7"/>
  <c r="D18" i="7" s="1"/>
  <c r="C44" i="7"/>
  <c r="D44" i="7" s="1"/>
  <c r="C59" i="7"/>
  <c r="D59" i="7" s="1"/>
  <c r="C31" i="7"/>
  <c r="D31" i="7" s="1"/>
  <c r="C15" i="7"/>
  <c r="D15" i="7" s="1"/>
  <c r="C53" i="7"/>
  <c r="D53" i="7" s="1"/>
  <c r="C23" i="7"/>
  <c r="D23" i="7" s="1"/>
  <c r="C27" i="7"/>
  <c r="D27" i="7" s="1"/>
  <c r="C50" i="7"/>
  <c r="D50" i="7" s="1"/>
  <c r="C52" i="7"/>
  <c r="D52" i="7" s="1"/>
  <c r="C60" i="7"/>
  <c r="D60" i="7" s="1"/>
  <c r="C35" i="7"/>
  <c r="D35" i="7" s="1"/>
  <c r="C56" i="7"/>
  <c r="D56" i="7" s="1"/>
  <c r="C28" i="7"/>
  <c r="D28" i="7" s="1"/>
  <c r="C55" i="7"/>
  <c r="D55" i="7" s="1"/>
  <c r="G13" i="9"/>
  <c r="I13" i="9" s="1"/>
  <c r="H44" i="7" l="1"/>
  <c r="AM44" i="7" s="1"/>
  <c r="H15" i="7"/>
  <c r="AM15" i="7" s="1"/>
  <c r="H55" i="7"/>
  <c r="AM55" i="7" s="1"/>
  <c r="H16" i="7"/>
  <c r="AM16" i="7" s="1"/>
  <c r="H60" i="7"/>
  <c r="AM60" i="7" s="1"/>
  <c r="H27" i="7"/>
  <c r="AM27" i="7" s="1"/>
  <c r="H29" i="7"/>
  <c r="AM29" i="7" s="1"/>
  <c r="H19" i="7"/>
  <c r="AM19" i="7" s="1"/>
  <c r="H46" i="7"/>
  <c r="AM46" i="7" s="1"/>
  <c r="H14" i="7"/>
  <c r="AM14" i="7" s="1"/>
  <c r="H31" i="7"/>
  <c r="AM31" i="7" s="1"/>
  <c r="H54" i="7"/>
  <c r="AM54" i="7" s="1"/>
  <c r="H24" i="7"/>
  <c r="AM24" i="7" s="1"/>
  <c r="H52" i="7"/>
  <c r="AM52" i="7" s="1"/>
  <c r="H39" i="7"/>
  <c r="AM39" i="7" s="1"/>
  <c r="H42" i="7"/>
  <c r="AM42" i="7" s="1"/>
  <c r="H51" i="7"/>
  <c r="AM51" i="7" s="1"/>
  <c r="H17" i="7"/>
  <c r="AM17" i="7" s="1"/>
  <c r="H50" i="7"/>
  <c r="AM50" i="7" s="1"/>
  <c r="H20" i="7"/>
  <c r="AM20" i="7" s="1"/>
  <c r="H25" i="7"/>
  <c r="AM25" i="7" s="1"/>
  <c r="H10" i="7"/>
  <c r="AM10" i="7" s="1"/>
  <c r="H45" i="7"/>
  <c r="AM45" i="7" s="1"/>
  <c r="H61" i="7"/>
  <c r="AM61" i="7" s="1"/>
  <c r="H33" i="7"/>
  <c r="AM33" i="7" s="1"/>
  <c r="H12" i="7"/>
  <c r="AM12" i="7" s="1"/>
  <c r="H23" i="7"/>
  <c r="AM23" i="7" s="1"/>
  <c r="H36" i="7"/>
  <c r="AM36" i="7" s="1"/>
  <c r="H48" i="7"/>
  <c r="AM48" i="7" s="1"/>
  <c r="H9" i="7"/>
  <c r="AM9" i="7" s="1"/>
  <c r="H13" i="7"/>
  <c r="AM13" i="7" s="1"/>
  <c r="H57" i="7"/>
  <c r="AM57" i="7" s="1"/>
  <c r="H47" i="7"/>
  <c r="AM47" i="7" s="1"/>
  <c r="H28" i="7"/>
  <c r="AM28" i="7" s="1"/>
  <c r="G63" i="7"/>
  <c r="H18" i="7"/>
  <c r="AM18" i="7" s="1"/>
  <c r="H35" i="7"/>
  <c r="AM35" i="7" s="1"/>
  <c r="H37" i="7"/>
  <c r="AM37" i="7" s="1"/>
  <c r="H11" i="7"/>
  <c r="AM11" i="7" s="1"/>
  <c r="H34" i="7"/>
  <c r="AM34" i="7" s="1"/>
  <c r="H58" i="7"/>
  <c r="AM58" i="7" s="1"/>
  <c r="H53" i="7"/>
  <c r="AM53" i="7" s="1"/>
  <c r="H32" i="7"/>
  <c r="AM32" i="7" s="1"/>
  <c r="H26" i="7"/>
  <c r="AM26" i="7" s="1"/>
  <c r="H59" i="7"/>
  <c r="AM59" i="7" s="1"/>
  <c r="H56" i="7"/>
  <c r="AM56" i="7" s="1"/>
  <c r="H41" i="7"/>
  <c r="AM41" i="7" s="1"/>
  <c r="AB57" i="7"/>
  <c r="AC57" i="7" s="1"/>
  <c r="AB55" i="7"/>
  <c r="AC55" i="7" s="1"/>
  <c r="AB20" i="7"/>
  <c r="AC20" i="7" s="1"/>
  <c r="AB11" i="7"/>
  <c r="AC11" i="7" s="1"/>
  <c r="AB54" i="7"/>
  <c r="AC54" i="7" s="1"/>
  <c r="AB29" i="7"/>
  <c r="AC29" i="7" s="1"/>
  <c r="AB37" i="7"/>
  <c r="AC37" i="7" s="1"/>
  <c r="AB24" i="7"/>
  <c r="AC24" i="7" s="1"/>
  <c r="AB36" i="7"/>
  <c r="AC36" i="7" s="1"/>
  <c r="AB50" i="7"/>
  <c r="AC50" i="7" s="1"/>
  <c r="AB33" i="7"/>
  <c r="AC33" i="7" s="1"/>
  <c r="AB61" i="7"/>
  <c r="AC61" i="7" s="1"/>
  <c r="AB25" i="7"/>
  <c r="AC25" i="7" s="1"/>
  <c r="AB45" i="7"/>
  <c r="AC45" i="7" s="1"/>
  <c r="AB41" i="7"/>
  <c r="AC41" i="7" s="1"/>
  <c r="AB44" i="7"/>
  <c r="AC44" i="7" s="1"/>
  <c r="AB35" i="7"/>
  <c r="AC35" i="7" s="1"/>
  <c r="AB23" i="7"/>
  <c r="AC23" i="7" s="1"/>
  <c r="AB12" i="7"/>
  <c r="AC12" i="7" s="1"/>
  <c r="AB60" i="7"/>
  <c r="AC60" i="7" s="1"/>
  <c r="AB30" i="7"/>
  <c r="AC30" i="7" s="1"/>
  <c r="AB58" i="7"/>
  <c r="AC58" i="7" s="1"/>
  <c r="AB26" i="7"/>
  <c r="AC26" i="7" s="1"/>
  <c r="AB28" i="7"/>
  <c r="AC28" i="7" s="1"/>
  <c r="AB48" i="7"/>
  <c r="AC48" i="7" s="1"/>
  <c r="AB32" i="7"/>
  <c r="AC32" i="7" s="1"/>
  <c r="AB59" i="7"/>
  <c r="AC59" i="7" s="1"/>
  <c r="AB43" i="7"/>
  <c r="AC43" i="7" s="1"/>
  <c r="AB19" i="7"/>
  <c r="AC19" i="7" s="1"/>
  <c r="AB40" i="7"/>
  <c r="AC40" i="7" s="1"/>
  <c r="AB18" i="7"/>
  <c r="AC18" i="7" s="1"/>
  <c r="AB31" i="7"/>
  <c r="AC31" i="7" s="1"/>
  <c r="AB15" i="7"/>
  <c r="AC15" i="7" s="1"/>
  <c r="AB13" i="7"/>
  <c r="AC13" i="7" s="1"/>
  <c r="AB16" i="7"/>
  <c r="AC16" i="7" s="1"/>
  <c r="AB47" i="7"/>
  <c r="AC47" i="7" s="1"/>
  <c r="AB39" i="7"/>
  <c r="AC39" i="7" s="1"/>
  <c r="AB49" i="7"/>
  <c r="AC49" i="7" s="1"/>
  <c r="AB53" i="7"/>
  <c r="AC53" i="7" s="1"/>
  <c r="AA28" i="7"/>
  <c r="AA59" i="7"/>
  <c r="AB17" i="7"/>
  <c r="AC17" i="7" s="1"/>
  <c r="AB27" i="7"/>
  <c r="AC27" i="7" s="1"/>
  <c r="AB14" i="7"/>
  <c r="AC14" i="7" s="1"/>
  <c r="AB46" i="7"/>
  <c r="AC46" i="7" s="1"/>
  <c r="AA38" i="7"/>
  <c r="AB38" i="7"/>
  <c r="AC38" i="7" s="1"/>
  <c r="Q63" i="7"/>
  <c r="AA10" i="7"/>
  <c r="AB10" i="7"/>
  <c r="AC10" i="7" s="1"/>
  <c r="AA52" i="7"/>
  <c r="AB52" i="7"/>
  <c r="AC52" i="7" s="1"/>
  <c r="AA9" i="7"/>
  <c r="Z63" i="7"/>
  <c r="AB9" i="7"/>
  <c r="AC9" i="7" s="1"/>
  <c r="AA56" i="7"/>
  <c r="AB56" i="7"/>
  <c r="AC56" i="7" s="1"/>
  <c r="AB42" i="7"/>
  <c r="AC42" i="7" s="1"/>
  <c r="AA42" i="7"/>
  <c r="AA34" i="7"/>
  <c r="AB34" i="7"/>
  <c r="AC34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D63" i="7"/>
  <c r="AM63" i="7" l="1"/>
  <c r="H63" i="7"/>
  <c r="AA63" i="7"/>
  <c r="AC63" i="7"/>
  <c r="AD9" i="7" s="1"/>
  <c r="AO63" i="7"/>
  <c r="AK63" i="7"/>
  <c r="AD10" i="7" l="1"/>
  <c r="AE10" i="7" s="1"/>
  <c r="AF10" i="7" s="1"/>
  <c r="AN10" i="7" s="1"/>
  <c r="AP10" i="7" s="1"/>
  <c r="AD52" i="7"/>
  <c r="AE52" i="7" s="1"/>
  <c r="AF52" i="7" s="1"/>
  <c r="AN52" i="7" s="1"/>
  <c r="AP52" i="7" s="1"/>
  <c r="AD42" i="7"/>
  <c r="AE42" i="7" s="1"/>
  <c r="AF42" i="7" s="1"/>
  <c r="AN42" i="7" s="1"/>
  <c r="AP42" i="7" s="1"/>
  <c r="AD56" i="7"/>
  <c r="AE56" i="7" s="1"/>
  <c r="AF56" i="7" s="1"/>
  <c r="AN56" i="7" s="1"/>
  <c r="AP56" i="7" s="1"/>
  <c r="AE9" i="7"/>
  <c r="AD14" i="7"/>
  <c r="AE14" i="7" s="1"/>
  <c r="AF14" i="7" s="1"/>
  <c r="AN14" i="7" s="1"/>
  <c r="AP14" i="7" s="1"/>
  <c r="AD49" i="7"/>
  <c r="AE49" i="7" s="1"/>
  <c r="AF49" i="7" s="1"/>
  <c r="AN49" i="7" s="1"/>
  <c r="AP49" i="7" s="1"/>
  <c r="AD13" i="7"/>
  <c r="AE13" i="7" s="1"/>
  <c r="AF13" i="7" s="1"/>
  <c r="AN13" i="7" s="1"/>
  <c r="AP13" i="7" s="1"/>
  <c r="AD15" i="7"/>
  <c r="AE15" i="7" s="1"/>
  <c r="AF15" i="7" s="1"/>
  <c r="AN15" i="7" s="1"/>
  <c r="AP15" i="7" s="1"/>
  <c r="AD19" i="7"/>
  <c r="AE19" i="7" s="1"/>
  <c r="AF19" i="7" s="1"/>
  <c r="AN19" i="7" s="1"/>
  <c r="AP19" i="7" s="1"/>
  <c r="AD40" i="7"/>
  <c r="AE40" i="7" s="1"/>
  <c r="AF40" i="7" s="1"/>
  <c r="AN40" i="7" s="1"/>
  <c r="AP40" i="7" s="1"/>
  <c r="AD29" i="7"/>
  <c r="AE29" i="7" s="1"/>
  <c r="AF29" i="7" s="1"/>
  <c r="AN29" i="7" s="1"/>
  <c r="AP29" i="7" s="1"/>
  <c r="AD20" i="7"/>
  <c r="AE20" i="7" s="1"/>
  <c r="AF20" i="7" s="1"/>
  <c r="AN20" i="7" s="1"/>
  <c r="AP20" i="7" s="1"/>
  <c r="AD51" i="7"/>
  <c r="AE51" i="7" s="1"/>
  <c r="AF51" i="7" s="1"/>
  <c r="AN51" i="7" s="1"/>
  <c r="AP51" i="7" s="1"/>
  <c r="AD23" i="7"/>
  <c r="AE23" i="7" s="1"/>
  <c r="AF23" i="7" s="1"/>
  <c r="AN23" i="7" s="1"/>
  <c r="AP23" i="7" s="1"/>
  <c r="AD17" i="7"/>
  <c r="AE17" i="7" s="1"/>
  <c r="AF17" i="7" s="1"/>
  <c r="AN17" i="7" s="1"/>
  <c r="AP17" i="7" s="1"/>
  <c r="AD33" i="7"/>
  <c r="AE33" i="7" s="1"/>
  <c r="AF33" i="7" s="1"/>
  <c r="AN33" i="7" s="1"/>
  <c r="AP33" i="7" s="1"/>
  <c r="AD55" i="7"/>
  <c r="AE55" i="7" s="1"/>
  <c r="AF55" i="7" s="1"/>
  <c r="AN55" i="7" s="1"/>
  <c r="AP55" i="7" s="1"/>
  <c r="AD30" i="7"/>
  <c r="AE30" i="7" s="1"/>
  <c r="AF30" i="7" s="1"/>
  <c r="AN30" i="7" s="1"/>
  <c r="AP30" i="7" s="1"/>
  <c r="AD58" i="7"/>
  <c r="AE58" i="7" s="1"/>
  <c r="AF58" i="7" s="1"/>
  <c r="AN58" i="7" s="1"/>
  <c r="AP58" i="7" s="1"/>
  <c r="AD35" i="7"/>
  <c r="AE35" i="7" s="1"/>
  <c r="AF35" i="7" s="1"/>
  <c r="AN35" i="7" s="1"/>
  <c r="AP35" i="7" s="1"/>
  <c r="AD11" i="7"/>
  <c r="AE11" i="7" s="1"/>
  <c r="AF11" i="7" s="1"/>
  <c r="AN11" i="7" s="1"/>
  <c r="AP11" i="7" s="1"/>
  <c r="AD27" i="7"/>
  <c r="AE27" i="7" s="1"/>
  <c r="AF27" i="7" s="1"/>
  <c r="AN27" i="7" s="1"/>
  <c r="AP27" i="7" s="1"/>
  <c r="AD44" i="7"/>
  <c r="AE44" i="7" s="1"/>
  <c r="AF44" i="7" s="1"/>
  <c r="AN44" i="7" s="1"/>
  <c r="AP44" i="7" s="1"/>
  <c r="AD12" i="7"/>
  <c r="AE12" i="7" s="1"/>
  <c r="AF12" i="7" s="1"/>
  <c r="AN12" i="7" s="1"/>
  <c r="AP12" i="7" s="1"/>
  <c r="AD47" i="7"/>
  <c r="AE47" i="7" s="1"/>
  <c r="AF47" i="7" s="1"/>
  <c r="AN47" i="7" s="1"/>
  <c r="AP47" i="7" s="1"/>
  <c r="AD50" i="7"/>
  <c r="AE50" i="7" s="1"/>
  <c r="AF50" i="7" s="1"/>
  <c r="AN50" i="7" s="1"/>
  <c r="AP50" i="7" s="1"/>
  <c r="AD60" i="7"/>
  <c r="AE60" i="7" s="1"/>
  <c r="AF60" i="7" s="1"/>
  <c r="AN60" i="7" s="1"/>
  <c r="AP60" i="7" s="1"/>
  <c r="AD37" i="7"/>
  <c r="AE37" i="7" s="1"/>
  <c r="AF37" i="7" s="1"/>
  <c r="AN37" i="7" s="1"/>
  <c r="AP37" i="7" s="1"/>
  <c r="AD39" i="7"/>
  <c r="AE39" i="7" s="1"/>
  <c r="AF39" i="7" s="1"/>
  <c r="AN39" i="7" s="1"/>
  <c r="AP39" i="7" s="1"/>
  <c r="AD46" i="7"/>
  <c r="AE46" i="7" s="1"/>
  <c r="AF46" i="7" s="1"/>
  <c r="AN46" i="7" s="1"/>
  <c r="AP46" i="7" s="1"/>
  <c r="AD18" i="7"/>
  <c r="AE18" i="7" s="1"/>
  <c r="AF18" i="7" s="1"/>
  <c r="AN18" i="7" s="1"/>
  <c r="AP18" i="7" s="1"/>
  <c r="AD36" i="7"/>
  <c r="AE36" i="7" s="1"/>
  <c r="AF36" i="7" s="1"/>
  <c r="AN36" i="7" s="1"/>
  <c r="AP36" i="7" s="1"/>
  <c r="AD53" i="7"/>
  <c r="AE53" i="7" s="1"/>
  <c r="AF53" i="7" s="1"/>
  <c r="AN53" i="7" s="1"/>
  <c r="AP53" i="7" s="1"/>
  <c r="AD48" i="7"/>
  <c r="AE48" i="7" s="1"/>
  <c r="AF48" i="7" s="1"/>
  <c r="AN48" i="7" s="1"/>
  <c r="AP48" i="7" s="1"/>
  <c r="AD59" i="7"/>
  <c r="AE59" i="7" s="1"/>
  <c r="AF59" i="7" s="1"/>
  <c r="AN59" i="7" s="1"/>
  <c r="AP59" i="7" s="1"/>
  <c r="AD25" i="7"/>
  <c r="AE25" i="7" s="1"/>
  <c r="AF25" i="7" s="1"/>
  <c r="AN25" i="7" s="1"/>
  <c r="AP25" i="7" s="1"/>
  <c r="AD41" i="7"/>
  <c r="AE41" i="7" s="1"/>
  <c r="AF41" i="7" s="1"/>
  <c r="AN41" i="7" s="1"/>
  <c r="AP41" i="7" s="1"/>
  <c r="AD61" i="7"/>
  <c r="AE61" i="7" s="1"/>
  <c r="AF61" i="7" s="1"/>
  <c r="AN61" i="7" s="1"/>
  <c r="AP61" i="7" s="1"/>
  <c r="AD24" i="7"/>
  <c r="AE24" i="7" s="1"/>
  <c r="AF24" i="7" s="1"/>
  <c r="AN24" i="7" s="1"/>
  <c r="AP24" i="7" s="1"/>
  <c r="AD43" i="7"/>
  <c r="AE43" i="7" s="1"/>
  <c r="AF43" i="7" s="1"/>
  <c r="AN43" i="7" s="1"/>
  <c r="AP43" i="7" s="1"/>
  <c r="AD32" i="7"/>
  <c r="AE32" i="7" s="1"/>
  <c r="AF32" i="7" s="1"/>
  <c r="AN32" i="7" s="1"/>
  <c r="AP32" i="7" s="1"/>
  <c r="AD16" i="7"/>
  <c r="AE16" i="7" s="1"/>
  <c r="AF16" i="7" s="1"/>
  <c r="AN16" i="7" s="1"/>
  <c r="AP16" i="7" s="1"/>
  <c r="AD57" i="7"/>
  <c r="AE57" i="7" s="1"/>
  <c r="AF57" i="7" s="1"/>
  <c r="AN57" i="7" s="1"/>
  <c r="AP57" i="7" s="1"/>
  <c r="AD28" i="7"/>
  <c r="AE28" i="7" s="1"/>
  <c r="AF28" i="7" s="1"/>
  <c r="AN28" i="7" s="1"/>
  <c r="AP28" i="7" s="1"/>
  <c r="AD45" i="7"/>
  <c r="AE45" i="7" s="1"/>
  <c r="AF45" i="7" s="1"/>
  <c r="AN45" i="7" s="1"/>
  <c r="AP45" i="7" s="1"/>
  <c r="AD26" i="7"/>
  <c r="AE26" i="7" s="1"/>
  <c r="AF26" i="7" s="1"/>
  <c r="AN26" i="7" s="1"/>
  <c r="AP26" i="7" s="1"/>
  <c r="AD31" i="7"/>
  <c r="AE31" i="7" s="1"/>
  <c r="AF31" i="7" s="1"/>
  <c r="AN31" i="7" s="1"/>
  <c r="AP31" i="7" s="1"/>
  <c r="AD54" i="7"/>
  <c r="AE54" i="7" s="1"/>
  <c r="AF54" i="7" s="1"/>
  <c r="AN54" i="7" s="1"/>
  <c r="AP54" i="7" s="1"/>
  <c r="AD38" i="7"/>
  <c r="AE38" i="7" s="1"/>
  <c r="AF38" i="7" s="1"/>
  <c r="AN38" i="7" s="1"/>
  <c r="AP38" i="7" s="1"/>
  <c r="AD34" i="7"/>
  <c r="AE34" i="7" s="1"/>
  <c r="AF34" i="7" s="1"/>
  <c r="AN34" i="7" s="1"/>
  <c r="AP34" i="7" s="1"/>
  <c r="AF9" i="7" l="1"/>
  <c r="AE63" i="7"/>
  <c r="AP62" i="7"/>
  <c r="AQ23" i="7" s="1"/>
  <c r="C23" i="12" s="1"/>
  <c r="D23" i="12" s="1"/>
  <c r="B24" i="11" s="1"/>
  <c r="AD63" i="7"/>
  <c r="AQ41" i="7" l="1"/>
  <c r="C41" i="12" s="1"/>
  <c r="D41" i="12" s="1"/>
  <c r="B42" i="11" s="1"/>
  <c r="AQ34" i="7"/>
  <c r="C34" i="12" s="1"/>
  <c r="D34" i="12" s="1"/>
  <c r="B35" i="11" s="1"/>
  <c r="AQ52" i="7"/>
  <c r="C52" i="12" s="1"/>
  <c r="D52" i="12" s="1"/>
  <c r="B53" i="11" s="1"/>
  <c r="AQ31" i="7"/>
  <c r="C31" i="12" s="1"/>
  <c r="D31" i="12" s="1"/>
  <c r="B32" i="11" s="1"/>
  <c r="AQ57" i="7"/>
  <c r="C57" i="12" s="1"/>
  <c r="D57" i="12" s="1"/>
  <c r="B58" i="11" s="1"/>
  <c r="AQ59" i="7"/>
  <c r="C59" i="12" s="1"/>
  <c r="D59" i="12" s="1"/>
  <c r="B60" i="11" s="1"/>
  <c r="AQ60" i="7"/>
  <c r="C60" i="12" s="1"/>
  <c r="D60" i="12" s="1"/>
  <c r="B61" i="11" s="1"/>
  <c r="AQ56" i="7"/>
  <c r="C56" i="12" s="1"/>
  <c r="D56" i="12" s="1"/>
  <c r="B57" i="11" s="1"/>
  <c r="AQ36" i="7"/>
  <c r="C36" i="12" s="1"/>
  <c r="D36" i="12" s="1"/>
  <c r="B37" i="11" s="1"/>
  <c r="AQ35" i="7"/>
  <c r="C35" i="12" s="1"/>
  <c r="D35" i="12" s="1"/>
  <c r="B36" i="11" s="1"/>
  <c r="AQ38" i="7"/>
  <c r="C38" i="12" s="1"/>
  <c r="D38" i="12" s="1"/>
  <c r="B39" i="11" s="1"/>
  <c r="AQ49" i="7"/>
  <c r="C49" i="12" s="1"/>
  <c r="D49" i="12" s="1"/>
  <c r="B50" i="11" s="1"/>
  <c r="AQ61" i="7"/>
  <c r="C61" i="12" s="1"/>
  <c r="D61" i="12" s="1"/>
  <c r="B62" i="11" s="1"/>
  <c r="AQ24" i="7"/>
  <c r="C24" i="12" s="1"/>
  <c r="AQ33" i="7"/>
  <c r="C33" i="12" s="1"/>
  <c r="D33" i="12" s="1"/>
  <c r="B34" i="11" s="1"/>
  <c r="AQ29" i="7"/>
  <c r="C29" i="12" s="1"/>
  <c r="D29" i="12" s="1"/>
  <c r="B30" i="11" s="1"/>
  <c r="AQ54" i="7"/>
  <c r="C54" i="12" s="1"/>
  <c r="D54" i="12" s="1"/>
  <c r="B55" i="11" s="1"/>
  <c r="AQ25" i="7"/>
  <c r="C25" i="12" s="1"/>
  <c r="D25" i="12" s="1"/>
  <c r="B26" i="11" s="1"/>
  <c r="AQ42" i="7"/>
  <c r="C42" i="12" s="1"/>
  <c r="D42" i="12" s="1"/>
  <c r="B43" i="11" s="1"/>
  <c r="AQ44" i="7"/>
  <c r="C44" i="12" s="1"/>
  <c r="D44" i="12" s="1"/>
  <c r="B45" i="11" s="1"/>
  <c r="AQ45" i="7"/>
  <c r="C45" i="12" s="1"/>
  <c r="D45" i="12" s="1"/>
  <c r="B46" i="11" s="1"/>
  <c r="AQ32" i="7"/>
  <c r="C32" i="12" s="1"/>
  <c r="D32" i="12" s="1"/>
  <c r="B33" i="11" s="1"/>
  <c r="AQ43" i="7"/>
  <c r="C43" i="12" s="1"/>
  <c r="D43" i="12" s="1"/>
  <c r="B44" i="11" s="1"/>
  <c r="AQ28" i="7"/>
  <c r="C28" i="12" s="1"/>
  <c r="D28" i="12" s="1"/>
  <c r="B29" i="11" s="1"/>
  <c r="AQ46" i="7"/>
  <c r="C46" i="12" s="1"/>
  <c r="D46" i="12" s="1"/>
  <c r="B47" i="11" s="1"/>
  <c r="AQ58" i="7"/>
  <c r="C58" i="12" s="1"/>
  <c r="D58" i="12" s="1"/>
  <c r="B59" i="11" s="1"/>
  <c r="AQ37" i="7"/>
  <c r="C37" i="12" s="1"/>
  <c r="D37" i="12" s="1"/>
  <c r="B38" i="11" s="1"/>
  <c r="AQ55" i="7"/>
  <c r="C55" i="12" s="1"/>
  <c r="D55" i="12" s="1"/>
  <c r="B56" i="11" s="1"/>
  <c r="AQ40" i="7"/>
  <c r="C40" i="12" s="1"/>
  <c r="D40" i="12" s="1"/>
  <c r="B41" i="11" s="1"/>
  <c r="AQ51" i="7"/>
  <c r="C51" i="12" s="1"/>
  <c r="D51" i="12" s="1"/>
  <c r="B52" i="11" s="1"/>
  <c r="AQ27" i="7"/>
  <c r="C27" i="12" s="1"/>
  <c r="D27" i="12" s="1"/>
  <c r="B28" i="11" s="1"/>
  <c r="AQ30" i="7"/>
  <c r="C30" i="12" s="1"/>
  <c r="D30" i="12" s="1"/>
  <c r="B31" i="11" s="1"/>
  <c r="AQ47" i="7"/>
  <c r="C47" i="12" s="1"/>
  <c r="D47" i="12" s="1"/>
  <c r="B48" i="11" s="1"/>
  <c r="AQ50" i="7"/>
  <c r="C50" i="12" s="1"/>
  <c r="D50" i="12" s="1"/>
  <c r="B51" i="11" s="1"/>
  <c r="AF63" i="7"/>
  <c r="AN9" i="7"/>
  <c r="AQ39" i="7"/>
  <c r="C39" i="12" s="1"/>
  <c r="D39" i="12" s="1"/>
  <c r="B40" i="11" s="1"/>
  <c r="AQ48" i="7"/>
  <c r="C48" i="12" s="1"/>
  <c r="D48" i="12" s="1"/>
  <c r="B49" i="11" s="1"/>
  <c r="AQ53" i="7"/>
  <c r="C53" i="12" s="1"/>
  <c r="D53" i="12" s="1"/>
  <c r="B54" i="11" s="1"/>
  <c r="AQ26" i="7"/>
  <c r="C26" i="12" s="1"/>
  <c r="D26" i="12" s="1"/>
  <c r="B27" i="11" s="1"/>
  <c r="AQ62" i="7" l="1"/>
  <c r="AN63" i="7"/>
  <c r="AP9" i="7"/>
  <c r="AP21" i="7" s="1"/>
  <c r="D24" i="12"/>
  <c r="C62" i="12"/>
  <c r="B25" i="11" l="1"/>
  <c r="B63" i="11" s="1"/>
  <c r="D62" i="12"/>
  <c r="AQ9" i="7"/>
  <c r="AQ14" i="7"/>
  <c r="C13" i="12" s="1"/>
  <c r="D13" i="12" s="1"/>
  <c r="B14" i="11" s="1"/>
  <c r="AQ12" i="7"/>
  <c r="C11" i="12" s="1"/>
  <c r="D11" i="12" s="1"/>
  <c r="B12" i="11" s="1"/>
  <c r="AQ13" i="7"/>
  <c r="C12" i="12" s="1"/>
  <c r="D12" i="12" s="1"/>
  <c r="B13" i="11" s="1"/>
  <c r="AQ10" i="7"/>
  <c r="C9" i="12" s="1"/>
  <c r="D9" i="12" s="1"/>
  <c r="B10" i="11" s="1"/>
  <c r="AQ18" i="7"/>
  <c r="C17" i="12" s="1"/>
  <c r="D17" i="12" s="1"/>
  <c r="B18" i="11" s="1"/>
  <c r="AQ15" i="7"/>
  <c r="C14" i="12" s="1"/>
  <c r="D14" i="12" s="1"/>
  <c r="B15" i="11" s="1"/>
  <c r="AQ17" i="7"/>
  <c r="C16" i="12" s="1"/>
  <c r="D16" i="12" s="1"/>
  <c r="B17" i="11" s="1"/>
  <c r="AQ20" i="7"/>
  <c r="C19" i="12" s="1"/>
  <c r="D19" i="12" s="1"/>
  <c r="B20" i="11" s="1"/>
  <c r="AQ16" i="7"/>
  <c r="C15" i="12" s="1"/>
  <c r="D15" i="12" s="1"/>
  <c r="B16" i="11" s="1"/>
  <c r="AQ11" i="7"/>
  <c r="C10" i="12" s="1"/>
  <c r="D10" i="12" s="1"/>
  <c r="B11" i="11" s="1"/>
  <c r="AQ19" i="7"/>
  <c r="C18" i="12" s="1"/>
  <c r="D18" i="12" s="1"/>
  <c r="B19" i="11" s="1"/>
  <c r="AP63" i="7"/>
  <c r="C8" i="12" l="1"/>
  <c r="AQ21" i="7"/>
  <c r="D8" i="12" l="1"/>
  <c r="C20" i="12"/>
  <c r="C63" i="12" s="1"/>
  <c r="B9" i="11" l="1"/>
  <c r="B21" i="11" s="1"/>
  <c r="B64" i="11" s="1"/>
  <c r="B66" i="11" s="1"/>
  <c r="I18" i="9" s="1"/>
  <c r="I21" i="9" s="1"/>
  <c r="D20" i="12"/>
  <c r="D63" i="12" s="1"/>
</calcChain>
</file>

<file path=xl/sharedStrings.xml><?xml version="1.0" encoding="utf-8"?>
<sst xmlns="http://schemas.openxmlformats.org/spreadsheetml/2006/main" count="532" uniqueCount="283">
  <si>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</si>
  <si>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</si>
  <si>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</si>
  <si>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</si>
  <si>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</si>
  <si>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</si>
  <si>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</si>
  <si>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</si>
  <si>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</si>
  <si>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</si>
  <si>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</si>
  <si>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</si>
  <si>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</si>
  <si>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POB ING &lt; A 2 SALARIOS MIN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</si>
  <si>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</si>
  <si>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</si>
  <si>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</si>
  <si>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</si>
  <si>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</si>
  <si>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</si>
  <si>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</si>
  <si>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</si>
  <si>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</si>
  <si>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</si>
  <si>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</si>
  <si>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</si>
  <si>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</si>
  <si>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</si>
  <si>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</si>
  <si>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</si>
  <si>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</si>
  <si>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</si>
  <si>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</si>
  <si>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</si>
  <si>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</si>
  <si>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</si>
  <si>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</si>
  <si>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</si>
  <si>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</si>
  <si>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</si>
  <si>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</si>
  <si>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</si>
  <si>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</si>
  <si>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</si>
  <si>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</si>
  <si>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</si>
  <si>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</si>
  <si>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</si>
  <si>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</si>
  <si>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</si>
  <si>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</si>
  <si>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</si>
  <si>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</si>
  <si>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</si>
  <si>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</si>
  <si>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</si>
  <si>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</si>
  <si>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</si>
  <si>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</si>
  <si>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</si>
  <si>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</si>
  <si>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</si>
  <si>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</si>
  <si>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</si>
  <si>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</si>
  <si>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</si>
  <si>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</si>
  <si>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</si>
  <si>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</si>
  <si>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</si>
  <si>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</si>
  <si>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</si>
  <si>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</si>
  <si>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</si>
  <si>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</si>
  <si>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</si>
  <si>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</si>
  <si>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</si>
  <si>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</si>
  <si>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</si>
  <si>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</si>
  <si>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</si>
  <si>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</si>
  <si>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</si>
  <si>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</si>
  <si>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</si>
  <si>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</si>
  <si>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</si>
  <si>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</si>
  <si>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</si>
  <si>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</si>
  <si>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</si>
  <si>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</si>
  <si>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</si>
  <si>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</si>
  <si>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</si>
  <si>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</si>
  <si>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</si>
  <si>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</si>
  <si>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</si>
  <si>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</si>
  <si>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</si>
  <si>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</si>
  <si>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</si>
  <si>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</si>
  <si>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</si>
  <si>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</si>
  <si>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</si>
  <si>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</si>
  <si>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</si>
  <si>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</si>
  <si>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</si>
  <si>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</si>
  <si>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</si>
  <si>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</si>
  <si>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</si>
  <si>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</si>
  <si>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</si>
  <si>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</si>
  <si>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</si>
  <si>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</si>
  <si>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</si>
  <si>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</si>
  <si>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</si>
  <si>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</si>
  <si>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</si>
  <si>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</si>
  <si>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</si>
  <si>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</si>
  <si>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</si>
  <si>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</si>
  <si>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</si>
  <si>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</si>
  <si>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</si>
  <si>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</si>
  <si>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</si>
  <si>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</si>
  <si>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</si>
  <si>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</si>
  <si>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ISR Enajenación de Inmuebles</t>
  </si>
  <si>
    <t xml:space="preserve"> LEY DE EGRESOS 2021</t>
  </si>
  <si>
    <t>POBLACIÓN 2020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</si>
  <si>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</si>
  <si>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</si>
  <si>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</si>
  <si>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</si>
  <si>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</si>
  <si>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</si>
  <si>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</si>
  <si>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</si>
  <si>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</si>
  <si>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</si>
  <si>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</si>
  <si>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</si>
  <si>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</si>
  <si>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</si>
  <si>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</si>
  <si>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</si>
  <si>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</si>
  <si>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</si>
  <si>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</si>
  <si>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</si>
  <si>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</si>
  <si>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</si>
  <si>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</si>
  <si>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</si>
  <si>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</si>
  <si>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</si>
  <si>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</si>
  <si>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</si>
  <si>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</si>
  <si>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</si>
  <si>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</si>
  <si>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</si>
  <si>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</si>
  <si>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</si>
  <si>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</si>
  <si>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</si>
  <si>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</si>
  <si>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</si>
  <si>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</si>
  <si>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</si>
  <si>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</si>
  <si>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</si>
  <si>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</si>
  <si>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</si>
  <si>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</si>
  <si>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</si>
  <si>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</si>
  <si>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</si>
  <si>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</si>
  <si>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</si>
  <si>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</si>
  <si>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</si>
  <si>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</si>
  <si>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</si>
  <si>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</si>
  <si>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</si>
  <si>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</si>
  <si>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</si>
  <si>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</si>
  <si>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</si>
  <si>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</si>
  <si>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</si>
  <si>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</si>
  <si>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</si>
  <si>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</si>
  <si>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</si>
  <si>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</si>
  <si>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>POB 15 AÑOS O + NO SABE LEER NI ESCRIBIR 2010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</si>
  <si>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</si>
  <si>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</si>
  <si>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</si>
  <si>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</si>
  <si>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</si>
  <si>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</si>
  <si>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</si>
  <si>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</si>
  <si>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</si>
  <si>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</si>
  <si>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</si>
  <si>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</si>
  <si>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</si>
  <si>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</si>
  <si>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</si>
  <si>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</si>
  <si>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</si>
  <si>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</si>
  <si>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</si>
  <si>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</si>
  <si>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</si>
  <si>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</si>
  <si>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</si>
  <si>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</si>
  <si>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</si>
  <si>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</si>
  <si>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</si>
  <si>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</si>
  <si>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</si>
  <si>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</si>
  <si>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</si>
  <si>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</si>
  <si>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</si>
  <si>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</si>
  <si>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</si>
  <si>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</si>
  <si>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</si>
  <si>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</si>
  <si>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</si>
  <si>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</si>
  <si>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</si>
  <si>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</si>
  <si>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</si>
  <si>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</si>
  <si>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</si>
  <si>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</si>
  <si>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</si>
  <si>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</si>
  <si>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</si>
  <si>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</si>
  <si>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</si>
  <si>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</si>
  <si>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</si>
  <si>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</si>
  <si>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</si>
  <si>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</si>
  <si>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</si>
  <si>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</si>
  <si>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</si>
  <si>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</si>
  <si>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POBL SIN ACCESO A DRENAJE 2010</t>
  </si>
  <si>
    <t>POB SIN ACCESO A  ELECTRICIDAD 2010</t>
  </si>
  <si>
    <t>COEF CARENCIA SOCIAL
2010</t>
  </si>
  <si>
    <t>POB 15 MAS AÑOS NO SABE LEER NI ESCRIBIR
2020</t>
  </si>
  <si>
    <t>POBL SIN ACCESO A DRENAJE
2020</t>
  </si>
  <si>
    <t>POB SIN ACCESO A ELECTRICIDAD
2020</t>
  </si>
  <si>
    <t>COEF  CARENCIA SOCIAL
2020</t>
  </si>
  <si>
    <t>MEJORA SOCIAL 2020 vs 2010</t>
  </si>
  <si>
    <t>FEIEF RETENCION</t>
  </si>
  <si>
    <t>TERRITORIO INEGI 2020 NL PUBLICACIÓN</t>
  </si>
  <si>
    <t>Fuente: Panorama Sociodemografico de Nuevo León. Censo de Población y Vivienda 2020. INEGI</t>
  </si>
  <si>
    <t>CÁLCULO DE DISTRIBUCIÓN DE FONDOS DESCENTRALIZADOS NOVIEMBRE 2021
CON GARANTIA A MUNICIPIOS NO METROPOLITANOS</t>
  </si>
  <si>
    <t>Participaciones NOVIEMBRE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</si>
</sst>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0.00000000%"/>
    <numFmt numFmtId="172" formatCode="_(* #,##0.000000_);_(* \(#,##0.000000\);_(* &quot;-&quot;??_);_(@_)"/>
    <numFmt numFmtId="173" formatCode="0.000000000000%"/>
    <numFmt numFmtId="174" formatCode="0.000%"/>
    <numFmt numFmtId="175" formatCode="General_)"/>
    <numFmt numFmtId="176" formatCode="#,##0\ &quot;$&quot;;[Red]\-#,##0\ &quot;$&quot;"/>
    <numFmt numFmtId="177" formatCode="_-[$€-2]* #,##0.00_-;\-[$€-2]* #,##0.00_-;_-[$€-2]* &quot;-&quot;??_-"/>
    <numFmt numFmtId="178" formatCode="\U\ #,##0.00"/>
    <numFmt numFmtId="179" formatCode="_-* #,##0_-;\-* #,##0_-;_-* &quot;-&quot;??_-;_-@_-"/>
    <numFmt numFmtId="180" formatCode="#,##0.00000;\-#,##0.00000"/>
    <numFmt numFmtId="181" formatCode="###\ ###\ ###\ ##0"/>
    <numFmt numFmtId="182" formatCode="#,##0.000000;\-#,##0.000000"/>
  </numFmts>
  <fonts count="5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84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5" fontId="8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20" applyNumberFormat="0" applyAlignment="0" applyProtection="0"/>
    <xf numFmtId="0" fontId="26" fillId="17" borderId="21" applyNumberFormat="0" applyAlignment="0" applyProtection="0"/>
    <xf numFmtId="0" fontId="27" fillId="0" borderId="22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20" applyNumberFormat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0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1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16" borderId="24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5" applyNumberFormat="0" applyFill="0" applyAlignment="0" applyProtection="0"/>
    <xf numFmtId="0" fontId="36" fillId="0" borderId="26" applyNumberFormat="0" applyFill="0" applyAlignment="0" applyProtection="0"/>
    <xf numFmtId="0" fontId="28" fillId="0" borderId="27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8" applyNumberFormat="0" applyFill="0" applyAlignment="0" applyProtection="0"/>
    <xf numFmtId="178" fontId="39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86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10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7" fontId="8" fillId="0" borderId="6" xfId="2" applyNumberFormat="1" applyFont="1" applyFill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70" fontId="8" fillId="0" borderId="6" xfId="2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64" fontId="8" fillId="0" borderId="8" xfId="2" applyNumberFormat="1" applyFont="1" applyFill="1" applyBorder="1" applyProtection="1">
      <protection hidden="1"/>
    </xf>
    <xf numFmtId="37" fontId="8" fillId="0" borderId="5" xfId="3" applyFont="1" applyFill="1" applyBorder="1" applyAlignment="1" applyProtection="1">
      <protection hidden="1"/>
    </xf>
    <xf numFmtId="37" fontId="8" fillId="0" borderId="6" xfId="3" applyFont="1" applyFill="1" applyBorder="1" applyAlignment="1" applyProtection="1">
      <protection hidden="1"/>
    </xf>
    <xf numFmtId="171" fontId="19" fillId="0" borderId="6" xfId="2" applyNumberFormat="1" applyFont="1" applyBorder="1" applyProtection="1">
      <protection hidden="1"/>
    </xf>
    <xf numFmtId="171" fontId="8" fillId="0" borderId="6" xfId="2" applyNumberFormat="1" applyFont="1" applyFill="1" applyBorder="1" applyProtection="1">
      <protection hidden="1"/>
    </xf>
    <xf numFmtId="165" fontId="19" fillId="0" borderId="6" xfId="2" applyNumberFormat="1" applyFont="1" applyBorder="1" applyProtection="1">
      <protection hidden="1"/>
    </xf>
    <xf numFmtId="172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37" fontId="8" fillId="0" borderId="10" xfId="3" applyFont="1" applyFill="1" applyBorder="1" applyAlignment="1" applyProtection="1">
      <alignment horizontal="left"/>
      <protection hidden="1"/>
    </xf>
    <xf numFmtId="3" fontId="19" fillId="0" borderId="11" xfId="0" applyNumberFormat="1" applyFont="1" applyBorder="1" applyProtection="1">
      <protection hidden="1"/>
    </xf>
    <xf numFmtId="167" fontId="8" fillId="0" borderId="11" xfId="2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170" fontId="8" fillId="0" borderId="11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4" fontId="8" fillId="0" borderId="13" xfId="2" applyNumberFormat="1" applyFont="1" applyFill="1" applyBorder="1" applyProtection="1">
      <protection hidden="1"/>
    </xf>
    <xf numFmtId="37" fontId="8" fillId="0" borderId="10" xfId="3" applyFont="1" applyFill="1" applyBorder="1" applyAlignment="1" applyProtection="1">
      <protection hidden="1"/>
    </xf>
    <xf numFmtId="37" fontId="8" fillId="0" borderId="11" xfId="3" applyFont="1" applyFill="1" applyBorder="1" applyAlignment="1" applyProtection="1">
      <protection hidden="1"/>
    </xf>
    <xf numFmtId="171" fontId="19" fillId="0" borderId="11" xfId="2" applyNumberFormat="1" applyFont="1" applyBorder="1" applyProtection="1">
      <protection hidden="1"/>
    </xf>
    <xf numFmtId="171" fontId="8" fillId="0" borderId="11" xfId="2" applyNumberFormat="1" applyFont="1" applyFill="1" applyBorder="1" applyProtection="1">
      <protection hidden="1"/>
    </xf>
    <xf numFmtId="165" fontId="19" fillId="0" borderId="11" xfId="2" applyNumberFormat="1" applyFont="1" applyBorder="1" applyProtection="1">
      <protection hidden="1"/>
    </xf>
    <xf numFmtId="172" fontId="8" fillId="0" borderId="11" xfId="1" applyNumberFormat="1" applyFont="1" applyFill="1" applyBorder="1" applyProtection="1">
      <protection hidden="1"/>
    </xf>
    <xf numFmtId="169" fontId="8" fillId="0" borderId="12" xfId="1" applyNumberFormat="1" applyFont="1" applyFill="1" applyBorder="1" applyProtection="1">
      <protection hidden="1"/>
    </xf>
    <xf numFmtId="37" fontId="8" fillId="0" borderId="10" xfId="3" applyFont="1" applyBorder="1" applyProtection="1">
      <protection hidden="1"/>
    </xf>
    <xf numFmtId="37" fontId="8" fillId="0" borderId="11" xfId="3" applyFont="1" applyBorder="1" applyProtection="1">
      <protection hidden="1"/>
    </xf>
    <xf numFmtId="37" fontId="10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10" fillId="0" borderId="16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169" fontId="10" fillId="0" borderId="16" xfId="1" applyNumberFormat="1" applyFont="1" applyFill="1" applyBorder="1" applyProtection="1">
      <protection hidden="1"/>
    </xf>
    <xf numFmtId="170" fontId="10" fillId="0" borderId="16" xfId="2" applyNumberFormat="1" applyFont="1" applyFill="1" applyBorder="1" applyProtection="1">
      <protection hidden="1"/>
    </xf>
    <xf numFmtId="165" fontId="10" fillId="0" borderId="17" xfId="2" applyNumberFormat="1" applyFont="1" applyFill="1" applyBorder="1" applyProtection="1">
      <protection hidden="1"/>
    </xf>
    <xf numFmtId="164" fontId="10" fillId="0" borderId="18" xfId="2" applyNumberFormat="1" applyFont="1" applyFill="1" applyBorder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1" fontId="20" fillId="0" borderId="16" xfId="2" applyNumberFormat="1" applyFont="1" applyBorder="1" applyProtection="1">
      <protection hidden="1"/>
    </xf>
    <xf numFmtId="165" fontId="20" fillId="0" borderId="16" xfId="2" applyNumberFormat="1" applyFont="1" applyBorder="1" applyProtection="1">
      <protection hidden="1"/>
    </xf>
    <xf numFmtId="173" fontId="10" fillId="0" borderId="16" xfId="2" applyNumberFormat="1" applyFont="1" applyFill="1" applyBorder="1" applyProtection="1">
      <protection hidden="1"/>
    </xf>
    <xf numFmtId="171" fontId="10" fillId="0" borderId="16" xfId="2" applyNumberFormat="1" applyFont="1" applyFill="1" applyBorder="1" applyProtection="1">
      <protection hidden="1"/>
    </xf>
    <xf numFmtId="165" fontId="10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2" fontId="10" fillId="0" borderId="16" xfId="1" applyNumberFormat="1" applyFont="1" applyFill="1" applyBorder="1" applyProtection="1">
      <protection hidden="1"/>
    </xf>
    <xf numFmtId="169" fontId="10" fillId="0" borderId="17" xfId="2" applyNumberFormat="1" applyFont="1" applyFill="1" applyBorder="1" applyProtection="1">
      <protection hidden="1"/>
    </xf>
    <xf numFmtId="37" fontId="10" fillId="0" borderId="15" xfId="3" applyFont="1" applyBorder="1" applyProtection="1">
      <protection hidden="1"/>
    </xf>
    <xf numFmtId="37" fontId="10" fillId="0" borderId="16" xfId="3" applyFont="1" applyBorder="1" applyProtection="1">
      <protection hidden="1"/>
    </xf>
    <xf numFmtId="164" fontId="10" fillId="0" borderId="18" xfId="2" applyNumberFormat="1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4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4" fontId="8" fillId="0" borderId="0" xfId="2" applyNumberFormat="1" applyFont="1" applyFill="1" applyProtection="1">
      <protection hidden="1"/>
    </xf>
    <xf numFmtId="37" fontId="10" fillId="0" borderId="10" xfId="3" applyFont="1" applyFill="1" applyBorder="1" applyAlignment="1" applyProtection="1">
      <alignment horizontal="left"/>
      <protection hidden="1"/>
    </xf>
    <xf numFmtId="3" fontId="19" fillId="0" borderId="30" xfId="0" applyNumberFormat="1" applyFont="1" applyBorder="1" applyProtection="1">
      <protection hidden="1"/>
    </xf>
    <xf numFmtId="167" fontId="8" fillId="0" borderId="30" xfId="2" applyNumberFormat="1" applyFont="1" applyFill="1" applyBorder="1" applyProtection="1">
      <protection hidden="1"/>
    </xf>
    <xf numFmtId="165" fontId="8" fillId="0" borderId="30" xfId="2" applyNumberFormat="1" applyFont="1" applyFill="1" applyBorder="1" applyProtection="1">
      <protection hidden="1"/>
    </xf>
    <xf numFmtId="169" fontId="8" fillId="0" borderId="30" xfId="1" applyNumberFormat="1" applyFont="1" applyFill="1" applyBorder="1" applyProtection="1">
      <protection hidden="1"/>
    </xf>
    <xf numFmtId="170" fontId="8" fillId="0" borderId="30" xfId="2" applyNumberFormat="1" applyFont="1" applyFill="1" applyBorder="1" applyProtection="1">
      <protection hidden="1"/>
    </xf>
    <xf numFmtId="165" fontId="8" fillId="0" borderId="31" xfId="2" applyNumberFormat="1" applyFont="1" applyFill="1" applyBorder="1" applyProtection="1">
      <protection hidden="1"/>
    </xf>
    <xf numFmtId="164" fontId="8" fillId="0" borderId="32" xfId="2" applyNumberFormat="1" applyFont="1" applyFill="1" applyBorder="1" applyProtection="1">
      <protection hidden="1"/>
    </xf>
    <xf numFmtId="37" fontId="8" fillId="0" borderId="29" xfId="3" applyFont="1" applyFill="1" applyBorder="1" applyAlignment="1" applyProtection="1">
      <protection hidden="1"/>
    </xf>
    <xf numFmtId="37" fontId="8" fillId="0" borderId="30" xfId="3" applyFont="1" applyFill="1" applyBorder="1" applyAlignment="1" applyProtection="1">
      <protection hidden="1"/>
    </xf>
    <xf numFmtId="171" fontId="19" fillId="0" borderId="30" xfId="2" applyNumberFormat="1" applyFont="1" applyBorder="1" applyProtection="1">
      <protection hidden="1"/>
    </xf>
    <xf numFmtId="171" fontId="8" fillId="0" borderId="30" xfId="2" applyNumberFormat="1" applyFont="1" applyFill="1" applyBorder="1" applyProtection="1">
      <protection hidden="1"/>
    </xf>
    <xf numFmtId="165" fontId="19" fillId="0" borderId="30" xfId="2" applyNumberFormat="1" applyFont="1" applyBorder="1" applyProtection="1">
      <protection hidden="1"/>
    </xf>
    <xf numFmtId="172" fontId="8" fillId="0" borderId="30" xfId="1" applyNumberFormat="1" applyFont="1" applyFill="1" applyBorder="1" applyProtection="1">
      <protection hidden="1"/>
    </xf>
    <xf numFmtId="169" fontId="8" fillId="0" borderId="31" xfId="1" applyNumberFormat="1" applyFont="1" applyFill="1" applyBorder="1" applyProtection="1">
      <protection hidden="1"/>
    </xf>
    <xf numFmtId="37" fontId="8" fillId="0" borderId="29" xfId="3" applyFont="1" applyBorder="1" applyProtection="1">
      <protection hidden="1"/>
    </xf>
    <xf numFmtId="37" fontId="8" fillId="0" borderId="30" xfId="3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37" fontId="10" fillId="0" borderId="11" xfId="3" applyFont="1" applyBorder="1" applyProtection="1">
      <protection hidden="1"/>
    </xf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0" fontId="10" fillId="0" borderId="3" xfId="46" applyFont="1" applyBorder="1" applyAlignment="1">
      <alignment horizontal="center" vertical="center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42" xfId="46" applyNumberFormat="1" applyBorder="1" applyAlignment="1">
      <alignment horizontal="center" vertical="center"/>
    </xf>
    <xf numFmtId="3" fontId="10" fillId="0" borderId="43" xfId="46" applyNumberFormat="1" applyFont="1" applyBorder="1" applyAlignment="1">
      <alignment horizontal="center" vertical="center"/>
    </xf>
    <xf numFmtId="3" fontId="8" fillId="0" borderId="43" xfId="46" applyNumberFormat="1" applyBorder="1" applyAlignment="1">
      <alignment horizontal="center" vertical="center"/>
    </xf>
    <xf numFmtId="3" fontId="10" fillId="0" borderId="43" xfId="46" applyNumberFormat="1" applyFont="1" applyBorder="1"/>
    <xf numFmtId="0" fontId="8" fillId="0" borderId="43" xfId="46" applyBorder="1"/>
    <xf numFmtId="3" fontId="10" fillId="0" borderId="44" xfId="46" applyNumberFormat="1" applyFont="1" applyBorder="1"/>
    <xf numFmtId="3" fontId="8" fillId="0" borderId="0" xfId="46" applyNumberFormat="1"/>
    <xf numFmtId="3" fontId="42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9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1" xfId="3" applyFont="1" applyFill="1" applyBorder="1" applyAlignment="1" applyProtection="1"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0" fontId="43" fillId="24" borderId="46" xfId="0" applyFont="1" applyFill="1" applyBorder="1" applyAlignment="1" applyProtection="1">
      <alignment horizontal="center" vertical="center" wrapText="1"/>
    </xf>
    <xf numFmtId="0" fontId="43" fillId="24" borderId="0" xfId="0" applyFont="1" applyFill="1" applyBorder="1" applyAlignment="1" applyProtection="1">
      <alignment horizontal="center" vertical="center" wrapText="1"/>
    </xf>
    <xf numFmtId="0" fontId="43" fillId="24" borderId="47" xfId="0" applyFont="1" applyFill="1" applyBorder="1" applyAlignment="1" applyProtection="1">
      <alignment horizontal="center" vertical="center" wrapText="1"/>
    </xf>
    <xf numFmtId="0" fontId="45" fillId="26" borderId="46" xfId="0" applyFont="1" applyFill="1" applyBorder="1" applyAlignment="1" applyProtection="1">
      <alignment horizontal="left" vertical="center" wrapText="1"/>
    </xf>
    <xf numFmtId="0" fontId="45" fillId="26" borderId="0" xfId="0" applyFont="1" applyFill="1" applyBorder="1" applyAlignment="1" applyProtection="1">
      <alignment horizontal="left" vertical="center" wrapText="1"/>
    </xf>
    <xf numFmtId="181" fontId="45" fillId="26" borderId="0" xfId="0" applyNumberFormat="1" applyFont="1" applyFill="1" applyBorder="1" applyAlignment="1" applyProtection="1">
      <alignment horizontal="right" vertical="center" wrapText="1"/>
    </xf>
    <xf numFmtId="0" fontId="46" fillId="27" borderId="46" xfId="0" applyFont="1" applyFill="1" applyBorder="1" applyAlignment="1" applyProtection="1">
      <alignment horizontal="left" vertical="center" wrapText="1"/>
    </xf>
    <xf numFmtId="0" fontId="46" fillId="27" borderId="0" xfId="0" applyFont="1" applyFill="1" applyBorder="1" applyAlignment="1" applyProtection="1">
      <alignment horizontal="left" vertical="center" wrapText="1"/>
    </xf>
    <xf numFmtId="181" fontId="46" fillId="27" borderId="0" xfId="0" applyNumberFormat="1" applyFont="1" applyFill="1" applyBorder="1" applyAlignment="1" applyProtection="1">
      <alignment horizontal="right" vertical="center" wrapText="1"/>
    </xf>
    <xf numFmtId="181" fontId="46" fillId="27" borderId="47" xfId="0" applyNumberFormat="1" applyFont="1" applyFill="1" applyBorder="1" applyAlignment="1" applyProtection="1">
      <alignment horizontal="right" vertical="center" wrapText="1"/>
    </xf>
    <xf numFmtId="0" fontId="46" fillId="26" borderId="46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1" fontId="46" fillId="26" borderId="0" xfId="0" applyNumberFormat="1" applyFont="1" applyFill="1" applyBorder="1" applyAlignment="1" applyProtection="1">
      <alignment horizontal="right" vertical="center" wrapText="1"/>
    </xf>
    <xf numFmtId="181" fontId="46" fillId="26" borderId="47" xfId="0" applyNumberFormat="1" applyFont="1" applyFill="1" applyBorder="1" applyAlignment="1" applyProtection="1">
      <alignment horizontal="right" vertical="center" wrapText="1"/>
    </xf>
    <xf numFmtId="0" fontId="46" fillId="27" borderId="48" xfId="0" applyFont="1" applyFill="1" applyBorder="1" applyAlignment="1" applyProtection="1">
      <alignment horizontal="left" vertical="center" wrapText="1"/>
    </xf>
    <xf numFmtId="0" fontId="46" fillId="27" borderId="49" xfId="0" applyFont="1" applyFill="1" applyBorder="1" applyAlignment="1" applyProtection="1">
      <alignment horizontal="left" vertical="center" wrapText="1"/>
    </xf>
    <xf numFmtId="181" fontId="46" fillId="27" borderId="49" xfId="0" applyNumberFormat="1" applyFont="1" applyFill="1" applyBorder="1" applyAlignment="1" applyProtection="1">
      <alignment horizontal="right" vertical="center" wrapText="1"/>
    </xf>
    <xf numFmtId="181" fontId="46" fillId="27" borderId="50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1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10" xfId="3" applyFont="1" applyFill="1" applyBorder="1" applyAlignment="1" applyProtection="1">
      <alignment horizontal="left"/>
      <protection hidden="1"/>
    </xf>
    <xf numFmtId="169" fontId="19" fillId="24" borderId="13" xfId="1" applyNumberFormat="1" applyFont="1" applyFill="1" applyBorder="1" applyProtection="1">
      <protection hidden="1"/>
    </xf>
    <xf numFmtId="37" fontId="10" fillId="24" borderId="29" xfId="3" applyFont="1" applyFill="1" applyBorder="1" applyAlignment="1" applyProtection="1">
      <alignment horizontal="left"/>
      <protection hidden="1"/>
    </xf>
    <xf numFmtId="169" fontId="19" fillId="24" borderId="18" xfId="1" applyNumberFormat="1" applyFont="1" applyFill="1" applyBorder="1" applyProtection="1">
      <protection hidden="1"/>
    </xf>
    <xf numFmtId="37" fontId="10" fillId="24" borderId="34" xfId="3" applyFont="1" applyFill="1" applyBorder="1" applyAlignment="1" applyProtection="1">
      <alignment horizontal="left"/>
      <protection hidden="1"/>
    </xf>
    <xf numFmtId="171" fontId="19" fillId="24" borderId="34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10" fillId="24" borderId="15" xfId="3" applyFont="1" applyFill="1" applyBorder="1" applyAlignment="1" applyProtection="1">
      <alignment horizontal="left"/>
      <protection hidden="1"/>
    </xf>
    <xf numFmtId="169" fontId="20" fillId="24" borderId="18" xfId="1" applyNumberFormat="1" applyFont="1" applyFill="1" applyBorder="1" applyProtection="1">
      <protection hidden="1"/>
    </xf>
    <xf numFmtId="174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1" xfId="1" applyNumberFormat="1" applyFont="1" applyFill="1" applyBorder="1" applyProtection="1">
      <protection hidden="1"/>
    </xf>
    <xf numFmtId="37" fontId="8" fillId="24" borderId="16" xfId="3" applyFont="1" applyFill="1" applyBorder="1" applyAlignment="1" applyProtection="1">
      <protection hidden="1"/>
    </xf>
    <xf numFmtId="169" fontId="19" fillId="24" borderId="16" xfId="1" applyNumberFormat="1" applyFont="1" applyFill="1" applyBorder="1" applyProtection="1">
      <protection hidden="1"/>
    </xf>
    <xf numFmtId="37" fontId="8" fillId="24" borderId="41" xfId="3" applyFont="1" applyFill="1" applyBorder="1" applyAlignment="1" applyProtection="1">
      <protection hidden="1"/>
    </xf>
    <xf numFmtId="169" fontId="19" fillId="24" borderId="40" xfId="1" applyNumberFormat="1" applyFont="1" applyFill="1" applyBorder="1" applyProtection="1">
      <protection hidden="1"/>
    </xf>
    <xf numFmtId="169" fontId="19" fillId="24" borderId="37" xfId="1" applyNumberFormat="1" applyFont="1" applyFill="1" applyBorder="1" applyProtection="1">
      <protection hidden="1"/>
    </xf>
    <xf numFmtId="180" fontId="8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10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10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3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165" fontId="17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169" fontId="8" fillId="0" borderId="2" xfId="1" applyNumberFormat="1" applyFont="1" applyFill="1" applyBorder="1" applyAlignment="1">
      <alignment vertical="center" wrapText="1"/>
    </xf>
    <xf numFmtId="38" fontId="8" fillId="0" borderId="44" xfId="46" applyNumberFormat="1" applyFont="1" applyBorder="1" applyAlignment="1">
      <alignment horizontal="center" vertical="center" wrapText="1"/>
    </xf>
    <xf numFmtId="0" fontId="10" fillId="0" borderId="51" xfId="46" applyFont="1" applyBorder="1" applyAlignment="1">
      <alignment horizontal="center" vertical="center" wrapText="1"/>
    </xf>
    <xf numFmtId="38" fontId="10" fillId="0" borderId="52" xfId="46" applyNumberFormat="1" applyFont="1" applyBorder="1" applyAlignment="1">
      <alignment horizontal="center" vertical="center"/>
    </xf>
    <xf numFmtId="0" fontId="1" fillId="24" borderId="0" xfId="83" applyFill="1"/>
    <xf numFmtId="0" fontId="1" fillId="0" borderId="0" xfId="83"/>
    <xf numFmtId="0" fontId="47" fillId="28" borderId="0" xfId="83" applyFont="1" applyFill="1" applyAlignment="1">
      <alignment horizontal="center" vertical="center"/>
    </xf>
    <xf numFmtId="0" fontId="47" fillId="28" borderId="54" xfId="83" applyFont="1" applyFill="1" applyBorder="1" applyAlignment="1">
      <alignment horizontal="center" vertical="center"/>
    </xf>
    <xf numFmtId="0" fontId="47" fillId="28" borderId="53" xfId="83" applyFont="1" applyFill="1" applyBorder="1" applyAlignment="1">
      <alignment horizontal="center" vertical="center"/>
    </xf>
    <xf numFmtId="0" fontId="47" fillId="28" borderId="55" xfId="83" applyFont="1" applyFill="1" applyBorder="1" applyAlignment="1">
      <alignment horizontal="center" vertical="center"/>
    </xf>
    <xf numFmtId="0" fontId="47" fillId="26" borderId="56" xfId="83" applyFont="1" applyFill="1" applyBorder="1" applyAlignment="1">
      <alignment horizontal="center" vertical="center" wrapText="1"/>
    </xf>
    <xf numFmtId="0" fontId="47" fillId="29" borderId="57" xfId="83" applyFont="1" applyFill="1" applyBorder="1" applyAlignment="1">
      <alignment horizontal="center" vertical="center" wrapText="1"/>
    </xf>
    <xf numFmtId="0" fontId="47" fillId="30" borderId="57" xfId="83" applyFont="1" applyFill="1" applyBorder="1" applyAlignment="1">
      <alignment horizontal="center" vertical="center" wrapText="1"/>
    </xf>
    <xf numFmtId="0" fontId="47" fillId="31" borderId="57" xfId="83" applyFont="1" applyFill="1" applyBorder="1" applyAlignment="1">
      <alignment horizontal="center" vertical="center" wrapText="1"/>
    </xf>
    <xf numFmtId="0" fontId="47" fillId="32" borderId="56" xfId="83" applyFont="1" applyFill="1" applyBorder="1" applyAlignment="1">
      <alignment horizontal="center" vertical="center" wrapText="1"/>
    </xf>
    <xf numFmtId="0" fontId="47" fillId="33" borderId="57" xfId="83" applyFont="1" applyFill="1" applyBorder="1" applyAlignment="1">
      <alignment horizontal="center" vertical="center" wrapText="1"/>
    </xf>
    <xf numFmtId="0" fontId="47" fillId="34" borderId="57" xfId="83" applyFont="1" applyFill="1" applyBorder="1" applyAlignment="1">
      <alignment horizontal="center" vertical="center" wrapText="1"/>
    </xf>
    <xf numFmtId="0" fontId="47" fillId="35" borderId="58" xfId="83" applyFont="1" applyFill="1" applyBorder="1" applyAlignment="1">
      <alignment horizontal="center" vertical="center" wrapText="1"/>
    </xf>
    <xf numFmtId="0" fontId="48" fillId="24" borderId="59" xfId="83" applyFont="1" applyFill="1" applyBorder="1" applyAlignment="1">
      <alignment vertical="center"/>
    </xf>
    <xf numFmtId="38" fontId="49" fillId="24" borderId="0" xfId="83" applyNumberFormat="1" applyFont="1" applyFill="1" applyBorder="1"/>
    <xf numFmtId="38" fontId="49" fillId="29" borderId="0" xfId="83" applyNumberFormat="1" applyFont="1" applyFill="1" applyBorder="1"/>
    <xf numFmtId="38" fontId="49" fillId="30" borderId="0" xfId="83" applyNumberFormat="1" applyFont="1" applyFill="1" applyBorder="1"/>
    <xf numFmtId="38" fontId="49" fillId="31" borderId="60" xfId="83" applyNumberFormat="1" applyFont="1" applyFill="1" applyBorder="1"/>
    <xf numFmtId="38" fontId="49" fillId="32" borderId="0" xfId="83" applyNumberFormat="1" applyFont="1" applyFill="1" applyBorder="1"/>
    <xf numFmtId="38" fontId="49" fillId="33" borderId="0" xfId="83" applyNumberFormat="1" applyFont="1" applyFill="1" applyBorder="1"/>
    <xf numFmtId="38" fontId="49" fillId="34" borderId="0" xfId="83" applyNumberFormat="1" applyFont="1" applyFill="1" applyBorder="1"/>
    <xf numFmtId="38" fontId="49" fillId="35" borderId="61" xfId="83" applyNumberFormat="1" applyFont="1" applyFill="1" applyBorder="1"/>
    <xf numFmtId="38" fontId="49" fillId="31" borderId="61" xfId="83" applyNumberFormat="1" applyFont="1" applyFill="1" applyBorder="1"/>
    <xf numFmtId="38" fontId="49" fillId="31" borderId="62" xfId="83" applyNumberFormat="1" applyFont="1" applyFill="1" applyBorder="1"/>
    <xf numFmtId="0" fontId="48" fillId="24" borderId="2" xfId="83" applyFont="1" applyFill="1" applyBorder="1" applyAlignment="1">
      <alignment vertical="center"/>
    </xf>
    <xf numFmtId="38" fontId="50" fillId="24" borderId="2" xfId="83" applyNumberFormat="1" applyFont="1" applyFill="1" applyBorder="1"/>
    <xf numFmtId="38" fontId="50" fillId="29" borderId="2" xfId="83" applyNumberFormat="1" applyFont="1" applyFill="1" applyBorder="1"/>
    <xf numFmtId="38" fontId="50" fillId="30" borderId="2" xfId="83" applyNumberFormat="1" applyFont="1" applyFill="1" applyBorder="1"/>
    <xf numFmtId="38" fontId="50" fillId="31" borderId="2" xfId="83" applyNumberFormat="1" applyFont="1" applyFill="1" applyBorder="1"/>
    <xf numFmtId="38" fontId="50" fillId="32" borderId="2" xfId="83" applyNumberFormat="1" applyFont="1" applyFill="1" applyBorder="1"/>
    <xf numFmtId="38" fontId="50" fillId="33" borderId="2" xfId="83" applyNumberFormat="1" applyFont="1" applyFill="1" applyBorder="1"/>
    <xf numFmtId="38" fontId="50" fillId="34" borderId="2" xfId="83" applyNumberFormat="1" applyFont="1" applyFill="1" applyBorder="1"/>
    <xf numFmtId="38" fontId="50" fillId="35" borderId="2" xfId="83" applyNumberFormat="1" applyFont="1" applyFill="1" applyBorder="1"/>
    <xf numFmtId="0" fontId="51" fillId="24" borderId="0" xfId="83" applyFont="1" applyFill="1"/>
    <xf numFmtId="38" fontId="51" fillId="24" borderId="0" xfId="83" applyNumberFormat="1" applyFont="1" applyFill="1"/>
    <xf numFmtId="182" fontId="8" fillId="0" borderId="6" xfId="3" applyNumberFormat="1" applyFont="1" applyFill="1" applyBorder="1" applyAlignment="1" applyProtection="1">
      <protection hidden="1"/>
    </xf>
    <xf numFmtId="182" fontId="8" fillId="0" borderId="11" xfId="3" applyNumberFormat="1" applyFont="1" applyFill="1" applyBorder="1" applyAlignment="1" applyProtection="1">
      <protection hidden="1"/>
    </xf>
    <xf numFmtId="182" fontId="8" fillId="0" borderId="30" xfId="3" applyNumberFormat="1" applyFont="1" applyFill="1" applyBorder="1" applyAlignment="1" applyProtection="1">
      <protection hidden="1"/>
    </xf>
    <xf numFmtId="182" fontId="21" fillId="0" borderId="16" xfId="3" applyNumberFormat="1" applyFont="1" applyFill="1" applyBorder="1" applyAlignment="1" applyProtection="1">
      <protection hidden="1"/>
    </xf>
    <xf numFmtId="38" fontId="19" fillId="0" borderId="6" xfId="2" applyNumberFormat="1" applyFont="1" applyBorder="1" applyProtection="1">
      <protection hidden="1"/>
    </xf>
    <xf numFmtId="38" fontId="19" fillId="0" borderId="11" xfId="2" applyNumberFormat="1" applyFont="1" applyBorder="1" applyProtection="1">
      <protection hidden="1"/>
    </xf>
    <xf numFmtId="38" fontId="19" fillId="0" borderId="30" xfId="2" applyNumberFormat="1" applyFont="1" applyBorder="1" applyProtection="1">
      <protection hidden="1"/>
    </xf>
    <xf numFmtId="182" fontId="8" fillId="0" borderId="9" xfId="3" applyNumberFormat="1" applyFont="1" applyFill="1" applyBorder="1" applyAlignment="1" applyProtection="1">
      <protection hidden="1"/>
    </xf>
    <xf numFmtId="182" fontId="8" fillId="0" borderId="14" xfId="3" applyNumberFormat="1" applyFont="1" applyFill="1" applyBorder="1" applyAlignment="1" applyProtection="1">
      <protection hidden="1"/>
    </xf>
    <xf numFmtId="182" fontId="8" fillId="0" borderId="33" xfId="3" applyNumberFormat="1" applyFont="1" applyFill="1" applyBorder="1" applyAlignment="1" applyProtection="1">
      <protection hidden="1"/>
    </xf>
    <xf numFmtId="165" fontId="8" fillId="0" borderId="8" xfId="2" applyNumberFormat="1" applyFont="1" applyFill="1" applyBorder="1" applyProtection="1">
      <protection hidden="1"/>
    </xf>
    <xf numFmtId="165" fontId="8" fillId="0" borderId="13" xfId="2" applyNumberFormat="1" applyFont="1" applyFill="1" applyBorder="1" applyProtection="1">
      <protection hidden="1"/>
    </xf>
    <xf numFmtId="165" fontId="8" fillId="0" borderId="32" xfId="2" applyNumberFormat="1" applyFont="1" applyFill="1" applyBorder="1" applyProtection="1">
      <protection hidden="1"/>
    </xf>
    <xf numFmtId="165" fontId="10" fillId="0" borderId="18" xfId="2" applyNumberFormat="1" applyFont="1" applyFill="1" applyBorder="1" applyProtection="1">
      <protection hidden="1"/>
    </xf>
    <xf numFmtId="165" fontId="10" fillId="0" borderId="8" xfId="2" applyNumberFormat="1" applyFont="1" applyBorder="1" applyProtection="1">
      <protection hidden="1"/>
    </xf>
    <xf numFmtId="165" fontId="10" fillId="0" borderId="13" xfId="2" applyNumberFormat="1" applyFont="1" applyBorder="1" applyProtection="1">
      <protection hidden="1"/>
    </xf>
    <xf numFmtId="165" fontId="10" fillId="0" borderId="32" xfId="2" applyNumberFormat="1" applyFont="1" applyBorder="1" applyProtection="1">
      <protection hidden="1"/>
    </xf>
    <xf numFmtId="37" fontId="10" fillId="0" borderId="16" xfId="3" applyFont="1" applyFill="1" applyBorder="1" applyAlignment="1" applyProtection="1">
      <protection hidden="1"/>
    </xf>
    <xf numFmtId="182" fontId="10" fillId="0" borderId="19" xfId="3" applyNumberFormat="1" applyFont="1" applyFill="1" applyBorder="1" applyAlignment="1" applyProtection="1">
      <protection hidden="1"/>
    </xf>
    <xf numFmtId="38" fontId="10" fillId="0" borderId="44" xfId="46" applyNumberFormat="1" applyFont="1" applyBorder="1" applyAlignment="1">
      <alignment horizontal="center" vertical="center"/>
    </xf>
    <xf numFmtId="38" fontId="8" fillId="0" borderId="44" xfId="1" applyNumberFormat="1" applyFont="1" applyFill="1" applyBorder="1" applyAlignment="1">
      <alignment vertical="center" wrapText="1"/>
    </xf>
    <xf numFmtId="168" fontId="52" fillId="24" borderId="2" xfId="1" applyFont="1" applyFill="1" applyBorder="1" applyAlignment="1">
      <alignment horizontal="center" wrapText="1"/>
    </xf>
    <xf numFmtId="168" fontId="8" fillId="24" borderId="6" xfId="1" applyNumberFormat="1" applyFont="1" applyFill="1" applyBorder="1" applyProtection="1">
      <protection hidden="1"/>
    </xf>
    <xf numFmtId="168" fontId="8" fillId="24" borderId="11" xfId="1" applyNumberFormat="1" applyFont="1" applyFill="1" applyBorder="1" applyProtection="1">
      <protection hidden="1"/>
    </xf>
    <xf numFmtId="168" fontId="10" fillId="24" borderId="16" xfId="1" applyNumberFormat="1" applyFont="1" applyFill="1" applyBorder="1" applyProtection="1">
      <protection hidden="1"/>
    </xf>
    <xf numFmtId="168" fontId="0" fillId="24" borderId="0" xfId="1" applyFont="1" applyFill="1"/>
    <xf numFmtId="0" fontId="41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179" fontId="40" fillId="24" borderId="0" xfId="40" applyNumberFormat="1" applyFont="1" applyFill="1" applyAlignment="1">
      <alignment horizontal="center" wrapText="1"/>
    </xf>
    <xf numFmtId="179" fontId="10" fillId="24" borderId="0" xfId="40" applyNumberFormat="1" applyFont="1" applyFill="1" applyAlignment="1">
      <alignment horizontal="center" vertical="center" wrapText="1"/>
    </xf>
    <xf numFmtId="179" fontId="10" fillId="24" borderId="0" xfId="40" applyNumberFormat="1" applyFont="1" applyFill="1" applyAlignment="1">
      <alignment horizontal="center" vertical="center"/>
    </xf>
    <xf numFmtId="0" fontId="47" fillId="28" borderId="53" xfId="83" applyFont="1" applyFill="1" applyBorder="1" applyAlignment="1">
      <alignment horizontal="center" vertical="center"/>
    </xf>
  </cellXfs>
  <cellStyles count="8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3" xfId="45"/>
    <cellStyle name="Normal 3 2" xfId="67"/>
    <cellStyle name="Normal 3 2 2" xfId="81"/>
    <cellStyle name="Normal 4" xfId="46"/>
    <cellStyle name="Normal 5" xfId="68"/>
    <cellStyle name="Normal 6" xfId="83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zoomScaleSheetLayoutView="100" workbookViewId="0">
      <selection activeCell="B4" sqref="B4:C12"/>
    </sheetView>
  </sheetViews>
  <sheetFormatPr baseColWidth="10" defaultColWidth="11.42578125" defaultRowHeight="12.75" x14ac:dyDescent="0.2"/>
  <cols>
    <col min="1" max="1" width="61.140625" style="94" customWidth="1"/>
    <col min="2" max="6" width="17.42578125" style="94" customWidth="1"/>
    <col min="7" max="7" width="17.140625" style="94" customWidth="1"/>
    <col min="8" max="8" width="12.28515625" style="94" customWidth="1"/>
    <col min="9" max="9" width="17.7109375" style="94" bestFit="1" customWidth="1"/>
    <col min="10" max="16384" width="11.42578125" style="94"/>
  </cols>
  <sheetData>
    <row r="1" spans="1:9" ht="27.75" customHeight="1" x14ac:dyDescent="0.2">
      <c r="A1" s="277" t="s">
        <v>282</v>
      </c>
      <c r="B1" s="277"/>
      <c r="C1" s="277"/>
      <c r="D1" s="277"/>
      <c r="E1" s="277"/>
      <c r="F1" s="277"/>
      <c r="G1" s="277"/>
      <c r="H1" s="277"/>
      <c r="I1" s="277"/>
    </row>
    <row r="3" spans="1:9" ht="39" thickBot="1" x14ac:dyDescent="0.25">
      <c r="A3" s="99" t="s">
        <v>115</v>
      </c>
      <c r="B3" s="213" t="s">
        <v>114</v>
      </c>
      <c r="C3" s="99" t="s">
        <v>278</v>
      </c>
      <c r="D3" s="99" t="s">
        <v>125</v>
      </c>
      <c r="E3" s="99" t="s">
        <v>129</v>
      </c>
      <c r="F3" s="99" t="s">
        <v>130</v>
      </c>
      <c r="G3" s="100" t="s">
        <v>126</v>
      </c>
      <c r="H3" s="99" t="s">
        <v>119</v>
      </c>
      <c r="I3" s="99" t="s">
        <v>120</v>
      </c>
    </row>
    <row r="4" spans="1:9" ht="25.5" customHeight="1" thickBot="1" x14ac:dyDescent="0.25">
      <c r="A4" s="101" t="s">
        <v>121</v>
      </c>
      <c r="B4" s="211">
        <v>2498604338.7725172</v>
      </c>
      <c r="C4" s="271">
        <v>-14731911.300000001</v>
      </c>
      <c r="D4" s="212">
        <f t="shared" ref="D4:D12" si="0">SUM(B4:C4)</f>
        <v>2483872427.472517</v>
      </c>
      <c r="E4" s="117">
        <v>20</v>
      </c>
      <c r="F4" s="117">
        <f t="shared" ref="F4:F12" si="1">+E4/100*D4</f>
        <v>496774485.49450344</v>
      </c>
      <c r="G4" s="118">
        <f t="shared" ref="G4:G12" si="2">+D4-F4</f>
        <v>1987097941.9780135</v>
      </c>
    </row>
    <row r="5" spans="1:9" ht="25.5" customHeight="1" thickBot="1" x14ac:dyDescent="0.25">
      <c r="A5" s="123" t="s">
        <v>206</v>
      </c>
      <c r="B5" s="211">
        <v>66025355.314287424</v>
      </c>
      <c r="C5" s="271"/>
      <c r="D5" s="212">
        <f t="shared" si="0"/>
        <v>66025355.314287424</v>
      </c>
      <c r="E5" s="117">
        <v>100</v>
      </c>
      <c r="F5" s="117">
        <f t="shared" si="1"/>
        <v>66025355.314287424</v>
      </c>
      <c r="G5" s="118">
        <f t="shared" si="2"/>
        <v>0</v>
      </c>
    </row>
    <row r="6" spans="1:9" ht="25.5" customHeight="1" thickBot="1" x14ac:dyDescent="0.25">
      <c r="A6" s="123" t="s">
        <v>207</v>
      </c>
      <c r="B6" s="211">
        <v>16398561.293919863</v>
      </c>
      <c r="C6" s="271"/>
      <c r="D6" s="212">
        <f t="shared" si="0"/>
        <v>16398561.293919863</v>
      </c>
      <c r="E6" s="117">
        <v>100</v>
      </c>
      <c r="F6" s="117">
        <f t="shared" si="1"/>
        <v>16398561.293919863</v>
      </c>
      <c r="G6" s="118">
        <f t="shared" si="2"/>
        <v>0</v>
      </c>
    </row>
    <row r="7" spans="1:9" ht="25.5" customHeight="1" thickBot="1" x14ac:dyDescent="0.25">
      <c r="A7" s="101" t="s">
        <v>122</v>
      </c>
      <c r="B7" s="211">
        <v>95278067.805517882</v>
      </c>
      <c r="C7" s="271"/>
      <c r="D7" s="212">
        <f t="shared" si="0"/>
        <v>95278067.805517882</v>
      </c>
      <c r="E7" s="117">
        <v>20</v>
      </c>
      <c r="F7" s="117">
        <f t="shared" si="1"/>
        <v>19055613.561103579</v>
      </c>
      <c r="G7" s="118">
        <f t="shared" si="2"/>
        <v>76222454.2444143</v>
      </c>
    </row>
    <row r="8" spans="1:9" ht="25.5" customHeight="1" thickBot="1" x14ac:dyDescent="0.25">
      <c r="A8" s="101" t="s">
        <v>123</v>
      </c>
      <c r="B8" s="211">
        <v>75298111</v>
      </c>
      <c r="C8" s="271"/>
      <c r="D8" s="212">
        <f t="shared" si="0"/>
        <v>75298111</v>
      </c>
      <c r="E8" s="117">
        <v>20</v>
      </c>
      <c r="F8" s="117">
        <f t="shared" si="1"/>
        <v>15059622.200000001</v>
      </c>
      <c r="G8" s="118">
        <f t="shared" si="2"/>
        <v>60238488.799999997</v>
      </c>
    </row>
    <row r="9" spans="1:9" ht="25.5" customHeight="1" thickBot="1" x14ac:dyDescent="0.25">
      <c r="A9" s="101" t="s">
        <v>208</v>
      </c>
      <c r="B9" s="211">
        <v>76516020</v>
      </c>
      <c r="C9" s="271"/>
      <c r="D9" s="212">
        <f t="shared" si="0"/>
        <v>76516020</v>
      </c>
      <c r="E9" s="117">
        <v>20</v>
      </c>
      <c r="F9" s="117">
        <f t="shared" si="1"/>
        <v>15303204</v>
      </c>
      <c r="G9" s="118">
        <f t="shared" si="2"/>
        <v>61212816</v>
      </c>
    </row>
    <row r="10" spans="1:9" ht="25.5" customHeight="1" thickBot="1" x14ac:dyDescent="0.25">
      <c r="A10" s="101" t="s">
        <v>134</v>
      </c>
      <c r="B10" s="211">
        <v>16345374</v>
      </c>
      <c r="C10" s="271"/>
      <c r="D10" s="212">
        <f t="shared" si="0"/>
        <v>16345374</v>
      </c>
      <c r="E10" s="117">
        <v>20</v>
      </c>
      <c r="F10" s="117">
        <f t="shared" si="1"/>
        <v>3269074.8000000003</v>
      </c>
      <c r="G10" s="118">
        <f t="shared" si="2"/>
        <v>13076299.199999999</v>
      </c>
    </row>
    <row r="11" spans="1:9" ht="25.5" customHeight="1" thickBot="1" x14ac:dyDescent="0.25">
      <c r="A11" s="101" t="s">
        <v>124</v>
      </c>
      <c r="B11" s="211">
        <v>63111145</v>
      </c>
      <c r="C11" s="271"/>
      <c r="D11" s="212">
        <f t="shared" si="0"/>
        <v>63111145</v>
      </c>
      <c r="E11" s="117">
        <v>20</v>
      </c>
      <c r="F11" s="117">
        <f t="shared" si="1"/>
        <v>12622229</v>
      </c>
      <c r="G11" s="118">
        <f t="shared" si="2"/>
        <v>50488916</v>
      </c>
    </row>
    <row r="12" spans="1:9" ht="25.5" customHeight="1" thickBot="1" x14ac:dyDescent="0.25">
      <c r="A12" s="101" t="s">
        <v>139</v>
      </c>
      <c r="B12" s="211">
        <v>121702008</v>
      </c>
      <c r="C12" s="271"/>
      <c r="D12" s="212">
        <f t="shared" si="0"/>
        <v>121702008</v>
      </c>
      <c r="E12" s="117">
        <v>20</v>
      </c>
      <c r="F12" s="117">
        <f t="shared" si="1"/>
        <v>24340401.600000001</v>
      </c>
      <c r="G12" s="118">
        <f t="shared" si="2"/>
        <v>97361606.400000006</v>
      </c>
    </row>
    <row r="13" spans="1:9" ht="25.5" customHeight="1" x14ac:dyDescent="0.2">
      <c r="A13" s="102" t="s">
        <v>125</v>
      </c>
      <c r="B13" s="214">
        <f>SUM(B4:B12)</f>
        <v>3029278981.1862421</v>
      </c>
      <c r="C13" s="214">
        <f t="shared" ref="C13" si="3">SUM(C4:C12)</f>
        <v>-14731911.300000001</v>
      </c>
      <c r="D13" s="270">
        <f>SUM(D4:D12)</f>
        <v>3014547069.8862419</v>
      </c>
      <c r="E13" s="119"/>
      <c r="F13" s="119">
        <f>SUM(F4:F12)</f>
        <v>668848547.26381445</v>
      </c>
      <c r="G13" s="120">
        <f>SUM(G4:G12)</f>
        <v>2345698522.6224275</v>
      </c>
      <c r="H13" s="103">
        <v>1.2800000000000001E-2</v>
      </c>
      <c r="I13" s="104">
        <f>+G13*H13</f>
        <v>30024941.089567073</v>
      </c>
    </row>
    <row r="14" spans="1:9" x14ac:dyDescent="0.2">
      <c r="A14" s="95"/>
      <c r="B14" s="107" t="s">
        <v>132</v>
      </c>
      <c r="C14" s="107"/>
      <c r="D14" s="107"/>
      <c r="E14" s="105" t="s">
        <v>132</v>
      </c>
      <c r="F14" s="96"/>
      <c r="G14" s="106" t="s">
        <v>132</v>
      </c>
      <c r="H14" s="108" t="s">
        <v>132</v>
      </c>
      <c r="I14" s="106" t="s">
        <v>132</v>
      </c>
    </row>
    <row r="15" spans="1:9" x14ac:dyDescent="0.2">
      <c r="A15" s="97" t="s">
        <v>116</v>
      </c>
    </row>
    <row r="16" spans="1:9" x14ac:dyDescent="0.2">
      <c r="B16" s="109"/>
      <c r="C16" s="111"/>
      <c r="D16" s="111"/>
      <c r="E16" s="110" t="s">
        <v>140</v>
      </c>
      <c r="F16" s="111"/>
      <c r="G16" s="112">
        <v>367143657.16480011</v>
      </c>
      <c r="H16" s="113">
        <v>12</v>
      </c>
      <c r="I16" s="114">
        <f>+G16/H16</f>
        <v>30595304.763733342</v>
      </c>
    </row>
    <row r="18" spans="7:9" x14ac:dyDescent="0.2">
      <c r="G18" s="121" t="s">
        <v>133</v>
      </c>
      <c r="I18" s="122">
        <f>+DISTRIBUCIÓN!B66</f>
        <v>4452552.7746862397</v>
      </c>
    </row>
    <row r="21" spans="7:9" x14ac:dyDescent="0.2">
      <c r="G21" s="278"/>
      <c r="H21" s="278"/>
      <c r="I21" s="115">
        <f>+I13+I18</f>
        <v>34477493.864253312</v>
      </c>
    </row>
    <row r="22" spans="7:9" x14ac:dyDescent="0.2">
      <c r="G22" s="278"/>
      <c r="H22" s="278"/>
      <c r="I22" s="116"/>
    </row>
    <row r="23" spans="7:9" x14ac:dyDescent="0.2">
      <c r="G23" s="278"/>
      <c r="H23" s="278"/>
      <c r="I23" s="116"/>
    </row>
  </sheetData>
  <mergeCells count="4">
    <mergeCell ref="A1:I1"/>
    <mergeCell ref="G21:H21"/>
    <mergeCell ref="G22:H22"/>
    <mergeCell ref="G23:H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B41" activePane="bottomRight" state="frozen"/>
      <selection activeCell="A4" sqref="A4"/>
      <selection pane="topRight" activeCell="B4" sqref="B4"/>
      <selection pane="bottomLeft" activeCell="A5" sqref="A5"/>
      <selection pane="bottomRight" activeCell="A64" sqref="A64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70" customWidth="1"/>
    <col min="5" max="5" width="12.28515625" style="2" customWidth="1"/>
    <col min="6" max="6" width="15.5703125" style="2" customWidth="1"/>
    <col min="7" max="7" width="12" style="70" customWidth="1"/>
    <col min="8" max="8" width="17.7109375" style="71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70" customWidth="1"/>
    <col min="28" max="28" width="18.42578125" style="2" bestFit="1" customWidth="1"/>
    <col min="29" max="29" width="16.85546875" style="2" bestFit="1" customWidth="1"/>
    <col min="30" max="30" width="13.85546875" style="70" customWidth="1"/>
    <col min="31" max="31" width="15.140625" style="70" customWidth="1"/>
    <col min="32" max="32" width="17.5703125" style="71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80" t="s">
        <v>0</v>
      </c>
      <c r="C3" s="280"/>
      <c r="D3" s="280"/>
      <c r="E3" s="280"/>
      <c r="F3" s="280"/>
      <c r="G3" s="280"/>
      <c r="H3" s="280"/>
      <c r="I3" s="280" t="s">
        <v>1</v>
      </c>
      <c r="J3" s="280"/>
      <c r="K3" s="280"/>
      <c r="L3" s="280"/>
      <c r="M3" s="280"/>
      <c r="N3" s="280"/>
      <c r="O3" s="280" t="s">
        <v>1</v>
      </c>
      <c r="P3" s="280"/>
      <c r="Q3" s="280"/>
      <c r="R3" s="280"/>
      <c r="S3" s="280"/>
      <c r="T3" s="280"/>
      <c r="U3" s="4"/>
      <c r="V3" s="280" t="s">
        <v>1</v>
      </c>
      <c r="W3" s="280"/>
      <c r="X3" s="280"/>
      <c r="Y3" s="280"/>
      <c r="Z3" s="280"/>
      <c r="AA3" s="280"/>
      <c r="AB3" s="279" t="s">
        <v>1</v>
      </c>
      <c r="AC3" s="279"/>
      <c r="AD3" s="279"/>
      <c r="AE3" s="279"/>
      <c r="AF3" s="279"/>
      <c r="AG3" s="279" t="s">
        <v>2</v>
      </c>
      <c r="AH3" s="279"/>
      <c r="AI3" s="279"/>
      <c r="AJ3" s="279"/>
      <c r="AK3" s="279"/>
      <c r="AM3" s="279"/>
      <c r="AN3" s="279"/>
      <c r="AO3" s="279"/>
      <c r="AP3" s="279"/>
      <c r="AQ3" s="279"/>
    </row>
    <row r="4" spans="1:43" ht="64.5" thickBot="1" x14ac:dyDescent="0.25">
      <c r="A4" s="6" t="s">
        <v>3</v>
      </c>
      <c r="B4" s="6" t="s">
        <v>141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209</v>
      </c>
      <c r="K4" s="6" t="s">
        <v>270</v>
      </c>
      <c r="L4" s="6" t="s">
        <v>271</v>
      </c>
      <c r="M4" s="6" t="s">
        <v>9</v>
      </c>
      <c r="N4" s="6" t="s">
        <v>10</v>
      </c>
      <c r="O4" s="6" t="s">
        <v>11</v>
      </c>
      <c r="P4" s="6" t="s">
        <v>12</v>
      </c>
      <c r="Q4" s="6" t="s">
        <v>272</v>
      </c>
      <c r="R4" s="6" t="s">
        <v>13</v>
      </c>
      <c r="S4" s="6" t="s">
        <v>273</v>
      </c>
      <c r="T4" s="6" t="s">
        <v>274</v>
      </c>
      <c r="U4" s="6" t="s">
        <v>275</v>
      </c>
      <c r="V4" s="6" t="s">
        <v>9</v>
      </c>
      <c r="W4" s="6" t="s">
        <v>14</v>
      </c>
      <c r="X4" s="6" t="s">
        <v>15</v>
      </c>
      <c r="Y4" s="6" t="s">
        <v>16</v>
      </c>
      <c r="Z4" s="6" t="s">
        <v>276</v>
      </c>
      <c r="AA4" s="8">
        <v>0.85</v>
      </c>
      <c r="AB4" s="6" t="s">
        <v>277</v>
      </c>
      <c r="AC4" s="10" t="s">
        <v>17</v>
      </c>
      <c r="AD4" s="11" t="s">
        <v>18</v>
      </c>
      <c r="AE4" s="8">
        <v>0.15</v>
      </c>
      <c r="AF4" s="9" t="s">
        <v>19</v>
      </c>
      <c r="AG4" s="7" t="s">
        <v>204</v>
      </c>
      <c r="AH4" s="6" t="s">
        <v>205</v>
      </c>
      <c r="AI4" s="7" t="s">
        <v>20</v>
      </c>
      <c r="AJ4" s="10" t="s">
        <v>21</v>
      </c>
      <c r="AK4" s="12" t="s">
        <v>22</v>
      </c>
      <c r="AM4" s="13" t="s">
        <v>23</v>
      </c>
      <c r="AN4" s="13" t="s">
        <v>24</v>
      </c>
      <c r="AO4" s="13" t="s">
        <v>25</v>
      </c>
      <c r="AP4" s="13" t="s">
        <v>26</v>
      </c>
      <c r="AQ4" s="13" t="s">
        <v>27</v>
      </c>
    </row>
    <row r="5" spans="1:43" x14ac:dyDescent="0.2">
      <c r="A5" s="182"/>
      <c r="B5" s="182"/>
      <c r="C5" s="183"/>
      <c r="D5" s="184"/>
      <c r="E5" s="185"/>
      <c r="F5" s="183"/>
      <c r="G5" s="184"/>
      <c r="H5" s="186"/>
      <c r="I5" s="185"/>
      <c r="J5" s="185"/>
      <c r="K5" s="185"/>
      <c r="L5" s="185"/>
      <c r="M5" s="185"/>
      <c r="N5" s="185"/>
      <c r="O5" s="185"/>
      <c r="P5" s="185"/>
      <c r="Q5" s="182"/>
      <c r="R5" s="185"/>
      <c r="S5" s="185"/>
      <c r="T5" s="185"/>
      <c r="U5" s="185"/>
      <c r="V5" s="185"/>
      <c r="W5" s="185"/>
      <c r="X5" s="185"/>
      <c r="Y5" s="185"/>
      <c r="Z5" s="182"/>
      <c r="AA5" s="184"/>
      <c r="AB5" s="182"/>
      <c r="AC5" s="187"/>
      <c r="AD5" s="188"/>
      <c r="AE5" s="184"/>
      <c r="AF5" s="186"/>
      <c r="AG5" s="183" t="s">
        <v>28</v>
      </c>
      <c r="AH5" s="182" t="s">
        <v>28</v>
      </c>
      <c r="AI5" s="183"/>
      <c r="AJ5" s="187"/>
      <c r="AK5" s="189"/>
      <c r="AL5" s="190"/>
      <c r="AM5" s="191" t="s">
        <v>28</v>
      </c>
      <c r="AN5" s="191" t="s">
        <v>28</v>
      </c>
      <c r="AO5" s="191" t="s">
        <v>28</v>
      </c>
      <c r="AP5" s="191" t="s">
        <v>28</v>
      </c>
      <c r="AQ5" s="191"/>
    </row>
    <row r="6" spans="1:43" s="14" customFormat="1" ht="22.5" x14ac:dyDescent="0.2">
      <c r="A6" s="192"/>
      <c r="B6" s="192" t="s">
        <v>29</v>
      </c>
      <c r="C6" s="193" t="s">
        <v>30</v>
      </c>
      <c r="D6" s="194" t="s">
        <v>31</v>
      </c>
      <c r="E6" s="195" t="s">
        <v>32</v>
      </c>
      <c r="F6" s="193" t="s">
        <v>33</v>
      </c>
      <c r="G6" s="194" t="s">
        <v>34</v>
      </c>
      <c r="H6" s="196" t="s">
        <v>35</v>
      </c>
      <c r="I6" s="195" t="s">
        <v>36</v>
      </c>
      <c r="J6" s="195" t="s">
        <v>37</v>
      </c>
      <c r="K6" s="195" t="s">
        <v>38</v>
      </c>
      <c r="L6" s="195" t="s">
        <v>39</v>
      </c>
      <c r="M6" s="195" t="s">
        <v>40</v>
      </c>
      <c r="N6" s="195" t="s">
        <v>41</v>
      </c>
      <c r="O6" s="195" t="s">
        <v>42</v>
      </c>
      <c r="P6" s="195" t="s">
        <v>43</v>
      </c>
      <c r="Q6" s="192" t="s">
        <v>44</v>
      </c>
      <c r="R6" s="195" t="s">
        <v>36</v>
      </c>
      <c r="S6" s="195" t="s">
        <v>37</v>
      </c>
      <c r="T6" s="195" t="s">
        <v>38</v>
      </c>
      <c r="U6" s="195" t="s">
        <v>39</v>
      </c>
      <c r="V6" s="195" t="s">
        <v>40</v>
      </c>
      <c r="W6" s="195" t="s">
        <v>41</v>
      </c>
      <c r="X6" s="195" t="s">
        <v>42</v>
      </c>
      <c r="Y6" s="195" t="s">
        <v>43</v>
      </c>
      <c r="Z6" s="193" t="s">
        <v>45</v>
      </c>
      <c r="AA6" s="194" t="s">
        <v>46</v>
      </c>
      <c r="AB6" s="193" t="s">
        <v>47</v>
      </c>
      <c r="AC6" s="193" t="s">
        <v>48</v>
      </c>
      <c r="AD6" s="194" t="s">
        <v>49</v>
      </c>
      <c r="AE6" s="194" t="s">
        <v>50</v>
      </c>
      <c r="AF6" s="197" t="s">
        <v>51</v>
      </c>
      <c r="AG6" s="198" t="s">
        <v>52</v>
      </c>
      <c r="AH6" s="193" t="s">
        <v>53</v>
      </c>
      <c r="AI6" s="193" t="s">
        <v>54</v>
      </c>
      <c r="AJ6" s="193" t="s">
        <v>55</v>
      </c>
      <c r="AK6" s="199" t="s">
        <v>56</v>
      </c>
      <c r="AL6" s="200"/>
      <c r="AM6" s="195">
        <f>+AP6*0.25</f>
        <v>1984524581.1500001</v>
      </c>
      <c r="AN6" s="195">
        <f>+AP6*0.25</f>
        <v>1984524581.1500001</v>
      </c>
      <c r="AO6" s="195">
        <f>+AP6*0.5</f>
        <v>3969049162.3000002</v>
      </c>
      <c r="AP6" s="195">
        <v>7938098324.6000004</v>
      </c>
      <c r="AQ6" s="200"/>
    </row>
    <row r="7" spans="1:43" s="15" customFormat="1" ht="23.25" customHeight="1" x14ac:dyDescent="0.2">
      <c r="A7" s="201"/>
      <c r="B7" s="201"/>
      <c r="C7" s="202"/>
      <c r="D7" s="203"/>
      <c r="E7" s="202"/>
      <c r="F7" s="202"/>
      <c r="G7" s="203"/>
      <c r="H7" s="204"/>
      <c r="I7" s="195"/>
      <c r="J7" s="195"/>
      <c r="K7" s="195"/>
      <c r="L7" s="195"/>
      <c r="M7" s="195"/>
      <c r="N7" s="195"/>
      <c r="O7" s="195"/>
      <c r="P7" s="195"/>
      <c r="Q7" s="201"/>
      <c r="R7" s="195"/>
      <c r="S7" s="195"/>
      <c r="T7" s="195"/>
      <c r="U7" s="195"/>
      <c r="V7" s="195"/>
      <c r="W7" s="195"/>
      <c r="X7" s="195"/>
      <c r="Y7" s="195"/>
      <c r="Z7" s="202"/>
      <c r="AA7" s="205"/>
      <c r="AB7" s="202"/>
      <c r="AC7" s="202"/>
      <c r="AD7" s="203"/>
      <c r="AE7" s="203"/>
      <c r="AF7" s="204"/>
      <c r="AG7" s="202"/>
      <c r="AH7" s="202"/>
      <c r="AI7" s="202"/>
      <c r="AJ7" s="202"/>
      <c r="AK7" s="206"/>
      <c r="AL7" s="202"/>
      <c r="AM7" s="195" t="s">
        <v>57</v>
      </c>
      <c r="AN7" s="195" t="s">
        <v>58</v>
      </c>
      <c r="AO7" s="195" t="s">
        <v>59</v>
      </c>
      <c r="AP7" s="207" t="s">
        <v>60</v>
      </c>
      <c r="AQ7" s="207" t="s">
        <v>61</v>
      </c>
    </row>
    <row r="8" spans="1:43" ht="13.5" thickBot="1" x14ac:dyDescent="0.25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</row>
    <row r="9" spans="1:43" ht="13.5" thickTop="1" x14ac:dyDescent="0.2">
      <c r="A9" s="16" t="s">
        <v>67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f>+'TERRITORIO INEGI 2020'!B7</f>
        <v>224</v>
      </c>
      <c r="F9" s="21">
        <f t="shared" ref="F9:F20" si="2">+E9/$E$63</f>
        <v>3.4914677257452099E-3</v>
      </c>
      <c r="G9" s="22">
        <f t="shared" ref="G9:G20" si="3">+F9*G$4</f>
        <v>5.2372015886178146E-4</v>
      </c>
      <c r="H9" s="23">
        <f t="shared" ref="H9:H20" si="4">+G9+D9</f>
        <v>9.6988409406329371E-2</v>
      </c>
      <c r="I9" s="24">
        <v>27572</v>
      </c>
      <c r="J9" s="25">
        <f>+INEGI!C9</f>
        <v>3826</v>
      </c>
      <c r="K9" s="25">
        <f>+INEGI!D9</f>
        <v>1071</v>
      </c>
      <c r="L9" s="25">
        <f>+INEGI!E9</f>
        <v>267</v>
      </c>
      <c r="M9" s="251">
        <f t="shared" ref="M9:M20" si="5">+I9/I$63*0.25</f>
        <v>1.6123561732914474E-2</v>
      </c>
      <c r="N9" s="251">
        <f t="shared" ref="N9:N20" si="6">+J9/J$63*0.25</f>
        <v>1.3059446765517053E-2</v>
      </c>
      <c r="O9" s="251">
        <f t="shared" ref="O9:O20" si="7">+K9/K$63*0.25</f>
        <v>2.1747782579031156E-3</v>
      </c>
      <c r="P9" s="251">
        <f t="shared" ref="P9:P20" si="8">+L9/L$63*0.25</f>
        <v>4.8630336587498178E-3</v>
      </c>
      <c r="Q9" s="26">
        <f t="shared" ref="Q9:Q20" si="9">SUM(M9:P9)</f>
        <v>3.6220820415084468E-2</v>
      </c>
      <c r="R9" s="255">
        <v>34239.000000084088</v>
      </c>
      <c r="S9" s="255">
        <f>+INEGI!G9</f>
        <v>3599</v>
      </c>
      <c r="T9" s="255">
        <f>+INEGI!H9</f>
        <v>155</v>
      </c>
      <c r="U9" s="255">
        <f>+INEGI!I9</f>
        <v>93</v>
      </c>
      <c r="V9" s="258">
        <f t="shared" ref="V9:V20" si="10">+R9/R$63*0.25</f>
        <v>2.6927783615579605E-2</v>
      </c>
      <c r="W9" s="258">
        <f t="shared" ref="W9:W20" si="11">+S9/S$63*0.25</f>
        <v>1.4062988433885589E-2</v>
      </c>
      <c r="X9" s="258">
        <f t="shared" ref="X9:X20" si="12">+T9/T$63*0.25</f>
        <v>7.7404019016419638E-4</v>
      </c>
      <c r="Y9" s="258">
        <f t="shared" ref="Y9:Y20" si="13">+U9/U$63*0.25</f>
        <v>3.6957558416785886E-3</v>
      </c>
      <c r="Z9" s="27">
        <f t="shared" ref="Z9:Z20" si="14">SUM(V9:Y9)</f>
        <v>4.5460568081307974E-2</v>
      </c>
      <c r="AA9" s="28">
        <f t="shared" ref="AA9:AA20" si="15">+Z9*AA$4</f>
        <v>3.864148286911178E-2</v>
      </c>
      <c r="AB9" s="27">
        <f t="shared" ref="AB9:AB20" si="16">+(Z9-Q9)/Q9</f>
        <v>0.25509493049405185</v>
      </c>
      <c r="AC9" s="27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61">
        <f t="shared" ref="AF9:AF20" si="20">+AE9+AA9</f>
        <v>3.864148286911178E-2</v>
      </c>
      <c r="AG9" s="20">
        <v>679461530</v>
      </c>
      <c r="AH9" s="20">
        <v>299493654.98000002</v>
      </c>
      <c r="AI9" s="29">
        <f t="shared" ref="AI9:AI20" si="21">+AH9/AG9</f>
        <v>0.44078088568163676</v>
      </c>
      <c r="AJ9" s="30">
        <f t="shared" ref="AJ9:AJ20" si="22">+AI9*AH9</f>
        <v>132011078.49811494</v>
      </c>
      <c r="AK9" s="261">
        <f t="shared" ref="AK9:AK20" si="23">+AJ9/AJ$63</f>
        <v>8.2898048343445538E-2</v>
      </c>
      <c r="AM9" s="31">
        <f t="shared" ref="AM9:AM20" si="24">+H9*AM$6</f>
        <v>192475882.55350053</v>
      </c>
      <c r="AN9" s="32">
        <f t="shared" ref="AN9:AN20" si="25">+AF9*AN$6</f>
        <v>76684972.605838954</v>
      </c>
      <c r="AO9" s="32">
        <f t="shared" ref="AO9:AO20" si="26">+AK9*AO$6</f>
        <v>329026429.33385742</v>
      </c>
      <c r="AP9" s="32">
        <f t="shared" ref="AP9:AP20" si="27">SUM(AM9:AO9)</f>
        <v>598187284.49319696</v>
      </c>
      <c r="AQ9" s="265">
        <f>+AP9/AP$21</f>
        <v>9.5654578594180001E-2</v>
      </c>
    </row>
    <row r="10" spans="1:43" x14ac:dyDescent="0.2">
      <c r="A10" s="33" t="s">
        <v>70</v>
      </c>
      <c r="B10" s="34">
        <f>+'CENSO POB 2020'!C12</f>
        <v>122337</v>
      </c>
      <c r="C10" s="35">
        <f t="shared" si="0"/>
        <v>2.1149317427679282E-2</v>
      </c>
      <c r="D10" s="36">
        <f t="shared" si="1"/>
        <v>1.7976919813527389E-2</v>
      </c>
      <c r="E10" s="37">
        <f>+'TERRITORIO INEGI 2020'!B10</f>
        <v>1140.9000000000001</v>
      </c>
      <c r="F10" s="38">
        <f t="shared" si="2"/>
        <v>1.778310503706567E-2</v>
      </c>
      <c r="G10" s="39">
        <f t="shared" si="3"/>
        <v>2.6674657555598503E-3</v>
      </c>
      <c r="H10" s="40">
        <f t="shared" si="4"/>
        <v>2.064438556908724E-2</v>
      </c>
      <c r="I10" s="41">
        <v>6662</v>
      </c>
      <c r="J10" s="42">
        <f>+INEGI!C12</f>
        <v>1587</v>
      </c>
      <c r="K10" s="42">
        <f>+INEGI!D12</f>
        <v>3489</v>
      </c>
      <c r="L10" s="42">
        <f>+INEGI!E12</f>
        <v>461</v>
      </c>
      <c r="M10" s="252">
        <f t="shared" si="5"/>
        <v>3.895806189782251E-3</v>
      </c>
      <c r="N10" s="252">
        <f t="shared" si="6"/>
        <v>5.4169738674531009E-3</v>
      </c>
      <c r="O10" s="252">
        <f t="shared" si="7"/>
        <v>7.0847818317684138E-3</v>
      </c>
      <c r="P10" s="252">
        <f t="shared" si="8"/>
        <v>8.3964738452571765E-3</v>
      </c>
      <c r="Q10" s="43">
        <f t="shared" si="9"/>
        <v>2.4794035734260943E-2</v>
      </c>
      <c r="R10" s="256">
        <v>5056.9999999440479</v>
      </c>
      <c r="S10" s="256">
        <f>+INEGI!G12</f>
        <v>1578</v>
      </c>
      <c r="T10" s="256">
        <f>+INEGI!H12</f>
        <v>861</v>
      </c>
      <c r="U10" s="256">
        <f>+INEGI!I12</f>
        <v>132</v>
      </c>
      <c r="V10" s="259">
        <f t="shared" si="10"/>
        <v>3.9771547575029927E-3</v>
      </c>
      <c r="W10" s="259">
        <f t="shared" si="11"/>
        <v>6.1659893716786499E-3</v>
      </c>
      <c r="X10" s="259">
        <f t="shared" si="12"/>
        <v>4.2996684111701487E-3</v>
      </c>
      <c r="Y10" s="259">
        <f t="shared" si="13"/>
        <v>5.2455889365760613E-3</v>
      </c>
      <c r="Z10" s="44">
        <f t="shared" si="14"/>
        <v>1.9688401476927853E-2</v>
      </c>
      <c r="AA10" s="45">
        <f t="shared" si="15"/>
        <v>1.6735141255388674E-2</v>
      </c>
      <c r="AB10" s="44">
        <f t="shared" si="16"/>
        <v>-0.20592187218146227</v>
      </c>
      <c r="AC10" s="44">
        <f t="shared" si="17"/>
        <v>-0.20592187218146227</v>
      </c>
      <c r="AD10" s="36">
        <f t="shared" si="18"/>
        <v>2.6118787105111889E-2</v>
      </c>
      <c r="AE10" s="36">
        <f t="shared" si="19"/>
        <v>3.9178180657667835E-3</v>
      </c>
      <c r="AF10" s="262">
        <f t="shared" si="20"/>
        <v>2.0652959321155458E-2</v>
      </c>
      <c r="AG10" s="37">
        <v>96076042</v>
      </c>
      <c r="AH10" s="37">
        <v>27527682</v>
      </c>
      <c r="AI10" s="46">
        <f t="shared" si="21"/>
        <v>0.28651973402484671</v>
      </c>
      <c r="AJ10" s="47">
        <f t="shared" si="22"/>
        <v>7887224.1249605604</v>
      </c>
      <c r="AK10" s="262">
        <f t="shared" si="23"/>
        <v>4.9528834567919003E-3</v>
      </c>
      <c r="AM10" s="48">
        <f t="shared" si="24"/>
        <v>40969290.624591962</v>
      </c>
      <c r="AN10" s="49">
        <f t="shared" si="25"/>
        <v>40986305.446324028</v>
      </c>
      <c r="AO10" s="49">
        <f t="shared" si="26"/>
        <v>19658237.93514942</v>
      </c>
      <c r="AP10" s="49">
        <f t="shared" si="27"/>
        <v>101613834.00606541</v>
      </c>
      <c r="AQ10" s="266">
        <f t="shared" ref="AQ10:AQ20" si="28">+AP10/AP$21</f>
        <v>1.6248804886289228E-2</v>
      </c>
    </row>
    <row r="11" spans="1:43" x14ac:dyDescent="0.2">
      <c r="A11" s="33" t="s">
        <v>79</v>
      </c>
      <c r="B11" s="34">
        <f>+'CENSO POB 2020'!C21</f>
        <v>397205</v>
      </c>
      <c r="C11" s="35">
        <f t="shared" si="0"/>
        <v>6.8667816186937305E-2</v>
      </c>
      <c r="D11" s="36">
        <f t="shared" si="1"/>
        <v>5.8367643758896706E-2</v>
      </c>
      <c r="E11" s="37">
        <f>+'TERRITORIO INEGI 2020'!B19</f>
        <v>1032</v>
      </c>
      <c r="F11" s="38">
        <f t="shared" si="2"/>
        <v>1.6085690593611857E-2</v>
      </c>
      <c r="G11" s="39">
        <f t="shared" si="3"/>
        <v>2.4128535890417784E-3</v>
      </c>
      <c r="H11" s="40">
        <f t="shared" si="4"/>
        <v>6.0780497347938486E-2</v>
      </c>
      <c r="I11" s="41">
        <v>3671</v>
      </c>
      <c r="J11" s="42">
        <f>+INEGI!C21</f>
        <v>1809</v>
      </c>
      <c r="K11" s="42">
        <f>+INEGI!D21</f>
        <v>2369</v>
      </c>
      <c r="L11" s="42">
        <f>+INEGI!E21</f>
        <v>783</v>
      </c>
      <c r="M11" s="252">
        <f t="shared" si="5"/>
        <v>2.1467283882753894E-3</v>
      </c>
      <c r="N11" s="252">
        <f t="shared" si="6"/>
        <v>6.1747358073236669E-3</v>
      </c>
      <c r="O11" s="252">
        <f t="shared" si="7"/>
        <v>4.8105039150069849E-3</v>
      </c>
      <c r="P11" s="252">
        <f t="shared" si="8"/>
        <v>1.4261256010491039E-2</v>
      </c>
      <c r="Q11" s="43">
        <f t="shared" si="9"/>
        <v>2.7393224121097081E-2</v>
      </c>
      <c r="R11" s="256">
        <v>8688.9999999445354</v>
      </c>
      <c r="S11" s="256">
        <f>+INEGI!G21</f>
        <v>2884</v>
      </c>
      <c r="T11" s="256">
        <f>+INEGI!H21</f>
        <v>626</v>
      </c>
      <c r="U11" s="256">
        <f>+INEGI!I21</f>
        <v>329</v>
      </c>
      <c r="V11" s="259">
        <f t="shared" si="10"/>
        <v>6.8335965370981341E-3</v>
      </c>
      <c r="W11" s="259">
        <f t="shared" si="11"/>
        <v>1.1269146608315099E-2</v>
      </c>
      <c r="X11" s="259">
        <f t="shared" si="12"/>
        <v>3.1261236067276579E-3</v>
      </c>
      <c r="Y11" s="259">
        <f t="shared" si="13"/>
        <v>1.3074233031314577E-2</v>
      </c>
      <c r="Z11" s="44">
        <f t="shared" si="14"/>
        <v>3.4303099783455471E-2</v>
      </c>
      <c r="AA11" s="45">
        <f t="shared" si="15"/>
        <v>2.9157634815937149E-2</v>
      </c>
      <c r="AB11" s="44">
        <f t="shared" si="16"/>
        <v>0.25224762268990092</v>
      </c>
      <c r="AC11" s="44">
        <f t="shared" si="17"/>
        <v>0</v>
      </c>
      <c r="AD11" s="36">
        <f t="shared" si="18"/>
        <v>0</v>
      </c>
      <c r="AE11" s="36">
        <f t="shared" si="19"/>
        <v>0</v>
      </c>
      <c r="AF11" s="262">
        <f t="shared" si="20"/>
        <v>2.9157634815937149E-2</v>
      </c>
      <c r="AG11" s="37">
        <v>377012210</v>
      </c>
      <c r="AH11" s="37">
        <v>90011508</v>
      </c>
      <c r="AI11" s="46">
        <f t="shared" si="21"/>
        <v>0.23874958320315409</v>
      </c>
      <c r="AJ11" s="47">
        <f t="shared" si="22"/>
        <v>21490210.018487372</v>
      </c>
      <c r="AK11" s="262">
        <f t="shared" si="23"/>
        <v>1.3495052758384991E-2</v>
      </c>
      <c r="AM11" s="48">
        <f t="shared" si="24"/>
        <v>120620391.04150632</v>
      </c>
      <c r="AN11" s="49">
        <f t="shared" si="25"/>
        <v>57864043.020422332</v>
      </c>
      <c r="AO11" s="49">
        <f t="shared" si="26"/>
        <v>53562527.845862255</v>
      </c>
      <c r="AP11" s="49">
        <f t="shared" si="27"/>
        <v>232046961.9077909</v>
      </c>
      <c r="AQ11" s="266">
        <f t="shared" si="28"/>
        <v>3.7106028380651593E-2</v>
      </c>
    </row>
    <row r="12" spans="1:43" x14ac:dyDescent="0.2">
      <c r="A12" s="33" t="s">
        <v>81</v>
      </c>
      <c r="B12" s="34">
        <f>+'CENSO POB 2020'!C23</f>
        <v>481213</v>
      </c>
      <c r="C12" s="35">
        <f t="shared" si="0"/>
        <v>8.3190911067999293E-2</v>
      </c>
      <c r="D12" s="36">
        <f t="shared" si="1"/>
        <v>7.0712274407799397E-2</v>
      </c>
      <c r="E12" s="37">
        <f>+'TERRITORIO INEGI 2020'!B21</f>
        <v>149.4</v>
      </c>
      <c r="F12" s="38">
        <f t="shared" si="2"/>
        <v>2.3286842777961356E-3</v>
      </c>
      <c r="G12" s="39">
        <f t="shared" si="3"/>
        <v>3.4930264166942035E-4</v>
      </c>
      <c r="H12" s="40">
        <f t="shared" si="4"/>
        <v>7.1061577049468819E-2</v>
      </c>
      <c r="I12" s="41">
        <v>25525</v>
      </c>
      <c r="J12" s="42">
        <f>+INEGI!C23</f>
        <v>4791</v>
      </c>
      <c r="K12" s="42">
        <f>+INEGI!D23</f>
        <v>5994</v>
      </c>
      <c r="L12" s="42">
        <f>+INEGI!E23</f>
        <v>875</v>
      </c>
      <c r="M12" s="252">
        <f t="shared" si="5"/>
        <v>1.4926516510686275E-2</v>
      </c>
      <c r="N12" s="252">
        <f t="shared" si="6"/>
        <v>1.6353321864503972E-2</v>
      </c>
      <c r="O12" s="252">
        <f t="shared" si="7"/>
        <v>1.2171448065239286E-2</v>
      </c>
      <c r="P12" s="252">
        <f t="shared" si="8"/>
        <v>1.5936908057700715E-2</v>
      </c>
      <c r="Q12" s="43">
        <f t="shared" si="9"/>
        <v>5.9388194498130251E-2</v>
      </c>
      <c r="R12" s="256">
        <v>20136.00000070727</v>
      </c>
      <c r="S12" s="256">
        <f>+INEGI!G23</f>
        <v>4953</v>
      </c>
      <c r="T12" s="256">
        <f>+INEGI!H23</f>
        <v>1151</v>
      </c>
      <c r="U12" s="256">
        <f>+INEGI!I23</f>
        <v>297</v>
      </c>
      <c r="V12" s="259">
        <f t="shared" si="10"/>
        <v>1.5836264227957138E-2</v>
      </c>
      <c r="W12" s="259">
        <f t="shared" si="11"/>
        <v>1.935370428258831E-2</v>
      </c>
      <c r="X12" s="259">
        <f t="shared" si="12"/>
        <v>5.7478726379289677E-3</v>
      </c>
      <c r="Y12" s="259">
        <f t="shared" si="13"/>
        <v>1.1802575107296138E-2</v>
      </c>
      <c r="Z12" s="44">
        <f t="shared" si="14"/>
        <v>5.2740416255770556E-2</v>
      </c>
      <c r="AA12" s="45">
        <f t="shared" si="15"/>
        <v>4.4829353817404972E-2</v>
      </c>
      <c r="AB12" s="44">
        <f t="shared" si="16"/>
        <v>-0.11193770577701247</v>
      </c>
      <c r="AC12" s="44">
        <f t="shared" si="17"/>
        <v>-0.11193770577701247</v>
      </c>
      <c r="AD12" s="36">
        <f t="shared" si="18"/>
        <v>1.4197992060056846E-2</v>
      </c>
      <c r="AE12" s="36">
        <f t="shared" si="19"/>
        <v>2.129698809008527E-3</v>
      </c>
      <c r="AF12" s="262">
        <f t="shared" si="20"/>
        <v>4.6959052626413499E-2</v>
      </c>
      <c r="AG12" s="37">
        <v>437682929</v>
      </c>
      <c r="AH12" s="37">
        <v>130662277.23999999</v>
      </c>
      <c r="AI12" s="46">
        <f t="shared" si="21"/>
        <v>0.29853181054726491</v>
      </c>
      <c r="AJ12" s="47">
        <f t="shared" si="22"/>
        <v>39006846.194685884</v>
      </c>
      <c r="AK12" s="262">
        <f t="shared" si="23"/>
        <v>2.4494848904810584E-2</v>
      </c>
      <c r="AM12" s="48">
        <f t="shared" si="24"/>
        <v>141023446.42995557</v>
      </c>
      <c r="AN12" s="49">
        <f t="shared" si="25"/>
        <v>93191394.244634062</v>
      </c>
      <c r="AO12" s="49">
        <f t="shared" si="26"/>
        <v>97221259.52630353</v>
      </c>
      <c r="AP12" s="49">
        <f t="shared" si="27"/>
        <v>331436100.20089316</v>
      </c>
      <c r="AQ12" s="266">
        <f t="shared" si="28"/>
        <v>5.2999087940284371E-2</v>
      </c>
    </row>
    <row r="13" spans="1:43" x14ac:dyDescent="0.2">
      <c r="A13" s="33" t="s">
        <v>86</v>
      </c>
      <c r="B13" s="34">
        <f>+'CENSO POB 2020'!C28</f>
        <v>643143</v>
      </c>
      <c r="C13" s="35">
        <f t="shared" si="0"/>
        <v>0.11118496823029775</v>
      </c>
      <c r="D13" s="36">
        <f t="shared" si="1"/>
        <v>9.4507222995753079E-2</v>
      </c>
      <c r="E13" s="37">
        <f>+'TERRITORIO INEGI 2020'!B26</f>
        <v>118.4</v>
      </c>
      <c r="F13" s="38">
        <f t="shared" si="2"/>
        <v>1.8454900836081824E-3</v>
      </c>
      <c r="G13" s="39">
        <f t="shared" si="3"/>
        <v>2.7682351254122733E-4</v>
      </c>
      <c r="H13" s="40">
        <f t="shared" si="4"/>
        <v>9.4784046508294306E-2</v>
      </c>
      <c r="I13" s="41">
        <v>69698</v>
      </c>
      <c r="J13" s="42">
        <f>+INEGI!C28</f>
        <v>9468</v>
      </c>
      <c r="K13" s="42">
        <f>+INEGI!D28</f>
        <v>3881</v>
      </c>
      <c r="L13" s="42">
        <f>+INEGI!E28</f>
        <v>299</v>
      </c>
      <c r="M13" s="252">
        <f t="shared" si="5"/>
        <v>4.0758015583224762E-2</v>
      </c>
      <c r="N13" s="252">
        <f t="shared" si="6"/>
        <v>3.2317522732858199E-2</v>
      </c>
      <c r="O13" s="252">
        <f t="shared" si="7"/>
        <v>7.8807791026349137E-3</v>
      </c>
      <c r="P13" s="252">
        <f t="shared" si="8"/>
        <v>5.4458691534314436E-3</v>
      </c>
      <c r="Q13" s="43">
        <f t="shared" si="9"/>
        <v>8.640218657214932E-2</v>
      </c>
      <c r="R13" s="256">
        <v>32769.999999791457</v>
      </c>
      <c r="S13" s="256">
        <f>+INEGI!G28</f>
        <v>7194</v>
      </c>
      <c r="T13" s="256">
        <f>+INEGI!H28</f>
        <v>736</v>
      </c>
      <c r="U13" s="256">
        <f>+INEGI!I28</f>
        <v>247</v>
      </c>
      <c r="V13" s="259">
        <f t="shared" si="10"/>
        <v>2.5772466166499048E-2</v>
      </c>
      <c r="W13" s="259">
        <f t="shared" si="11"/>
        <v>2.8110346983432323E-2</v>
      </c>
      <c r="X13" s="259">
        <f t="shared" si="12"/>
        <v>3.6754424513603134E-3</v>
      </c>
      <c r="Y13" s="259">
        <f t="shared" si="13"/>
        <v>9.8156096010173256E-3</v>
      </c>
      <c r="Z13" s="44">
        <f t="shared" si="14"/>
        <v>6.7373865202309008E-2</v>
      </c>
      <c r="AA13" s="45">
        <f t="shared" si="15"/>
        <v>5.7267785421962654E-2</v>
      </c>
      <c r="AB13" s="44">
        <f t="shared" si="16"/>
        <v>-0.22022962756794232</v>
      </c>
      <c r="AC13" s="44">
        <f t="shared" si="17"/>
        <v>-0.22022962756794232</v>
      </c>
      <c r="AD13" s="36">
        <f t="shared" si="18"/>
        <v>2.7933558954904406E-2</v>
      </c>
      <c r="AE13" s="36">
        <f t="shared" si="19"/>
        <v>4.1900338432356611E-3</v>
      </c>
      <c r="AF13" s="262">
        <f t="shared" si="20"/>
        <v>6.1457819265198319E-2</v>
      </c>
      <c r="AG13" s="37">
        <v>542535324</v>
      </c>
      <c r="AH13" s="37">
        <v>215375991.11000001</v>
      </c>
      <c r="AI13" s="46">
        <f t="shared" si="21"/>
        <v>0.39698058648435586</v>
      </c>
      <c r="AJ13" s="47">
        <f t="shared" si="22"/>
        <v>85500087.265497223</v>
      </c>
      <c r="AK13" s="262">
        <f t="shared" si="23"/>
        <v>5.3690875403348902E-2</v>
      </c>
      <c r="AM13" s="48">
        <f t="shared" si="24"/>
        <v>188101270.1965749</v>
      </c>
      <c r="AN13" s="49">
        <f t="shared" si="25"/>
        <v>121964553.0356601</v>
      </c>
      <c r="AO13" s="49">
        <f t="shared" si="26"/>
        <v>213101724.04281566</v>
      </c>
      <c r="AP13" s="49">
        <f t="shared" si="27"/>
        <v>523167547.27505064</v>
      </c>
      <c r="AQ13" s="266">
        <f t="shared" si="28"/>
        <v>8.3658366812567789E-2</v>
      </c>
    </row>
    <row r="14" spans="1:43" x14ac:dyDescent="0.2">
      <c r="A14" s="33" t="s">
        <v>92</v>
      </c>
      <c r="B14" s="34">
        <f>+'CENSO POB 2020'!C33</f>
        <v>471523</v>
      </c>
      <c r="C14" s="35">
        <f t="shared" si="0"/>
        <v>8.1515727878332944E-2</v>
      </c>
      <c r="D14" s="36">
        <f t="shared" si="1"/>
        <v>6.9288368696583003E-2</v>
      </c>
      <c r="E14" s="37">
        <f>+'TERRITORIO INEGI 2020'!B32</f>
        <v>247.3</v>
      </c>
      <c r="F14" s="38">
        <f t="shared" si="2"/>
        <v>3.8546427168606712E-3</v>
      </c>
      <c r="G14" s="39">
        <f t="shared" si="3"/>
        <v>5.7819640752910064E-4</v>
      </c>
      <c r="H14" s="40">
        <f t="shared" si="4"/>
        <v>6.9866565104112099E-2</v>
      </c>
      <c r="I14" s="41">
        <v>7826</v>
      </c>
      <c r="J14" s="42">
        <f>+INEGI!C34</f>
        <v>2619</v>
      </c>
      <c r="K14" s="42">
        <f>+INEGI!D34</f>
        <v>3702</v>
      </c>
      <c r="L14" s="42">
        <f>+INEGI!E34</f>
        <v>260</v>
      </c>
      <c r="M14" s="252">
        <f t="shared" si="5"/>
        <v>4.5764904294860248E-3</v>
      </c>
      <c r="N14" s="252">
        <f t="shared" si="6"/>
        <v>8.939542885229787E-3</v>
      </c>
      <c r="O14" s="252">
        <f t="shared" si="7"/>
        <v>7.5173007570096496E-3</v>
      </c>
      <c r="P14" s="252">
        <f t="shared" si="8"/>
        <v>4.7355383942882124E-3</v>
      </c>
      <c r="Q14" s="43">
        <f t="shared" si="9"/>
        <v>2.5768872466013677E-2</v>
      </c>
      <c r="R14" s="256">
        <v>16068.000000124277</v>
      </c>
      <c r="S14" s="256">
        <f>+INEGI!G34</f>
        <v>3566</v>
      </c>
      <c r="T14" s="256">
        <f>+INEGI!H34</f>
        <v>735</v>
      </c>
      <c r="U14" s="256">
        <f>+INEGI!I34</f>
        <v>271</v>
      </c>
      <c r="V14" s="259">
        <f t="shared" si="10"/>
        <v>1.2636923599912876E-2</v>
      </c>
      <c r="W14" s="259">
        <f t="shared" si="11"/>
        <v>1.3934041888090028E-2</v>
      </c>
      <c r="X14" s="259">
        <f t="shared" si="12"/>
        <v>3.6704486436818346E-3</v>
      </c>
      <c r="Y14" s="259">
        <f t="shared" si="13"/>
        <v>1.0769353044031156E-2</v>
      </c>
      <c r="Z14" s="44">
        <f t="shared" si="14"/>
        <v>4.101076717571589E-2</v>
      </c>
      <c r="AA14" s="45">
        <f t="shared" si="15"/>
        <v>3.4859152099358505E-2</v>
      </c>
      <c r="AB14" s="44">
        <f t="shared" si="16"/>
        <v>0.59148473530631207</v>
      </c>
      <c r="AC14" s="44">
        <f t="shared" si="17"/>
        <v>0</v>
      </c>
      <c r="AD14" s="36">
        <f t="shared" si="18"/>
        <v>0</v>
      </c>
      <c r="AE14" s="36">
        <f t="shared" si="19"/>
        <v>0</v>
      </c>
      <c r="AF14" s="262">
        <f t="shared" si="20"/>
        <v>3.4859152099358505E-2</v>
      </c>
      <c r="AG14" s="37">
        <v>369239404</v>
      </c>
      <c r="AH14" s="37">
        <v>99086847.890000001</v>
      </c>
      <c r="AI14" s="46">
        <f t="shared" si="21"/>
        <v>0.26835393735496332</v>
      </c>
      <c r="AJ14" s="47">
        <f t="shared" si="22"/>
        <v>26590345.771373838</v>
      </c>
      <c r="AK14" s="262">
        <f t="shared" si="23"/>
        <v>1.669774835795889E-2</v>
      </c>
      <c r="AM14" s="48">
        <f t="shared" si="24"/>
        <v>138651915.84962729</v>
      </c>
      <c r="AN14" s="49">
        <f t="shared" si="25"/>
        <v>69178844.219223589</v>
      </c>
      <c r="AO14" s="49">
        <f t="shared" si="26"/>
        <v>66274184.132452935</v>
      </c>
      <c r="AP14" s="49">
        <f t="shared" si="27"/>
        <v>274104944.20130384</v>
      </c>
      <c r="AQ14" s="266">
        <f t="shared" si="28"/>
        <v>4.3831411345312751E-2</v>
      </c>
    </row>
    <row r="15" spans="1:43" x14ac:dyDescent="0.2">
      <c r="A15" s="33" t="s">
        <v>100</v>
      </c>
      <c r="B15" s="34">
        <f>+'CENSO POB 2020'!C44</f>
        <v>1142994</v>
      </c>
      <c r="C15" s="35">
        <f t="shared" si="0"/>
        <v>0.19759797055619194</v>
      </c>
      <c r="D15" s="36">
        <f t="shared" si="1"/>
        <v>0.16795827497276314</v>
      </c>
      <c r="E15" s="37">
        <f>+'TERRITORIO INEGI 2020'!B40</f>
        <v>324.39999999999998</v>
      </c>
      <c r="F15" s="38">
        <f t="shared" si="2"/>
        <v>5.0563934385345803E-3</v>
      </c>
      <c r="G15" s="39">
        <f t="shared" si="3"/>
        <v>7.5845901578018701E-4</v>
      </c>
      <c r="H15" s="40">
        <f t="shared" si="4"/>
        <v>0.16871673398854334</v>
      </c>
      <c r="I15" s="41">
        <v>123398</v>
      </c>
      <c r="J15" s="42">
        <f>+INEGI!C42</f>
        <v>19246</v>
      </c>
      <c r="K15" s="42">
        <f>+INEGI!D42</f>
        <v>4982</v>
      </c>
      <c r="L15" s="42">
        <f>+INEGI!E42</f>
        <v>694</v>
      </c>
      <c r="M15" s="252">
        <f t="shared" si="5"/>
        <v>7.2160716332445252E-2</v>
      </c>
      <c r="N15" s="252">
        <f t="shared" si="6"/>
        <v>6.5693181507877993E-2</v>
      </c>
      <c r="O15" s="252">
        <f t="shared" si="7"/>
        <v>1.011647551902271E-2</v>
      </c>
      <c r="P15" s="252">
        <f t="shared" si="8"/>
        <v>1.2640244790907766E-2</v>
      </c>
      <c r="Q15" s="43">
        <f t="shared" si="9"/>
        <v>0.16061061815025374</v>
      </c>
      <c r="R15" s="256">
        <v>88873.999998769097</v>
      </c>
      <c r="S15" s="256">
        <f>+INEGI!G42</f>
        <v>14067</v>
      </c>
      <c r="T15" s="256">
        <f>+INEGI!H42</f>
        <v>2251</v>
      </c>
      <c r="U15" s="256">
        <f>+INEGI!I42</f>
        <v>390</v>
      </c>
      <c r="V15" s="259">
        <f t="shared" si="10"/>
        <v>6.9896312421858078E-2</v>
      </c>
      <c r="W15" s="259">
        <f t="shared" si="11"/>
        <v>5.4966395748671459E-2</v>
      </c>
      <c r="X15" s="259">
        <f t="shared" si="12"/>
        <v>1.1241061084255523E-2</v>
      </c>
      <c r="Y15" s="259">
        <f t="shared" si="13"/>
        <v>1.5498330948974726E-2</v>
      </c>
      <c r="Z15" s="44">
        <f t="shared" si="14"/>
        <v>0.1516021002037598</v>
      </c>
      <c r="AA15" s="45">
        <f t="shared" si="15"/>
        <v>0.12886178517319583</v>
      </c>
      <c r="AB15" s="44">
        <f t="shared" si="16"/>
        <v>-5.6089180467921017E-2</v>
      </c>
      <c r="AC15" s="44">
        <f t="shared" si="17"/>
        <v>-5.6089180467921017E-2</v>
      </c>
      <c r="AD15" s="36">
        <f t="shared" si="18"/>
        <v>7.1142581796792316E-3</v>
      </c>
      <c r="AE15" s="36">
        <f t="shared" si="19"/>
        <v>1.0671387269518848E-3</v>
      </c>
      <c r="AF15" s="262">
        <f t="shared" si="20"/>
        <v>0.12992892390014771</v>
      </c>
      <c r="AG15" s="37">
        <v>2430413136</v>
      </c>
      <c r="AH15" s="37">
        <v>1205887491.6800001</v>
      </c>
      <c r="AI15" s="46">
        <f t="shared" si="21"/>
        <v>0.49616564106654831</v>
      </c>
      <c r="AJ15" s="47">
        <f t="shared" si="22"/>
        <v>598319940.36353922</v>
      </c>
      <c r="AK15" s="262">
        <f t="shared" si="23"/>
        <v>0.37572267347101768</v>
      </c>
      <c r="AM15" s="48">
        <f t="shared" si="24"/>
        <v>334822505.85160995</v>
      </c>
      <c r="AN15" s="49">
        <f t="shared" si="25"/>
        <v>257847143.28221086</v>
      </c>
      <c r="AO15" s="49">
        <f t="shared" si="26"/>
        <v>1491261762.3972592</v>
      </c>
      <c r="AP15" s="49">
        <f t="shared" si="27"/>
        <v>2083931411.53108</v>
      </c>
      <c r="AQ15" s="266">
        <f t="shared" si="28"/>
        <v>0.33323607197378863</v>
      </c>
    </row>
    <row r="16" spans="1:43" x14ac:dyDescent="0.2">
      <c r="A16" s="33" t="s">
        <v>106</v>
      </c>
      <c r="B16" s="34">
        <f>+'CENSO POB 2020'!C49</f>
        <v>86766</v>
      </c>
      <c r="C16" s="35">
        <f t="shared" si="0"/>
        <v>1.4999891087161044E-2</v>
      </c>
      <c r="D16" s="36">
        <f t="shared" si="1"/>
        <v>1.2749907424086887E-2</v>
      </c>
      <c r="E16" s="37">
        <f>+'TERRITORIO INEGI 2020'!B46</f>
        <v>1667.4</v>
      </c>
      <c r="F16" s="38">
        <f t="shared" si="2"/>
        <v>2.5989612883515905E-2</v>
      </c>
      <c r="G16" s="39">
        <f t="shared" si="3"/>
        <v>3.8984419325273855E-3</v>
      </c>
      <c r="H16" s="40">
        <f t="shared" si="4"/>
        <v>1.6648349356614273E-2</v>
      </c>
      <c r="I16" s="41">
        <v>2382</v>
      </c>
      <c r="J16" s="42">
        <f>+INEGI!C48</f>
        <v>775</v>
      </c>
      <c r="K16" s="42">
        <f>+INEGI!D48</f>
        <v>2276</v>
      </c>
      <c r="L16" s="42">
        <f>+INEGI!E48</f>
        <v>675</v>
      </c>
      <c r="M16" s="252">
        <f t="shared" si="5"/>
        <v>1.3929466142391658E-3</v>
      </c>
      <c r="N16" s="252">
        <f t="shared" si="6"/>
        <v>2.6453401054040032E-3</v>
      </c>
      <c r="O16" s="252">
        <f t="shared" si="7"/>
        <v>4.6216576237044739E-3</v>
      </c>
      <c r="P16" s="252">
        <f t="shared" si="8"/>
        <v>1.2294186215940551E-2</v>
      </c>
      <c r="Q16" s="43">
        <f t="shared" si="9"/>
        <v>2.0954130559288194E-2</v>
      </c>
      <c r="R16" s="256">
        <v>1795.99999997852</v>
      </c>
      <c r="S16" s="256">
        <f>+INEGI!G48</f>
        <v>951</v>
      </c>
      <c r="T16" s="256">
        <f>+INEGI!H48</f>
        <v>379</v>
      </c>
      <c r="U16" s="256">
        <f>+INEGI!I48</f>
        <v>86</v>
      </c>
      <c r="V16" s="259">
        <f t="shared" si="10"/>
        <v>1.4124915848267702E-3</v>
      </c>
      <c r="W16" s="259">
        <f t="shared" si="11"/>
        <v>3.7160050015629885E-3</v>
      </c>
      <c r="X16" s="259">
        <f t="shared" si="12"/>
        <v>1.8926531101434222E-3</v>
      </c>
      <c r="Y16" s="259">
        <f t="shared" si="13"/>
        <v>3.4175806707995547E-3</v>
      </c>
      <c r="Z16" s="44">
        <f t="shared" si="14"/>
        <v>1.0438730367332736E-2</v>
      </c>
      <c r="AA16" s="45">
        <f t="shared" si="15"/>
        <v>8.8729208122328256E-3</v>
      </c>
      <c r="AB16" s="44">
        <f t="shared" si="16"/>
        <v>-0.50182946804702278</v>
      </c>
      <c r="AC16" s="44">
        <f t="shared" si="17"/>
        <v>-0.50182946804702278</v>
      </c>
      <c r="AD16" s="36">
        <f t="shared" si="18"/>
        <v>6.3651213443909657E-2</v>
      </c>
      <c r="AE16" s="36">
        <f t="shared" si="19"/>
        <v>9.5476820165864475E-3</v>
      </c>
      <c r="AF16" s="262">
        <f t="shared" si="20"/>
        <v>1.8420602828819271E-2</v>
      </c>
      <c r="AG16" s="37">
        <v>119215481</v>
      </c>
      <c r="AH16" s="37">
        <v>19038713.890000001</v>
      </c>
      <c r="AI16" s="46">
        <f t="shared" si="21"/>
        <v>0.15970001320549973</v>
      </c>
      <c r="AJ16" s="47">
        <f t="shared" si="22"/>
        <v>3040482.8596487311</v>
      </c>
      <c r="AK16" s="262">
        <f t="shared" si="23"/>
        <v>1.9093101727077942E-3</v>
      </c>
      <c r="AM16" s="48">
        <f t="shared" si="24"/>
        <v>33039058.533773813</v>
      </c>
      <c r="AN16" s="49">
        <f t="shared" si="25"/>
        <v>36556139.113393068</v>
      </c>
      <c r="AO16" s="49">
        <f t="shared" si="26"/>
        <v>7578145.9415567396</v>
      </c>
      <c r="AP16" s="49">
        <f t="shared" si="27"/>
        <v>77173343.588723615</v>
      </c>
      <c r="AQ16" s="266">
        <f t="shared" si="28"/>
        <v>1.2340589395739945E-2</v>
      </c>
    </row>
    <row r="17" spans="1:43" x14ac:dyDescent="0.2">
      <c r="A17" s="33" t="s">
        <v>107</v>
      </c>
      <c r="B17" s="34">
        <f>+'CENSO POB 2020'!C50</f>
        <v>412199</v>
      </c>
      <c r="C17" s="35">
        <f t="shared" si="0"/>
        <v>7.125994175410523E-2</v>
      </c>
      <c r="D17" s="36">
        <f t="shared" si="1"/>
        <v>6.0570950490989442E-2</v>
      </c>
      <c r="E17" s="37">
        <f>+'TERRITORIO INEGI 2020'!B47</f>
        <v>60.1</v>
      </c>
      <c r="F17" s="38">
        <f t="shared" si="2"/>
        <v>9.3677326034503168E-4</v>
      </c>
      <c r="G17" s="39">
        <f t="shared" si="3"/>
        <v>1.4051598905175474E-4</v>
      </c>
      <c r="H17" s="40">
        <f t="shared" si="4"/>
        <v>6.07114664800412E-2</v>
      </c>
      <c r="I17" s="41">
        <v>40580</v>
      </c>
      <c r="J17" s="42">
        <f>+INEGI!C49</f>
        <v>4217</v>
      </c>
      <c r="K17" s="42">
        <f>+INEGI!D49</f>
        <v>161</v>
      </c>
      <c r="L17" s="42">
        <f>+INEGI!E49</f>
        <v>91</v>
      </c>
      <c r="M17" s="252">
        <f t="shared" si="5"/>
        <v>2.3730383545686545E-2</v>
      </c>
      <c r="N17" s="252">
        <f t="shared" si="6"/>
        <v>1.4394063515469267E-2</v>
      </c>
      <c r="O17" s="252">
        <f t="shared" si="7"/>
        <v>3.2692745053445531E-4</v>
      </c>
      <c r="P17" s="252">
        <f t="shared" si="8"/>
        <v>1.6574384380008743E-3</v>
      </c>
      <c r="Q17" s="43">
        <f t="shared" si="9"/>
        <v>4.0108812949691139E-2</v>
      </c>
      <c r="R17" s="256">
        <v>18155.999999995089</v>
      </c>
      <c r="S17" s="256">
        <f>+INEGI!G49</f>
        <v>3293</v>
      </c>
      <c r="T17" s="256">
        <f>+INEGI!H49</f>
        <v>78</v>
      </c>
      <c r="U17" s="256">
        <f>+INEGI!I49</f>
        <v>74</v>
      </c>
      <c r="V17" s="259">
        <f t="shared" si="10"/>
        <v>1.4279063036979187E-2</v>
      </c>
      <c r="W17" s="259">
        <f t="shared" si="11"/>
        <v>1.2867302281963113E-2</v>
      </c>
      <c r="X17" s="259">
        <f t="shared" si="12"/>
        <v>3.8951699892133754E-4</v>
      </c>
      <c r="Y17" s="259">
        <f t="shared" si="13"/>
        <v>2.9407089492926404E-3</v>
      </c>
      <c r="Z17" s="44">
        <f t="shared" si="14"/>
        <v>3.0476591267156281E-2</v>
      </c>
      <c r="AA17" s="45">
        <f t="shared" si="15"/>
        <v>2.5905102577082839E-2</v>
      </c>
      <c r="AB17" s="44">
        <f t="shared" si="16"/>
        <v>-0.24015225019540332</v>
      </c>
      <c r="AC17" s="44">
        <f t="shared" si="17"/>
        <v>-0.24015225019540332</v>
      </c>
      <c r="AD17" s="36">
        <f t="shared" si="18"/>
        <v>3.046051120854161E-2</v>
      </c>
      <c r="AE17" s="36">
        <f t="shared" si="19"/>
        <v>4.5690766812812415E-3</v>
      </c>
      <c r="AF17" s="262">
        <f t="shared" si="20"/>
        <v>3.0474179258364081E-2</v>
      </c>
      <c r="AG17" s="37">
        <v>642295900</v>
      </c>
      <c r="AH17" s="37">
        <v>306694612.58999997</v>
      </c>
      <c r="AI17" s="46">
        <f t="shared" si="21"/>
        <v>0.47749738491246785</v>
      </c>
      <c r="AJ17" s="47">
        <f t="shared" si="22"/>
        <v>146445875.47846743</v>
      </c>
      <c r="AK17" s="262">
        <f t="shared" si="23"/>
        <v>9.1962564075904835E-2</v>
      </c>
      <c r="AM17" s="48">
        <f t="shared" si="24"/>
        <v>120483397.58730604</v>
      </c>
      <c r="AN17" s="49">
        <f t="shared" si="25"/>
        <v>60476757.828594998</v>
      </c>
      <c r="AO17" s="49">
        <f t="shared" si="26"/>
        <v>365003937.90843016</v>
      </c>
      <c r="AP17" s="49">
        <f t="shared" si="27"/>
        <v>545964093.32433116</v>
      </c>
      <c r="AQ17" s="266">
        <f t="shared" si="28"/>
        <v>8.7303703419136097E-2</v>
      </c>
    </row>
    <row r="18" spans="1:43" x14ac:dyDescent="0.2">
      <c r="A18" s="33" t="s">
        <v>108</v>
      </c>
      <c r="B18" s="34">
        <f>+'CENSO POB 2020'!C51</f>
        <v>132169</v>
      </c>
      <c r="C18" s="35">
        <f t="shared" si="0"/>
        <v>2.2849049225491413E-2</v>
      </c>
      <c r="D18" s="36">
        <f t="shared" si="1"/>
        <v>1.9421691841667702E-2</v>
      </c>
      <c r="E18" s="37">
        <f>+'TERRITORIO INEGI 2020'!B48</f>
        <v>70.8</v>
      </c>
      <c r="F18" s="38">
        <f t="shared" si="2"/>
        <v>1.1035531918873252E-3</v>
      </c>
      <c r="G18" s="39">
        <f t="shared" si="3"/>
        <v>1.6553297878309879E-4</v>
      </c>
      <c r="H18" s="40">
        <f t="shared" si="4"/>
        <v>1.9587224820450801E-2</v>
      </c>
      <c r="I18" s="41">
        <v>9903</v>
      </c>
      <c r="J18" s="42">
        <f>+INEGI!C50</f>
        <v>1283</v>
      </c>
      <c r="K18" s="42">
        <f>+INEGI!D50</f>
        <v>140</v>
      </c>
      <c r="L18" s="42">
        <f>+INEGI!E50</f>
        <v>21</v>
      </c>
      <c r="M18" s="252">
        <f t="shared" si="5"/>
        <v>5.7910790599540133E-3</v>
      </c>
      <c r="N18" s="252">
        <f t="shared" si="6"/>
        <v>4.3793178777204334E-3</v>
      </c>
      <c r="O18" s="252">
        <f t="shared" si="7"/>
        <v>2.8428473959517855E-4</v>
      </c>
      <c r="P18" s="252">
        <f t="shared" si="8"/>
        <v>3.8248579338481716E-4</v>
      </c>
      <c r="Q18" s="43">
        <f t="shared" si="9"/>
        <v>1.0837167470654441E-2</v>
      </c>
      <c r="R18" s="256">
        <v>4908.0000000006539</v>
      </c>
      <c r="S18" s="256">
        <f>+INEGI!G50</f>
        <v>1055</v>
      </c>
      <c r="T18" s="256">
        <f>+INEGI!H50</f>
        <v>49</v>
      </c>
      <c r="U18" s="256">
        <f>+INEGI!I50</f>
        <v>43</v>
      </c>
      <c r="V18" s="259">
        <f t="shared" si="10"/>
        <v>3.8599714356423297E-3</v>
      </c>
      <c r="W18" s="259">
        <f t="shared" si="11"/>
        <v>4.1223819943732413E-3</v>
      </c>
      <c r="X18" s="259">
        <f t="shared" si="12"/>
        <v>2.4469657624545563E-4</v>
      </c>
      <c r="Y18" s="259">
        <f t="shared" si="13"/>
        <v>1.7087903353997774E-3</v>
      </c>
      <c r="Z18" s="44">
        <f t="shared" si="14"/>
        <v>9.9358403416608034E-3</v>
      </c>
      <c r="AA18" s="45">
        <f t="shared" si="15"/>
        <v>8.4454642904116823E-3</v>
      </c>
      <c r="AB18" s="44">
        <f t="shared" si="16"/>
        <v>-8.3169991737629526E-2</v>
      </c>
      <c r="AC18" s="44">
        <f t="shared" si="17"/>
        <v>-8.3169991737629526E-2</v>
      </c>
      <c r="AD18" s="36">
        <f t="shared" si="18"/>
        <v>1.0549143151800743E-2</v>
      </c>
      <c r="AE18" s="36">
        <f t="shared" si="19"/>
        <v>1.5823714727701114E-3</v>
      </c>
      <c r="AF18" s="262">
        <f t="shared" si="20"/>
        <v>1.0027835763181794E-2</v>
      </c>
      <c r="AG18" s="37">
        <v>1119704293</v>
      </c>
      <c r="AH18" s="37">
        <v>671271036.40999997</v>
      </c>
      <c r="AI18" s="46">
        <f t="shared" si="21"/>
        <v>0.5995074240641497</v>
      </c>
      <c r="AJ18" s="47">
        <f t="shared" si="22"/>
        <v>402431969.88703114</v>
      </c>
      <c r="AK18" s="262">
        <f t="shared" si="23"/>
        <v>0.25271231228612001</v>
      </c>
      <c r="AM18" s="48">
        <f t="shared" si="24"/>
        <v>38871329.13269601</v>
      </c>
      <c r="AN18" s="49">
        <f t="shared" si="25"/>
        <v>19900486.567769341</v>
      </c>
      <c r="AO18" s="49">
        <f t="shared" si="26"/>
        <v>1003027591.3821207</v>
      </c>
      <c r="AP18" s="49">
        <f t="shared" si="27"/>
        <v>1061799407.0825861</v>
      </c>
      <c r="AQ18" s="266">
        <f t="shared" si="28"/>
        <v>0.16978959176988329</v>
      </c>
    </row>
    <row r="19" spans="1:43" x14ac:dyDescent="0.2">
      <c r="A19" s="33" t="s">
        <v>109</v>
      </c>
      <c r="B19" s="34">
        <f>+'CENSO POB 2020'!C52</f>
        <v>306322</v>
      </c>
      <c r="C19" s="35">
        <f t="shared" si="0"/>
        <v>5.2956188341070756E-2</v>
      </c>
      <c r="D19" s="36">
        <f t="shared" si="1"/>
        <v>4.5012760089910141E-2</v>
      </c>
      <c r="E19" s="37">
        <f>+'TERRITORIO INEGI 2020'!B49</f>
        <v>915.8</v>
      </c>
      <c r="F19" s="38">
        <f t="shared" si="2"/>
        <v>1.4274491710881531E-2</v>
      </c>
      <c r="G19" s="39">
        <f t="shared" si="3"/>
        <v>2.1411737566322296E-3</v>
      </c>
      <c r="H19" s="40">
        <f t="shared" si="4"/>
        <v>4.7153933846542373E-2</v>
      </c>
      <c r="I19" s="41">
        <v>25924</v>
      </c>
      <c r="J19" s="42">
        <f>+INEGI!C51</f>
        <v>4306</v>
      </c>
      <c r="K19" s="42">
        <f>+INEGI!D51</f>
        <v>2328</v>
      </c>
      <c r="L19" s="42">
        <f>+INEGI!E51</f>
        <v>359</v>
      </c>
      <c r="M19" s="252">
        <f t="shared" si="5"/>
        <v>1.5159843840275454E-2</v>
      </c>
      <c r="N19" s="252">
        <f t="shared" si="6"/>
        <v>1.4697850959831791E-2</v>
      </c>
      <c r="O19" s="252">
        <f t="shared" si="7"/>
        <v>4.7272490984112542E-3</v>
      </c>
      <c r="P19" s="252">
        <f t="shared" si="8"/>
        <v>6.5386857059594929E-3</v>
      </c>
      <c r="Q19" s="43">
        <f t="shared" si="9"/>
        <v>4.1123629604477997E-2</v>
      </c>
      <c r="R19" s="256">
        <v>21053.000000219407</v>
      </c>
      <c r="S19" s="256">
        <f>+INEGI!G51</f>
        <v>3591</v>
      </c>
      <c r="T19" s="256">
        <f>+INEGI!H51</f>
        <v>756</v>
      </c>
      <c r="U19" s="256">
        <f>+INEGI!I51</f>
        <v>199</v>
      </c>
      <c r="V19" s="259">
        <f t="shared" si="10"/>
        <v>1.6557452859701314E-2</v>
      </c>
      <c r="W19" s="259">
        <f t="shared" si="11"/>
        <v>1.4031728665207877E-2</v>
      </c>
      <c r="X19" s="259">
        <f t="shared" si="12"/>
        <v>3.7753186049298867E-3</v>
      </c>
      <c r="Y19" s="259">
        <f t="shared" si="13"/>
        <v>7.9081227149896682E-3</v>
      </c>
      <c r="Z19" s="44">
        <f t="shared" si="14"/>
        <v>4.2272622844828744E-2</v>
      </c>
      <c r="AA19" s="45">
        <f t="shared" si="15"/>
        <v>3.5931729418104429E-2</v>
      </c>
      <c r="AB19" s="44">
        <f t="shared" si="16"/>
        <v>2.7939976393174012E-2</v>
      </c>
      <c r="AC19" s="44">
        <f t="shared" si="17"/>
        <v>0</v>
      </c>
      <c r="AD19" s="36">
        <f t="shared" si="18"/>
        <v>0</v>
      </c>
      <c r="AE19" s="36">
        <f t="shared" si="19"/>
        <v>0</v>
      </c>
      <c r="AF19" s="262">
        <f t="shared" si="20"/>
        <v>3.5931729418104429E-2</v>
      </c>
      <c r="AG19" s="37">
        <v>274755070</v>
      </c>
      <c r="AH19" s="37">
        <v>112141719.38</v>
      </c>
      <c r="AI19" s="46">
        <f t="shared" si="21"/>
        <v>0.40815159254386096</v>
      </c>
      <c r="AJ19" s="47">
        <f t="shared" si="22"/>
        <v>45770821.355553754</v>
      </c>
      <c r="AK19" s="262">
        <f t="shared" si="23"/>
        <v>2.8742373781198108E-2</v>
      </c>
      <c r="AM19" s="48">
        <f t="shared" si="24"/>
        <v>93578140.816384315</v>
      </c>
      <c r="AN19" s="49">
        <f t="shared" si="25"/>
        <v>71307400.273458824</v>
      </c>
      <c r="AO19" s="49">
        <f t="shared" si="26"/>
        <v>114079894.57877783</v>
      </c>
      <c r="AP19" s="49">
        <f t="shared" si="27"/>
        <v>278965435.668621</v>
      </c>
      <c r="AQ19" s="266">
        <f t="shared" si="28"/>
        <v>4.4608639940970272E-2</v>
      </c>
    </row>
    <row r="20" spans="1:43" x14ac:dyDescent="0.2">
      <c r="A20" s="33" t="s">
        <v>110</v>
      </c>
      <c r="B20" s="34">
        <f>+'CENSO POB 2020'!C53</f>
        <v>46784</v>
      </c>
      <c r="C20" s="35">
        <f t="shared" si="0"/>
        <v>8.0879019964242016E-3</v>
      </c>
      <c r="D20" s="36">
        <f t="shared" si="1"/>
        <v>6.8747166969605712E-3</v>
      </c>
      <c r="E20" s="37">
        <f>+'TERRITORIO INEGI 2020'!B50</f>
        <v>739.2</v>
      </c>
      <c r="F20" s="38">
        <f t="shared" si="2"/>
        <v>1.1521843494959192E-2</v>
      </c>
      <c r="G20" s="39">
        <f t="shared" si="3"/>
        <v>1.7282765242438787E-3</v>
      </c>
      <c r="H20" s="40">
        <f t="shared" si="4"/>
        <v>8.6029932212044503E-3</v>
      </c>
      <c r="I20" s="41">
        <v>4577</v>
      </c>
      <c r="J20" s="42">
        <f>+INEGI!C52</f>
        <v>666</v>
      </c>
      <c r="K20" s="42">
        <f>+INEGI!D52</f>
        <v>1225</v>
      </c>
      <c r="L20" s="42">
        <f>+INEGI!E52</f>
        <v>325</v>
      </c>
      <c r="M20" s="252">
        <f t="shared" si="5"/>
        <v>2.6765393171169867E-3</v>
      </c>
      <c r="N20" s="252">
        <f t="shared" si="6"/>
        <v>2.2732858196116983E-3</v>
      </c>
      <c r="O20" s="252">
        <f t="shared" si="7"/>
        <v>2.4874914714578121E-3</v>
      </c>
      <c r="P20" s="252">
        <f t="shared" si="8"/>
        <v>5.9194229928602651E-3</v>
      </c>
      <c r="Q20" s="43">
        <f t="shared" si="9"/>
        <v>1.3356739601046762E-2</v>
      </c>
      <c r="R20" s="256">
        <v>2792.0000000464884</v>
      </c>
      <c r="S20" s="256">
        <f>+INEGI!G52</f>
        <v>715</v>
      </c>
      <c r="T20" s="256">
        <f>+INEGI!H52</f>
        <v>322</v>
      </c>
      <c r="U20" s="256">
        <f>+INEGI!I52</f>
        <v>122</v>
      </c>
      <c r="V20" s="259">
        <f t="shared" si="10"/>
        <v>2.1958109715752632E-3</v>
      </c>
      <c r="W20" s="259">
        <f t="shared" si="11"/>
        <v>2.7938418255704909E-3</v>
      </c>
      <c r="X20" s="259">
        <f t="shared" si="12"/>
        <v>1.608006072470137E-3</v>
      </c>
      <c r="Y20" s="259">
        <f t="shared" si="13"/>
        <v>4.8481958353202986E-3</v>
      </c>
      <c r="Z20" s="44">
        <f t="shared" si="14"/>
        <v>1.1445854704936191E-2</v>
      </c>
      <c r="AA20" s="45">
        <f t="shared" si="15"/>
        <v>9.7289764991957614E-3</v>
      </c>
      <c r="AB20" s="44">
        <f t="shared" si="16"/>
        <v>-0.14306522049443982</v>
      </c>
      <c r="AC20" s="44">
        <f t="shared" si="17"/>
        <v>-0.14306522049443982</v>
      </c>
      <c r="AD20" s="36">
        <f t="shared" si="18"/>
        <v>1.8146154153781787E-2</v>
      </c>
      <c r="AE20" s="36">
        <f t="shared" si="19"/>
        <v>2.721923123067268E-3</v>
      </c>
      <c r="AF20" s="262">
        <f t="shared" si="20"/>
        <v>1.2450899622263029E-2</v>
      </c>
      <c r="AG20" s="37">
        <v>175563518</v>
      </c>
      <c r="AH20" s="37">
        <v>85362095.170000002</v>
      </c>
      <c r="AI20" s="46">
        <f t="shared" si="21"/>
        <v>0.48621772987027978</v>
      </c>
      <c r="AJ20" s="47">
        <f t="shared" si="22"/>
        <v>41504564.130528174</v>
      </c>
      <c r="AK20" s="262">
        <f t="shared" si="23"/>
        <v>2.606332288858083E-2</v>
      </c>
      <c r="AM20" s="48">
        <f t="shared" si="24"/>
        <v>17072851.518947054</v>
      </c>
      <c r="AN20" s="49">
        <f t="shared" si="25"/>
        <v>24709116.357812233</v>
      </c>
      <c r="AO20" s="49">
        <f t="shared" si="26"/>
        <v>103446609.87767616</v>
      </c>
      <c r="AP20" s="49">
        <f t="shared" si="27"/>
        <v>145228577.75443545</v>
      </c>
      <c r="AQ20" s="266">
        <f t="shared" si="28"/>
        <v>2.3223125541195978E-2</v>
      </c>
    </row>
    <row r="21" spans="1:43" x14ac:dyDescent="0.2">
      <c r="A21" s="76" t="s">
        <v>114</v>
      </c>
      <c r="B21" s="34"/>
      <c r="C21" s="35"/>
      <c r="D21" s="36"/>
      <c r="E21" s="37"/>
      <c r="F21" s="38"/>
      <c r="G21" s="39"/>
      <c r="H21" s="40"/>
      <c r="I21" s="41"/>
      <c r="J21" s="42"/>
      <c r="K21" s="42"/>
      <c r="L21" s="42"/>
      <c r="M21" s="252"/>
      <c r="N21" s="252"/>
      <c r="O21" s="252"/>
      <c r="P21" s="252"/>
      <c r="Q21" s="43"/>
      <c r="R21" s="256"/>
      <c r="S21" s="256"/>
      <c r="T21" s="256"/>
      <c r="U21" s="256"/>
      <c r="V21" s="259"/>
      <c r="W21" s="259"/>
      <c r="X21" s="259"/>
      <c r="Y21" s="259"/>
      <c r="Z21" s="44"/>
      <c r="AA21" s="45"/>
      <c r="AB21" s="44"/>
      <c r="AC21" s="44"/>
      <c r="AD21" s="36"/>
      <c r="AE21" s="36"/>
      <c r="AF21" s="262"/>
      <c r="AG21" s="37"/>
      <c r="AH21" s="37"/>
      <c r="AI21" s="46"/>
      <c r="AJ21" s="47"/>
      <c r="AK21" s="262"/>
      <c r="AM21" s="48"/>
      <c r="AN21" s="49"/>
      <c r="AO21" s="49"/>
      <c r="AP21" s="98">
        <f>SUM(AP9:AP20)</f>
        <v>6253618941.0340786</v>
      </c>
      <c r="AQ21" s="266">
        <f>SUM(AQ9:AQ20)</f>
        <v>1</v>
      </c>
    </row>
    <row r="22" spans="1:43" ht="13.5" thickBot="1" x14ac:dyDescent="0.25">
      <c r="A22" s="33"/>
      <c r="B22" s="34"/>
      <c r="C22" s="35"/>
      <c r="D22" s="36"/>
      <c r="E22" s="37"/>
      <c r="F22" s="38"/>
      <c r="G22" s="39"/>
      <c r="H22" s="40"/>
      <c r="I22" s="41"/>
      <c r="J22" s="42"/>
      <c r="K22" s="42"/>
      <c r="L22" s="42"/>
      <c r="M22" s="252"/>
      <c r="N22" s="252"/>
      <c r="O22" s="252"/>
      <c r="P22" s="252"/>
      <c r="Q22" s="43"/>
      <c r="R22" s="256"/>
      <c r="S22" s="256"/>
      <c r="T22" s="256"/>
      <c r="U22" s="256"/>
      <c r="V22" s="259"/>
      <c r="W22" s="259"/>
      <c r="X22" s="259"/>
      <c r="Y22" s="259"/>
      <c r="Z22" s="44"/>
      <c r="AA22" s="45"/>
      <c r="AB22" s="44"/>
      <c r="AC22" s="44"/>
      <c r="AD22" s="36"/>
      <c r="AE22" s="36"/>
      <c r="AF22" s="262"/>
      <c r="AG22" s="37"/>
      <c r="AH22" s="37"/>
      <c r="AI22" s="46"/>
      <c r="AJ22" s="47"/>
      <c r="AK22" s="262"/>
      <c r="AM22" s="48"/>
      <c r="AN22" s="49"/>
      <c r="AO22" s="49"/>
      <c r="AP22" s="49"/>
      <c r="AQ22" s="266"/>
    </row>
    <row r="23" spans="1:43" ht="13.5" thickTop="1" x14ac:dyDescent="0.2">
      <c r="A23" s="16" t="s">
        <v>62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f>+'TERRITORIO INEGI 2020'!B2</f>
        <v>46.9</v>
      </c>
      <c r="F23" s="21">
        <f>+E23/$E$63</f>
        <v>7.3102605507790325E-4</v>
      </c>
      <c r="G23" s="22">
        <f>+F23*G$4</f>
        <v>1.0965390826168548E-4</v>
      </c>
      <c r="H23" s="23">
        <f>+G23+D23</f>
        <v>5.4667099651324028E-4</v>
      </c>
      <c r="I23" s="24">
        <v>334</v>
      </c>
      <c r="J23" s="25">
        <f>+INEGI!C4</f>
        <v>51</v>
      </c>
      <c r="K23" s="25">
        <f>+INEGI!D4</f>
        <v>69</v>
      </c>
      <c r="L23" s="25">
        <f>+INEGI!E4</f>
        <v>52</v>
      </c>
      <c r="M23" s="251">
        <f t="shared" ref="M23:M61" si="29">+I23/I$63*0.25</f>
        <v>1.9531661173630621E-4</v>
      </c>
      <c r="N23" s="251">
        <f t="shared" ref="N23:N61" si="30">+J23/J$63*0.25</f>
        <v>1.7408044564594084E-4</v>
      </c>
      <c r="O23" s="251">
        <f t="shared" ref="O23:O61" si="31">+K23/K$63*0.25</f>
        <v>1.4011176451476657E-4</v>
      </c>
      <c r="P23" s="251">
        <f t="shared" ref="P23:P61" si="32">+L23/L$63*0.25</f>
        <v>9.4710767885764239E-4</v>
      </c>
      <c r="Q23" s="26">
        <f>SUM(M23:P23)</f>
        <v>1.456616500754656E-3</v>
      </c>
      <c r="R23" s="255">
        <v>194.999999997044</v>
      </c>
      <c r="S23" s="255">
        <f>+INEGI!G4</f>
        <v>48</v>
      </c>
      <c r="T23" s="255">
        <f>+INEGI!H4</f>
        <v>30</v>
      </c>
      <c r="U23" s="255">
        <f>+INEGI!I4</f>
        <v>7</v>
      </c>
      <c r="V23" s="258">
        <f t="shared" ref="V23:V61" si="33">+R23/R$63*0.25</f>
        <v>1.533607232964026E-4</v>
      </c>
      <c r="W23" s="258">
        <f t="shared" ref="W23:W61" si="34">+S23/S$63*0.25</f>
        <v>1.8755861206627071E-4</v>
      </c>
      <c r="X23" s="258">
        <f t="shared" ref="X23:X61" si="35">+T23/T$63*0.25</f>
        <v>1.498142303543606E-4</v>
      </c>
      <c r="Y23" s="258">
        <f t="shared" ref="Y23:Y61" si="36">+U23/U$63*0.25</f>
        <v>2.7817517087903355E-4</v>
      </c>
      <c r="Z23" s="27">
        <f>SUM(V23:Y23)</f>
        <v>7.6890873659606746E-4</v>
      </c>
      <c r="AA23" s="28">
        <f>+Z23*AA$4</f>
        <v>6.5357242610665728E-4</v>
      </c>
      <c r="AB23" s="27">
        <f>+(Z23-Q23)/Q23</f>
        <v>-0.47212685274558897</v>
      </c>
      <c r="AC23" s="27">
        <f>IF(AB23&gt;0,0,AB23)</f>
        <v>-0.47212685274558897</v>
      </c>
      <c r="AD23" s="19">
        <f t="shared" ref="AD23:AD61" si="37">+AC23/AC$63</f>
        <v>5.9883783217558849E-2</v>
      </c>
      <c r="AE23" s="19">
        <f>+AD23*AE$4</f>
        <v>8.9825674826338273E-3</v>
      </c>
      <c r="AF23" s="261">
        <f>+AE23+AA23</f>
        <v>9.6361399087404841E-3</v>
      </c>
      <c r="AG23" s="20">
        <v>558823</v>
      </c>
      <c r="AH23" s="20">
        <v>145672.85</v>
      </c>
      <c r="AI23" s="29">
        <f>+AH23/AG23</f>
        <v>0.26067797853703228</v>
      </c>
      <c r="AJ23" s="30">
        <f>+AI23*AH23</f>
        <v>37973.704065728321</v>
      </c>
      <c r="AK23" s="261">
        <f t="shared" ref="AK23:AK61" si="38">+AJ23/AJ$63</f>
        <v>2.3846074066165529E-5</v>
      </c>
      <c r="AM23" s="31">
        <f>+H23*AM$6</f>
        <v>1084882.0303822914</v>
      </c>
      <c r="AN23" s="32">
        <f>+AF23*AN$6</f>
        <v>19123156.51629601</v>
      </c>
      <c r="AO23" s="32">
        <f>+AK23*AO$6</f>
        <v>94646.240296458054</v>
      </c>
      <c r="AP23" s="32">
        <f>SUM(AM23:AO23)</f>
        <v>20302684.786974758</v>
      </c>
      <c r="AQ23" s="265">
        <f>+AP23/AP$62</f>
        <v>1.2052795056473432E-2</v>
      </c>
    </row>
    <row r="24" spans="1:43" x14ac:dyDescent="0.2">
      <c r="A24" s="33" t="s">
        <v>63</v>
      </c>
      <c r="B24" s="34">
        <f>+'CENSO POB 2020'!C6</f>
        <v>3382</v>
      </c>
      <c r="C24" s="35">
        <f t="shared" ref="C24" si="39">+B24/$B$63</f>
        <v>5.8467177992276519E-4</v>
      </c>
      <c r="D24" s="36">
        <f t="shared" ref="D24:D61" si="40">+C24*D$4</f>
        <v>4.9697101293435045E-4</v>
      </c>
      <c r="E24" s="37">
        <f>+'TERRITORIO INEGI 2020'!B3</f>
        <v>980.9</v>
      </c>
      <c r="F24" s="38">
        <f t="shared" ref="F24" si="41">+E24/$E$63</f>
        <v>1.5289199518676232E-2</v>
      </c>
      <c r="G24" s="39">
        <f t="shared" ref="G24:G61" si="42">+F24*G$4</f>
        <v>2.2933799278014345E-3</v>
      </c>
      <c r="H24" s="40">
        <f t="shared" ref="H24:H61" si="43">+G24+D24</f>
        <v>2.7903509407357849E-3</v>
      </c>
      <c r="I24" s="41">
        <v>768</v>
      </c>
      <c r="J24" s="42">
        <f>+INEGI!C5</f>
        <v>120</v>
      </c>
      <c r="K24" s="42">
        <f>+INEGI!D5</f>
        <v>175</v>
      </c>
      <c r="L24" s="42">
        <f>+INEGI!E5</f>
        <v>44</v>
      </c>
      <c r="M24" s="252">
        <f t="shared" si="29"/>
        <v>4.4911125093857236E-4</v>
      </c>
      <c r="N24" s="252">
        <f t="shared" si="30"/>
        <v>4.0960104857868437E-4</v>
      </c>
      <c r="O24" s="252">
        <f t="shared" si="31"/>
        <v>3.5535592449397314E-4</v>
      </c>
      <c r="P24" s="252">
        <f t="shared" si="32"/>
        <v>8.0139880518723594E-4</v>
      </c>
      <c r="Q24" s="43">
        <f t="shared" ref="Q24:Q61" si="44">SUM(M24:P24)</f>
        <v>2.0154670291984656E-3</v>
      </c>
      <c r="R24" s="256">
        <v>468.99999999269994</v>
      </c>
      <c r="S24" s="256">
        <f>+INEGI!G5</f>
        <v>131</v>
      </c>
      <c r="T24" s="256">
        <f>+INEGI!H5</f>
        <v>85</v>
      </c>
      <c r="U24" s="256">
        <f>+INEGI!I5</f>
        <v>16</v>
      </c>
      <c r="V24" s="259">
        <f t="shared" si="33"/>
        <v>3.688522011588903E-4</v>
      </c>
      <c r="W24" s="259">
        <f t="shared" si="34"/>
        <v>5.1187871209753047E-4</v>
      </c>
      <c r="X24" s="259">
        <f t="shared" si="35"/>
        <v>4.2447365267068836E-4</v>
      </c>
      <c r="Y24" s="259">
        <f t="shared" si="36"/>
        <v>6.3582896200921953E-4</v>
      </c>
      <c r="Z24" s="44">
        <f t="shared" ref="Z24:Z61" si="45">SUM(V24:Y24)</f>
        <v>1.9410335279363288E-3</v>
      </c>
      <c r="AA24" s="45">
        <f t="shared" ref="AA24:AA61" si="46">+Z24*AA$4</f>
        <v>1.6498784987458795E-3</v>
      </c>
      <c r="AB24" s="44">
        <f t="shared" ref="AB24:AB61" si="47">+(Z24-Q24)/Q24</f>
        <v>-3.6931143096763264E-2</v>
      </c>
      <c r="AC24" s="44">
        <f t="shared" ref="AC24:AC61" si="48">IF(AB24&gt;0,0,AB24)</f>
        <v>-3.6931143096763264E-2</v>
      </c>
      <c r="AD24" s="36">
        <f t="shared" si="37"/>
        <v>4.6842846457940193E-3</v>
      </c>
      <c r="AE24" s="36">
        <f t="shared" ref="AE24:AE61" si="49">+AD24*AE$4</f>
        <v>7.0264269686910285E-4</v>
      </c>
      <c r="AF24" s="262">
        <f t="shared" ref="AF24:AF61" si="50">+AE24+AA24</f>
        <v>2.3525211956149823E-3</v>
      </c>
      <c r="AG24" s="37">
        <v>2588435</v>
      </c>
      <c r="AH24" s="37">
        <v>768052</v>
      </c>
      <c r="AI24" s="46">
        <f t="shared" ref="AI24:AI61" si="51">+AH24/AG24</f>
        <v>0.2967244686461124</v>
      </c>
      <c r="AJ24" s="47">
        <f t="shared" ref="AJ24:AJ61" si="52">+AI24*AH24</f>
        <v>227899.82159258393</v>
      </c>
      <c r="AK24" s="262">
        <f t="shared" si="38"/>
        <v>1.4311261329566678E-4</v>
      </c>
      <c r="AM24" s="48">
        <f t="shared" ref="AM24:AM61" si="53">+H24*AM$6</f>
        <v>5537520.0319251921</v>
      </c>
      <c r="AN24" s="49">
        <f t="shared" ref="AN24:AN61" si="54">+AF24*AN$6</f>
        <v>4668636.1403743206</v>
      </c>
      <c r="AO24" s="49">
        <f t="shared" ref="AO24:AO61" si="55">+AK24*AO$6</f>
        <v>568020.99791573011</v>
      </c>
      <c r="AP24" s="49">
        <f t="shared" ref="AP24:AP61" si="56">SUM(AM24:AO24)</f>
        <v>10774177.170215242</v>
      </c>
      <c r="AQ24" s="266">
        <f t="shared" ref="AQ24:AQ61" si="57">+AP24/AP$62</f>
        <v>6.3961466523900588E-3</v>
      </c>
    </row>
    <row r="25" spans="1:43" x14ac:dyDescent="0.2">
      <c r="A25" s="33" t="s">
        <v>64</v>
      </c>
      <c r="B25" s="34">
        <f>+'CENSO POB 2020'!C36</f>
        <v>1407</v>
      </c>
      <c r="C25" s="35">
        <f t="shared" ref="C25:C61" si="58">+B25/$B$63</f>
        <v>2.4323867366981983E-4</v>
      </c>
      <c r="D25" s="36">
        <f t="shared" si="40"/>
        <v>2.0675287261934686E-4</v>
      </c>
      <c r="E25" s="37">
        <f>+'TERRITORIO INEGI 2020'!B4</f>
        <v>694.5</v>
      </c>
      <c r="F25" s="38">
        <f t="shared" ref="F25:F61" si="59">+E25/$E$63</f>
        <v>1.0825108640759144E-2</v>
      </c>
      <c r="G25" s="39">
        <f t="shared" si="42"/>
        <v>1.6237662961138715E-3</v>
      </c>
      <c r="H25" s="40">
        <f t="shared" si="43"/>
        <v>1.8305191687332184E-3</v>
      </c>
      <c r="I25" s="41">
        <v>363</v>
      </c>
      <c r="J25" s="42">
        <f>+INEGI!C6</f>
        <v>60</v>
      </c>
      <c r="K25" s="42">
        <f>+INEGI!D6</f>
        <v>193</v>
      </c>
      <c r="L25" s="42">
        <f>+INEGI!E6</f>
        <v>19</v>
      </c>
      <c r="M25" s="252">
        <f t="shared" si="29"/>
        <v>2.1227523970143459E-4</v>
      </c>
      <c r="N25" s="252">
        <f t="shared" si="30"/>
        <v>2.0480052428934218E-4</v>
      </c>
      <c r="O25" s="252">
        <f t="shared" si="31"/>
        <v>3.9190681958478185E-4</v>
      </c>
      <c r="P25" s="252">
        <f t="shared" si="32"/>
        <v>3.4605857496721549E-4</v>
      </c>
      <c r="Q25" s="43">
        <f t="shared" si="44"/>
        <v>1.1550411585427741E-3</v>
      </c>
      <c r="R25" s="256">
        <v>209.00000000199</v>
      </c>
      <c r="S25" s="256">
        <f>+INEGI!G6</f>
        <v>47</v>
      </c>
      <c r="T25" s="256">
        <f>+INEGI!H6</f>
        <v>10</v>
      </c>
      <c r="U25" s="256">
        <f>+INEGI!I6</f>
        <v>2</v>
      </c>
      <c r="V25" s="259">
        <f t="shared" si="33"/>
        <v>1.6437123676789339E-4</v>
      </c>
      <c r="W25" s="259">
        <f t="shared" si="34"/>
        <v>1.8365114098155673E-4</v>
      </c>
      <c r="X25" s="259">
        <f t="shared" si="35"/>
        <v>4.9938076784786864E-5</v>
      </c>
      <c r="Y25" s="259">
        <f t="shared" si="36"/>
        <v>7.9478620251152441E-5</v>
      </c>
      <c r="Z25" s="44">
        <f t="shared" si="45"/>
        <v>4.7743907478538944E-4</v>
      </c>
      <c r="AA25" s="45">
        <f t="shared" si="46"/>
        <v>4.0582321356758103E-4</v>
      </c>
      <c r="AB25" s="44">
        <f t="shared" si="47"/>
        <v>-0.58664756553979658</v>
      </c>
      <c r="AC25" s="44">
        <f t="shared" si="48"/>
        <v>-0.58664756553979658</v>
      </c>
      <c r="AD25" s="36">
        <f t="shared" si="37"/>
        <v>7.4409399583176009E-2</v>
      </c>
      <c r="AE25" s="36">
        <f t="shared" si="49"/>
        <v>1.1161409937476401E-2</v>
      </c>
      <c r="AF25" s="262">
        <f t="shared" si="50"/>
        <v>1.1567233151043983E-2</v>
      </c>
      <c r="AG25" s="37">
        <v>1115974</v>
      </c>
      <c r="AH25" s="37">
        <v>272877</v>
      </c>
      <c r="AI25" s="46">
        <f t="shared" si="51"/>
        <v>0.24451913754263091</v>
      </c>
      <c r="AJ25" s="47">
        <f t="shared" si="52"/>
        <v>66723.648695220501</v>
      </c>
      <c r="AK25" s="262">
        <f t="shared" si="38"/>
        <v>4.1899970200352918E-5</v>
      </c>
      <c r="AM25" s="48">
        <f t="shared" si="53"/>
        <v>3632710.2866173368</v>
      </c>
      <c r="AN25" s="49">
        <f t="shared" si="54"/>
        <v>22955458.524139956</v>
      </c>
      <c r="AO25" s="49">
        <f t="shared" si="55"/>
        <v>166303.04162410571</v>
      </c>
      <c r="AP25" s="49">
        <f t="shared" si="56"/>
        <v>26754471.852381401</v>
      </c>
      <c r="AQ25" s="266">
        <f t="shared" si="57"/>
        <v>1.5882932206474444E-2</v>
      </c>
    </row>
    <row r="26" spans="1:43" ht="13.5" customHeight="1" x14ac:dyDescent="0.2">
      <c r="A26" s="33" t="s">
        <v>65</v>
      </c>
      <c r="B26" s="34">
        <f>+'CENSO POB 2020'!C7</f>
        <v>35289</v>
      </c>
      <c r="C26" s="35">
        <f t="shared" si="58"/>
        <v>6.1006748792709828E-3</v>
      </c>
      <c r="D26" s="36">
        <f t="shared" si="40"/>
        <v>5.1855736473803348E-3</v>
      </c>
      <c r="E26" s="37">
        <f>+'TERRITORIO INEGI 2020'!B5</f>
        <v>190.5</v>
      </c>
      <c r="F26" s="38">
        <f t="shared" si="59"/>
        <v>2.9693062578324218E-3</v>
      </c>
      <c r="G26" s="39">
        <f t="shared" si="42"/>
        <v>4.4539593867486322E-4</v>
      </c>
      <c r="H26" s="40">
        <f t="shared" si="43"/>
        <v>5.6309695860551979E-3</v>
      </c>
      <c r="I26" s="41">
        <v>3420</v>
      </c>
      <c r="J26" s="42">
        <f>+INEGI!C7</f>
        <v>629</v>
      </c>
      <c r="K26" s="42">
        <f>+INEGI!D7</f>
        <v>1238</v>
      </c>
      <c r="L26" s="42">
        <f>+INEGI!E7</f>
        <v>59</v>
      </c>
      <c r="M26" s="252">
        <f t="shared" si="29"/>
        <v>1.99994853933583E-3</v>
      </c>
      <c r="N26" s="252">
        <f t="shared" si="30"/>
        <v>2.1469921629666037E-3</v>
      </c>
      <c r="O26" s="252">
        <f t="shared" si="31"/>
        <v>2.5138893401345074E-3</v>
      </c>
      <c r="P26" s="252">
        <f t="shared" si="32"/>
        <v>1.074602943319248E-3</v>
      </c>
      <c r="Q26" s="43">
        <f t="shared" si="44"/>
        <v>7.7354329857561889E-3</v>
      </c>
      <c r="R26" s="256">
        <v>2055.0000000045479</v>
      </c>
      <c r="S26" s="256">
        <f>+INEGI!G7</f>
        <v>459</v>
      </c>
      <c r="T26" s="256">
        <f>+INEGI!H7</f>
        <v>244</v>
      </c>
      <c r="U26" s="256">
        <f>+INEGI!I7</f>
        <v>11</v>
      </c>
      <c r="V26" s="259">
        <f t="shared" si="33"/>
        <v>1.6161860839978579E-3</v>
      </c>
      <c r="W26" s="259">
        <f t="shared" si="34"/>
        <v>1.7935292278837137E-3</v>
      </c>
      <c r="X26" s="259">
        <f t="shared" si="35"/>
        <v>1.2184890735487995E-3</v>
      </c>
      <c r="Y26" s="259">
        <f t="shared" si="36"/>
        <v>4.3713241138133841E-4</v>
      </c>
      <c r="Z26" s="44">
        <f t="shared" si="45"/>
        <v>5.0653367968117096E-3</v>
      </c>
      <c r="AA26" s="45">
        <f t="shared" si="46"/>
        <v>4.3055362772899527E-3</v>
      </c>
      <c r="AB26" s="44">
        <f t="shared" si="47"/>
        <v>-0.34517734092727842</v>
      </c>
      <c r="AC26" s="44">
        <f t="shared" si="48"/>
        <v>-0.34517734092727842</v>
      </c>
      <c r="AD26" s="36">
        <f t="shared" si="37"/>
        <v>4.3781718695930852E-2</v>
      </c>
      <c r="AE26" s="36">
        <f t="shared" si="49"/>
        <v>6.5672578043896278E-3</v>
      </c>
      <c r="AF26" s="262">
        <f t="shared" si="50"/>
        <v>1.0872794081679581E-2</v>
      </c>
      <c r="AG26" s="37">
        <v>37146815</v>
      </c>
      <c r="AH26" s="37">
        <v>23142962</v>
      </c>
      <c r="AI26" s="46">
        <f t="shared" si="51"/>
        <v>0.62301335928800361</v>
      </c>
      <c r="AJ26" s="47">
        <f t="shared" si="52"/>
        <v>14418374.499494614</v>
      </c>
      <c r="AK26" s="262">
        <f t="shared" si="38"/>
        <v>9.0542030251656077E-3</v>
      </c>
      <c r="AM26" s="48">
        <f t="shared" si="53"/>
        <v>11174797.55923458</v>
      </c>
      <c r="AN26" s="49">
        <f t="shared" si="54"/>
        <v>21577327.12087537</v>
      </c>
      <c r="AO26" s="49">
        <f t="shared" si="55"/>
        <v>35936576.93232768</v>
      </c>
      <c r="AP26" s="49">
        <f t="shared" si="56"/>
        <v>68688701.612437636</v>
      </c>
      <c r="AQ26" s="266">
        <f t="shared" si="57"/>
        <v>4.0777407122091686E-2</v>
      </c>
    </row>
    <row r="27" spans="1:43" x14ac:dyDescent="0.2">
      <c r="A27" s="33" t="s">
        <v>66</v>
      </c>
      <c r="B27" s="34">
        <f>+'CENSO POB 2020'!C8</f>
        <v>18030</v>
      </c>
      <c r="C27" s="35">
        <f t="shared" si="58"/>
        <v>3.1169817244256232E-3</v>
      </c>
      <c r="D27" s="36">
        <f t="shared" si="40"/>
        <v>2.6494344657617798E-3</v>
      </c>
      <c r="E27" s="37">
        <f>+'TERRITORIO INEGI 2020'!B6</f>
        <v>4539.2</v>
      </c>
      <c r="F27" s="38">
        <f t="shared" si="59"/>
        <v>7.0752099556708276E-2</v>
      </c>
      <c r="G27" s="39">
        <f t="shared" si="42"/>
        <v>1.0612814933506241E-2</v>
      </c>
      <c r="H27" s="40">
        <f t="shared" si="43"/>
        <v>1.3262249399268022E-2</v>
      </c>
      <c r="I27" s="41">
        <v>3207</v>
      </c>
      <c r="J27" s="42">
        <f>+INEGI!C8</f>
        <v>510</v>
      </c>
      <c r="K27" s="42">
        <f>+INEGI!D8</f>
        <v>1865</v>
      </c>
      <c r="L27" s="42">
        <f>+INEGI!E8</f>
        <v>534</v>
      </c>
      <c r="M27" s="252">
        <f t="shared" si="29"/>
        <v>1.8753903408333353E-3</v>
      </c>
      <c r="N27" s="252">
        <f t="shared" si="30"/>
        <v>1.7408044564594086E-3</v>
      </c>
      <c r="O27" s="252">
        <f t="shared" si="31"/>
        <v>3.7870788524643428E-3</v>
      </c>
      <c r="P27" s="252">
        <f t="shared" si="32"/>
        <v>9.7260673174996357E-3</v>
      </c>
      <c r="Q27" s="43">
        <f t="shared" si="44"/>
        <v>1.7129340967256722E-2</v>
      </c>
      <c r="R27" s="256">
        <v>2802.0000000077798</v>
      </c>
      <c r="S27" s="256">
        <f>+INEGI!G8</f>
        <v>476</v>
      </c>
      <c r="T27" s="256">
        <f>+INEGI!H8</f>
        <v>516</v>
      </c>
      <c r="U27" s="256">
        <f>+INEGI!I8</f>
        <v>204</v>
      </c>
      <c r="V27" s="259">
        <f t="shared" si="33"/>
        <v>2.2036756240216785E-3</v>
      </c>
      <c r="W27" s="259">
        <f t="shared" si="34"/>
        <v>1.8599562363238512E-3</v>
      </c>
      <c r="X27" s="259">
        <f t="shared" si="35"/>
        <v>2.5768047620950024E-3</v>
      </c>
      <c r="Y27" s="259">
        <f t="shared" si="36"/>
        <v>8.1068192656175483E-3</v>
      </c>
      <c r="Z27" s="44">
        <f t="shared" si="45"/>
        <v>1.4747255888058081E-2</v>
      </c>
      <c r="AA27" s="45">
        <f t="shared" si="46"/>
        <v>1.2535167504849369E-2</v>
      </c>
      <c r="AB27" s="44">
        <f t="shared" si="47"/>
        <v>-0.13906460754982183</v>
      </c>
      <c r="AC27" s="44">
        <f t="shared" si="48"/>
        <v>-0.13906460754982183</v>
      </c>
      <c r="AD27" s="36">
        <f t="shared" si="37"/>
        <v>1.7638723074783282E-2</v>
      </c>
      <c r="AE27" s="36">
        <f t="shared" si="49"/>
        <v>2.6458084612174921E-3</v>
      </c>
      <c r="AF27" s="262">
        <f t="shared" si="50"/>
        <v>1.5180975966066861E-2</v>
      </c>
      <c r="AG27" s="37">
        <v>10240869</v>
      </c>
      <c r="AH27" s="37">
        <v>2531264</v>
      </c>
      <c r="AI27" s="46">
        <f t="shared" si="51"/>
        <v>0.24717277410735358</v>
      </c>
      <c r="AJ27" s="47">
        <f t="shared" si="52"/>
        <v>625659.5448780763</v>
      </c>
      <c r="AK27" s="262">
        <f t="shared" si="38"/>
        <v>3.9289092845780761E-4</v>
      </c>
      <c r="AM27" s="48">
        <f t="shared" si="53"/>
        <v>26319259.934189212</v>
      </c>
      <c r="AN27" s="49">
        <f t="shared" si="54"/>
        <v>30127019.970507056</v>
      </c>
      <c r="AO27" s="49">
        <f t="shared" si="55"/>
        <v>1559403.4104707306</v>
      </c>
      <c r="AP27" s="49">
        <f t="shared" si="56"/>
        <v>58005683.315167002</v>
      </c>
      <c r="AQ27" s="266">
        <f t="shared" si="57"/>
        <v>3.4435377411609E-2</v>
      </c>
    </row>
    <row r="28" spans="1:43" x14ac:dyDescent="0.2">
      <c r="A28" s="33" t="s">
        <v>68</v>
      </c>
      <c r="B28" s="34">
        <f>+'CENSO POB 2020'!C10</f>
        <v>14992</v>
      </c>
      <c r="C28" s="35">
        <f t="shared" si="58"/>
        <v>2.5917798121236242E-3</v>
      </c>
      <c r="D28" s="36">
        <f t="shared" si="40"/>
        <v>2.2030128403050806E-3</v>
      </c>
      <c r="E28" s="37">
        <f>+'TERRITORIO INEGI 2020'!B8</f>
        <v>2688.6</v>
      </c>
      <c r="F28" s="38">
        <f t="shared" si="59"/>
        <v>4.1906964854636478E-2</v>
      </c>
      <c r="G28" s="39">
        <f t="shared" si="42"/>
        <v>6.2860447281954711E-3</v>
      </c>
      <c r="H28" s="40">
        <f t="shared" si="43"/>
        <v>8.4890575685005517E-3</v>
      </c>
      <c r="I28" s="41">
        <v>3888</v>
      </c>
      <c r="J28" s="42">
        <f>+INEGI!C10</f>
        <v>1140</v>
      </c>
      <c r="K28" s="42">
        <f>+INEGI!D10</f>
        <v>7405</v>
      </c>
      <c r="L28" s="42">
        <f>+INEGI!E10</f>
        <v>920</v>
      </c>
      <c r="M28" s="252">
        <f t="shared" si="29"/>
        <v>2.2736257078765226E-3</v>
      </c>
      <c r="N28" s="252">
        <f t="shared" si="30"/>
        <v>3.8912099614975015E-3</v>
      </c>
      <c r="O28" s="252">
        <f t="shared" si="31"/>
        <v>1.5036632119302121E-2</v>
      </c>
      <c r="P28" s="252">
        <f t="shared" si="32"/>
        <v>1.6756520472096751E-2</v>
      </c>
      <c r="Q28" s="43">
        <f t="shared" si="44"/>
        <v>3.7957988260772901E-2</v>
      </c>
      <c r="R28" s="256">
        <v>3560.0000000065597</v>
      </c>
      <c r="S28" s="256">
        <f>+INEGI!G10</f>
        <v>882</v>
      </c>
      <c r="T28" s="256">
        <f>+INEGI!H10</f>
        <v>2312</v>
      </c>
      <c r="U28" s="256">
        <f>+INEGI!I10</f>
        <v>356</v>
      </c>
      <c r="V28" s="259">
        <f t="shared" si="33"/>
        <v>2.7998162817665412E-3</v>
      </c>
      <c r="W28" s="259">
        <f t="shared" si="34"/>
        <v>3.4463894967177245E-3</v>
      </c>
      <c r="X28" s="259">
        <f t="shared" si="35"/>
        <v>1.1545683352642723E-2</v>
      </c>
      <c r="Y28" s="259">
        <f t="shared" si="36"/>
        <v>1.4147194404705134E-2</v>
      </c>
      <c r="Z28" s="44">
        <f t="shared" si="45"/>
        <v>3.1939083535832122E-2</v>
      </c>
      <c r="AA28" s="45">
        <f t="shared" si="46"/>
        <v>2.7148221005457301E-2</v>
      </c>
      <c r="AB28" s="44">
        <f t="shared" si="47"/>
        <v>-0.15856753744668087</v>
      </c>
      <c r="AC28" s="44">
        <f t="shared" si="48"/>
        <v>-0.15856753744668087</v>
      </c>
      <c r="AD28" s="36">
        <f t="shared" si="37"/>
        <v>2.0112442201875795E-2</v>
      </c>
      <c r="AE28" s="36">
        <f t="shared" si="49"/>
        <v>3.0168663302813691E-3</v>
      </c>
      <c r="AF28" s="262">
        <f t="shared" si="50"/>
        <v>3.016508733573867E-2</v>
      </c>
      <c r="AG28" s="37">
        <v>1835394</v>
      </c>
      <c r="AH28" s="37">
        <v>788778.4</v>
      </c>
      <c r="AI28" s="46">
        <f t="shared" si="51"/>
        <v>0.42975971371814448</v>
      </c>
      <c r="AJ28" s="47">
        <f t="shared" si="52"/>
        <v>338985.17937105609</v>
      </c>
      <c r="AK28" s="262">
        <f t="shared" si="38"/>
        <v>2.1287008716934795E-4</v>
      </c>
      <c r="AM28" s="48">
        <f t="shared" si="53"/>
        <v>16846743.415486794</v>
      </c>
      <c r="AN28" s="49">
        <f t="shared" si="54"/>
        <v>59863357.310309954</v>
      </c>
      <c r="AO28" s="49">
        <f t="shared" si="55"/>
        <v>844891.84115822846</v>
      </c>
      <c r="AP28" s="49">
        <f t="shared" si="56"/>
        <v>77554992.56695497</v>
      </c>
      <c r="AQ28" s="266">
        <f t="shared" si="57"/>
        <v>4.604092713962258E-2</v>
      </c>
    </row>
    <row r="29" spans="1:43" x14ac:dyDescent="0.2">
      <c r="A29" s="33" t="s">
        <v>69</v>
      </c>
      <c r="B29" s="34">
        <f>+'CENSO POB 2020'!C11</f>
        <v>3661</v>
      </c>
      <c r="C29" s="35">
        <f t="shared" si="58"/>
        <v>6.329046086035611E-4</v>
      </c>
      <c r="D29" s="36">
        <f t="shared" si="40"/>
        <v>5.3796891731302697E-4</v>
      </c>
      <c r="E29" s="37">
        <f>+'TERRITORIO INEGI 2020'!B9</f>
        <v>466.7</v>
      </c>
      <c r="F29" s="38">
        <f t="shared" si="59"/>
        <v>7.2744106589521847E-3</v>
      </c>
      <c r="G29" s="39">
        <f t="shared" si="42"/>
        <v>1.0911615988428278E-3</v>
      </c>
      <c r="H29" s="40">
        <f t="shared" si="43"/>
        <v>1.6291305161558547E-3</v>
      </c>
      <c r="I29" s="41">
        <v>739</v>
      </c>
      <c r="J29" s="42">
        <f>+INEGI!C11</f>
        <v>104</v>
      </c>
      <c r="K29" s="42">
        <f>+INEGI!D11</f>
        <v>89</v>
      </c>
      <c r="L29" s="42">
        <f>+INEGI!E11</f>
        <v>41</v>
      </c>
      <c r="M29" s="252">
        <f t="shared" si="29"/>
        <v>4.3215262297344398E-4</v>
      </c>
      <c r="N29" s="252">
        <f t="shared" si="30"/>
        <v>3.5498757543485978E-4</v>
      </c>
      <c r="O29" s="252">
        <f t="shared" si="31"/>
        <v>1.8072387017122063E-4</v>
      </c>
      <c r="P29" s="252">
        <f t="shared" si="32"/>
        <v>7.4675797756083341E-4</v>
      </c>
      <c r="Q29" s="43">
        <f t="shared" si="44"/>
        <v>1.7146220461403579E-3</v>
      </c>
      <c r="R29" s="256">
        <v>518.99999999744</v>
      </c>
      <c r="S29" s="256">
        <f>+INEGI!G11</f>
        <v>104</v>
      </c>
      <c r="T29" s="256">
        <f>+INEGI!H11</f>
        <v>66</v>
      </c>
      <c r="U29" s="256">
        <f>+INEGI!I11</f>
        <v>26</v>
      </c>
      <c r="V29" s="259">
        <f t="shared" si="33"/>
        <v>4.0817546354690723E-4</v>
      </c>
      <c r="W29" s="259">
        <f t="shared" si="34"/>
        <v>4.0637699281025318E-4</v>
      </c>
      <c r="X29" s="259">
        <f t="shared" si="35"/>
        <v>3.2959130677959333E-4</v>
      </c>
      <c r="Y29" s="259">
        <f t="shared" si="36"/>
        <v>1.0332220632649817E-3</v>
      </c>
      <c r="Z29" s="44">
        <f t="shared" si="45"/>
        <v>2.1773658264017354E-3</v>
      </c>
      <c r="AA29" s="45">
        <f t="shared" si="46"/>
        <v>1.850760952441475E-3</v>
      </c>
      <c r="AB29" s="44">
        <f t="shared" si="47"/>
        <v>0.26988092291419047</v>
      </c>
      <c r="AC29" s="44">
        <f t="shared" si="48"/>
        <v>0</v>
      </c>
      <c r="AD29" s="36">
        <f t="shared" si="37"/>
        <v>0</v>
      </c>
      <c r="AE29" s="36">
        <f t="shared" si="49"/>
        <v>0</v>
      </c>
      <c r="AF29" s="262">
        <f t="shared" si="50"/>
        <v>1.850760952441475E-3</v>
      </c>
      <c r="AG29" s="37">
        <v>2443492</v>
      </c>
      <c r="AH29" s="37">
        <v>799410</v>
      </c>
      <c r="AI29" s="46">
        <f t="shared" si="51"/>
        <v>0.32715883661579409</v>
      </c>
      <c r="AJ29" s="47">
        <f t="shared" si="52"/>
        <v>261534.04557903195</v>
      </c>
      <c r="AK29" s="262">
        <f t="shared" si="38"/>
        <v>1.6423365523960225E-4</v>
      </c>
      <c r="AM29" s="48">
        <f t="shared" si="53"/>
        <v>3233049.555212881</v>
      </c>
      <c r="AN29" s="49">
        <f t="shared" si="54"/>
        <v>3672880.6039526933</v>
      </c>
      <c r="AO29" s="49">
        <f t="shared" si="55"/>
        <v>651851.45175021037</v>
      </c>
      <c r="AP29" s="49">
        <f t="shared" si="56"/>
        <v>7557781.6109157847</v>
      </c>
      <c r="AQ29" s="266">
        <f t="shared" si="57"/>
        <v>4.4867165989983821E-3</v>
      </c>
    </row>
    <row r="30" spans="1:43" x14ac:dyDescent="0.2">
      <c r="A30" s="33" t="s">
        <v>71</v>
      </c>
      <c r="B30" s="34">
        <f>+'CENSO POB 2020'!C19</f>
        <v>104478</v>
      </c>
      <c r="C30" s="35">
        <f t="shared" si="58"/>
        <v>1.8061897759541888E-2</v>
      </c>
      <c r="D30" s="36">
        <f t="shared" si="40"/>
        <v>1.5352613095610604E-2</v>
      </c>
      <c r="E30" s="37">
        <f>+'TERRITORIO INEGI 2020'!B11</f>
        <v>104.3</v>
      </c>
      <c r="F30" s="38">
        <f t="shared" si="59"/>
        <v>1.6257146598001133E-3</v>
      </c>
      <c r="G30" s="39">
        <f t="shared" si="42"/>
        <v>2.43857198970017E-4</v>
      </c>
      <c r="H30" s="40">
        <f t="shared" si="43"/>
        <v>1.5596470294580621E-2</v>
      </c>
      <c r="I30" s="41">
        <v>981</v>
      </c>
      <c r="J30" s="42">
        <f>+INEGI!C13</f>
        <v>253</v>
      </c>
      <c r="K30" s="42">
        <f>+INEGI!D13</f>
        <v>273</v>
      </c>
      <c r="L30" s="42">
        <f>+INEGI!E13</f>
        <v>153</v>
      </c>
      <c r="M30" s="252">
        <f t="shared" si="29"/>
        <v>5.73669449441067E-4</v>
      </c>
      <c r="N30" s="252">
        <f t="shared" si="30"/>
        <v>8.6357554408672619E-4</v>
      </c>
      <c r="O30" s="252">
        <f t="shared" si="31"/>
        <v>5.5435524221059812E-4</v>
      </c>
      <c r="P30" s="252">
        <f t="shared" si="32"/>
        <v>2.786682208946525E-3</v>
      </c>
      <c r="Q30" s="43">
        <f t="shared" si="44"/>
        <v>4.7782824446849165E-3</v>
      </c>
      <c r="R30" s="256">
        <v>716.99999998365001</v>
      </c>
      <c r="S30" s="256">
        <f>+INEGI!G13</f>
        <v>718</v>
      </c>
      <c r="T30" s="256">
        <f>+INEGI!H13</f>
        <v>221</v>
      </c>
      <c r="U30" s="256">
        <f>+INEGI!I13</f>
        <v>186</v>
      </c>
      <c r="V30" s="259">
        <f t="shared" si="33"/>
        <v>5.6389558257784666E-4</v>
      </c>
      <c r="W30" s="259">
        <f t="shared" si="34"/>
        <v>2.8055642388246328E-3</v>
      </c>
      <c r="X30" s="259">
        <f t="shared" si="35"/>
        <v>1.1036314969437896E-3</v>
      </c>
      <c r="Y30" s="259">
        <f t="shared" si="36"/>
        <v>7.3915116833571772E-3</v>
      </c>
      <c r="Z30" s="44">
        <f t="shared" si="45"/>
        <v>1.1864603001703446E-2</v>
      </c>
      <c r="AA30" s="45">
        <f t="shared" si="46"/>
        <v>1.0084912551447929E-2</v>
      </c>
      <c r="AB30" s="44">
        <f t="shared" si="47"/>
        <v>1.4830267233158099</v>
      </c>
      <c r="AC30" s="44">
        <f t="shared" si="48"/>
        <v>0</v>
      </c>
      <c r="AD30" s="36">
        <f t="shared" si="37"/>
        <v>0</v>
      </c>
      <c r="AE30" s="36">
        <f t="shared" si="49"/>
        <v>0</v>
      </c>
      <c r="AF30" s="262">
        <f t="shared" si="50"/>
        <v>1.0084912551447929E-2</v>
      </c>
      <c r="AG30" s="37">
        <v>25918809</v>
      </c>
      <c r="AH30" s="37">
        <v>4946842.92</v>
      </c>
      <c r="AI30" s="46">
        <f t="shared" si="51"/>
        <v>0.19085919109940583</v>
      </c>
      <c r="AJ30" s="47">
        <f t="shared" si="52"/>
        <v>944150.43820702273</v>
      </c>
      <c r="AK30" s="262">
        <f t="shared" si="38"/>
        <v>5.9289136609158675E-4</v>
      </c>
      <c r="AM30" s="48">
        <f t="shared" si="53"/>
        <v>30951578.678771026</v>
      </c>
      <c r="AN30" s="49">
        <f t="shared" si="54"/>
        <v>20013756.857096579</v>
      </c>
      <c r="AO30" s="49">
        <f t="shared" si="55"/>
        <v>2353214.9799207151</v>
      </c>
      <c r="AP30" s="49">
        <f t="shared" si="56"/>
        <v>53318550.515788317</v>
      </c>
      <c r="AQ30" s="266">
        <f t="shared" si="57"/>
        <v>3.1652836500092256E-2</v>
      </c>
    </row>
    <row r="31" spans="1:43" x14ac:dyDescent="0.2">
      <c r="A31" s="33" t="s">
        <v>72</v>
      </c>
      <c r="B31" s="34">
        <f>+'CENSO POB 2020'!C13</f>
        <v>7340</v>
      </c>
      <c r="C31" s="35">
        <f t="shared" si="58"/>
        <v>1.2689210126058832E-3</v>
      </c>
      <c r="D31" s="36">
        <f t="shared" si="40"/>
        <v>1.0785828607150008E-3</v>
      </c>
      <c r="E31" s="37">
        <f>+'TERRITORIO INEGI 2020'!B12</f>
        <v>1007.4</v>
      </c>
      <c r="F31" s="38">
        <f t="shared" si="59"/>
        <v>1.5702252620159483E-2</v>
      </c>
      <c r="G31" s="39">
        <f t="shared" si="42"/>
        <v>2.3553378930239225E-3</v>
      </c>
      <c r="H31" s="40">
        <f t="shared" si="43"/>
        <v>3.4339207537389233E-3</v>
      </c>
      <c r="I31" s="41">
        <v>1343</v>
      </c>
      <c r="J31" s="42">
        <f>+INEGI!C14</f>
        <v>319</v>
      </c>
      <c r="K31" s="42">
        <f>+INEGI!D14</f>
        <v>345</v>
      </c>
      <c r="L31" s="42">
        <f>+INEGI!E14</f>
        <v>110</v>
      </c>
      <c r="M31" s="252">
        <f t="shared" si="29"/>
        <v>7.85359908867842E-4</v>
      </c>
      <c r="N31" s="252">
        <f t="shared" si="30"/>
        <v>1.0888561208050025E-3</v>
      </c>
      <c r="O31" s="252">
        <f t="shared" si="31"/>
        <v>7.0055882257383283E-4</v>
      </c>
      <c r="P31" s="252">
        <f t="shared" si="32"/>
        <v>2.0034970129680896E-3</v>
      </c>
      <c r="Q31" s="43">
        <f t="shared" si="44"/>
        <v>4.5782718652147671E-3</v>
      </c>
      <c r="R31" s="256">
        <v>655.00000000354908</v>
      </c>
      <c r="S31" s="256">
        <f>+INEGI!G14</f>
        <v>225</v>
      </c>
      <c r="T31" s="256">
        <f>+INEGI!H14</f>
        <v>136</v>
      </c>
      <c r="U31" s="256">
        <f>+INEGI!I14</f>
        <v>78</v>
      </c>
      <c r="V31" s="259">
        <f t="shared" si="33"/>
        <v>5.1513473723697805E-4</v>
      </c>
      <c r="W31" s="259">
        <f t="shared" si="34"/>
        <v>8.7918099406064393E-4</v>
      </c>
      <c r="X31" s="259">
        <f t="shared" si="35"/>
        <v>6.791578442731013E-4</v>
      </c>
      <c r="Y31" s="259">
        <f t="shared" si="36"/>
        <v>3.099666189794945E-3</v>
      </c>
      <c r="Z31" s="44">
        <f t="shared" si="45"/>
        <v>5.1731397653656686E-3</v>
      </c>
      <c r="AA31" s="45">
        <f t="shared" si="46"/>
        <v>4.3971688005608181E-3</v>
      </c>
      <c r="AB31" s="44">
        <f t="shared" si="47"/>
        <v>0.129932847516253</v>
      </c>
      <c r="AC31" s="44">
        <f t="shared" si="48"/>
        <v>0</v>
      </c>
      <c r="AD31" s="36">
        <f t="shared" si="37"/>
        <v>0</v>
      </c>
      <c r="AE31" s="36">
        <f t="shared" si="49"/>
        <v>0</v>
      </c>
      <c r="AF31" s="262">
        <f t="shared" si="50"/>
        <v>4.3971688005608181E-3</v>
      </c>
      <c r="AG31" s="37">
        <v>2065528</v>
      </c>
      <c r="AH31" s="37">
        <v>1221813</v>
      </c>
      <c r="AI31" s="46">
        <f t="shared" si="51"/>
        <v>0.59152575031662602</v>
      </c>
      <c r="AJ31" s="47">
        <f t="shared" si="52"/>
        <v>722733.85157160775</v>
      </c>
      <c r="AK31" s="262">
        <f t="shared" si="38"/>
        <v>4.5384998326396719E-4</v>
      </c>
      <c r="AM31" s="48">
        <f t="shared" si="53"/>
        <v>6814700.1455160296</v>
      </c>
      <c r="AN31" s="49">
        <f t="shared" si="54"/>
        <v>8726289.5721788052</v>
      </c>
      <c r="AO31" s="49">
        <f t="shared" si="55"/>
        <v>1801352.895883718</v>
      </c>
      <c r="AP31" s="49">
        <f t="shared" si="56"/>
        <v>17342342.613578551</v>
      </c>
      <c r="AQ31" s="266">
        <f t="shared" si="57"/>
        <v>1.0295372435408533E-2</v>
      </c>
    </row>
    <row r="32" spans="1:43" x14ac:dyDescent="0.2">
      <c r="A32" s="33" t="s">
        <v>73</v>
      </c>
      <c r="B32" s="34">
        <f>+'CENSO POB 2020'!C14</f>
        <v>9930</v>
      </c>
      <c r="C32" s="35">
        <f t="shared" si="58"/>
        <v>1.7166737949831634E-3</v>
      </c>
      <c r="D32" s="36">
        <f t="shared" si="40"/>
        <v>1.4591727257356889E-3</v>
      </c>
      <c r="E32" s="37">
        <f>+'TERRITORIO INEGI 2020'!B13</f>
        <v>4265.7</v>
      </c>
      <c r="F32" s="38">
        <f t="shared" si="59"/>
        <v>6.6489079811211341E-2</v>
      </c>
      <c r="G32" s="39">
        <f t="shared" si="42"/>
        <v>9.9733619716817004E-3</v>
      </c>
      <c r="H32" s="40">
        <f t="shared" si="43"/>
        <v>1.1432534697417389E-2</v>
      </c>
      <c r="I32" s="41">
        <v>2046</v>
      </c>
      <c r="J32" s="42">
        <f>+INEGI!C15</f>
        <v>378</v>
      </c>
      <c r="K32" s="42">
        <f>+INEGI!D15</f>
        <v>1925</v>
      </c>
      <c r="L32" s="42">
        <f>+INEGI!E15</f>
        <v>123</v>
      </c>
      <c r="M32" s="252">
        <f t="shared" si="29"/>
        <v>1.1964604419535403E-3</v>
      </c>
      <c r="N32" s="252">
        <f t="shared" si="30"/>
        <v>1.2902433030228557E-3</v>
      </c>
      <c r="O32" s="252">
        <f t="shared" si="31"/>
        <v>3.9089151694337047E-3</v>
      </c>
      <c r="P32" s="252">
        <f t="shared" si="32"/>
        <v>2.2402739326825003E-3</v>
      </c>
      <c r="Q32" s="43">
        <f t="shared" si="44"/>
        <v>8.6358928470926001E-3</v>
      </c>
      <c r="R32" s="256">
        <v>787.99999998764804</v>
      </c>
      <c r="S32" s="256">
        <f>+INEGI!G15</f>
        <v>297</v>
      </c>
      <c r="T32" s="256">
        <f>+INEGI!H15</f>
        <v>938</v>
      </c>
      <c r="U32" s="256">
        <f>+INEGI!I15</f>
        <v>242</v>
      </c>
      <c r="V32" s="259">
        <f t="shared" si="33"/>
        <v>6.1973461516668142E-4</v>
      </c>
      <c r="W32" s="259">
        <f t="shared" si="34"/>
        <v>1.1605189121600501E-3</v>
      </c>
      <c r="X32" s="259">
        <f t="shared" si="35"/>
        <v>4.6841916024130082E-3</v>
      </c>
      <c r="Y32" s="259">
        <f t="shared" si="36"/>
        <v>9.6169130503894456E-3</v>
      </c>
      <c r="Z32" s="44">
        <f t="shared" si="45"/>
        <v>1.6081358180129186E-2</v>
      </c>
      <c r="AA32" s="45">
        <f t="shared" si="46"/>
        <v>1.3669154453109808E-2</v>
      </c>
      <c r="AB32" s="44">
        <f t="shared" si="47"/>
        <v>0.86215351033949095</v>
      </c>
      <c r="AC32" s="44">
        <f t="shared" si="48"/>
        <v>0</v>
      </c>
      <c r="AD32" s="36">
        <f t="shared" si="37"/>
        <v>0</v>
      </c>
      <c r="AE32" s="36">
        <f t="shared" si="49"/>
        <v>0</v>
      </c>
      <c r="AF32" s="262">
        <f t="shared" si="50"/>
        <v>1.3669154453109808E-2</v>
      </c>
      <c r="AG32" s="37">
        <v>4522487</v>
      </c>
      <c r="AH32" s="37">
        <v>1408205</v>
      </c>
      <c r="AI32" s="46">
        <f t="shared" si="51"/>
        <v>0.31137845172357598</v>
      </c>
      <c r="AJ32" s="47">
        <f t="shared" si="52"/>
        <v>438484.69260939833</v>
      </c>
      <c r="AK32" s="262">
        <f t="shared" si="38"/>
        <v>2.7535208150211281E-4</v>
      </c>
      <c r="AM32" s="48">
        <f t="shared" si="53"/>
        <v>22688146.131875087</v>
      </c>
      <c r="AN32" s="49">
        <f t="shared" si="54"/>
        <v>27126773.0157324</v>
      </c>
      <c r="AO32" s="49">
        <f t="shared" si="55"/>
        <v>1092885.9484235223</v>
      </c>
      <c r="AP32" s="49">
        <f t="shared" si="56"/>
        <v>50907805.09603101</v>
      </c>
      <c r="AQ32" s="266">
        <f t="shared" si="57"/>
        <v>3.0221684867559991E-2</v>
      </c>
    </row>
    <row r="33" spans="1:43" x14ac:dyDescent="0.2">
      <c r="A33" s="33" t="s">
        <v>74</v>
      </c>
      <c r="B33" s="34">
        <f>+'CENSO POB 2020'!C15</f>
        <v>68747</v>
      </c>
      <c r="C33" s="35">
        <f t="shared" si="58"/>
        <v>1.1884811015479108E-2</v>
      </c>
      <c r="D33" s="36">
        <f t="shared" si="40"/>
        <v>1.0102089363157242E-2</v>
      </c>
      <c r="E33" s="37">
        <f>+'TERRITORIO INEGI 2020'!B14</f>
        <v>138.69999999999999</v>
      </c>
      <c r="F33" s="38">
        <f t="shared" si="59"/>
        <v>2.1619043462538417E-3</v>
      </c>
      <c r="G33" s="39">
        <f t="shared" si="42"/>
        <v>3.2428565193807623E-4</v>
      </c>
      <c r="H33" s="40">
        <f t="shared" si="43"/>
        <v>1.0426375015095319E-2</v>
      </c>
      <c r="I33" s="41">
        <v>1162</v>
      </c>
      <c r="J33" s="42">
        <f>+INEGI!C16</f>
        <v>358</v>
      </c>
      <c r="K33" s="42">
        <f>+INEGI!D16</f>
        <v>131</v>
      </c>
      <c r="L33" s="42">
        <f>+INEGI!E16</f>
        <v>31</v>
      </c>
      <c r="M33" s="252">
        <f t="shared" si="29"/>
        <v>6.7951467915445456E-4</v>
      </c>
      <c r="N33" s="252">
        <f t="shared" si="30"/>
        <v>1.221976461593075E-3</v>
      </c>
      <c r="O33" s="252">
        <f t="shared" si="31"/>
        <v>2.6600929204977422E-4</v>
      </c>
      <c r="P33" s="252">
        <f t="shared" si="32"/>
        <v>5.6462188547282534E-4</v>
      </c>
      <c r="Q33" s="43">
        <f t="shared" si="44"/>
        <v>2.732122318270129E-3</v>
      </c>
      <c r="R33" s="256">
        <v>2032.9999999577099</v>
      </c>
      <c r="S33" s="256">
        <f>+INEGI!G16</f>
        <v>691</v>
      </c>
      <c r="T33" s="256">
        <f>+INEGI!H16</f>
        <v>56</v>
      </c>
      <c r="U33" s="256">
        <f>+INEGI!I16</f>
        <v>67</v>
      </c>
      <c r="V33" s="259">
        <f t="shared" si="33"/>
        <v>1.5988838485119341E-3</v>
      </c>
      <c r="W33" s="259">
        <f t="shared" si="34"/>
        <v>2.7000625195373554E-3</v>
      </c>
      <c r="X33" s="259">
        <f t="shared" si="35"/>
        <v>2.7965322999480644E-4</v>
      </c>
      <c r="Y33" s="259">
        <f t="shared" si="36"/>
        <v>2.6625337784136069E-3</v>
      </c>
      <c r="Z33" s="44">
        <f t="shared" si="45"/>
        <v>7.241133376457703E-3</v>
      </c>
      <c r="AA33" s="45">
        <f t="shared" si="46"/>
        <v>6.1549633699890475E-3</v>
      </c>
      <c r="AB33" s="44">
        <f t="shared" si="47"/>
        <v>1.6503693952628373</v>
      </c>
      <c r="AC33" s="44">
        <f t="shared" si="48"/>
        <v>0</v>
      </c>
      <c r="AD33" s="36">
        <f t="shared" si="37"/>
        <v>0</v>
      </c>
      <c r="AE33" s="36">
        <f t="shared" si="49"/>
        <v>0</v>
      </c>
      <c r="AF33" s="262">
        <f t="shared" si="50"/>
        <v>6.1549633699890475E-3</v>
      </c>
      <c r="AG33" s="37">
        <v>45557174</v>
      </c>
      <c r="AH33" s="37">
        <v>12990205</v>
      </c>
      <c r="AI33" s="46">
        <f t="shared" si="51"/>
        <v>0.28514071131804619</v>
      </c>
      <c r="AJ33" s="47">
        <f t="shared" si="52"/>
        <v>3704036.2938672402</v>
      </c>
      <c r="AK33" s="262">
        <f t="shared" si="38"/>
        <v>2.3259970545522657E-3</v>
      </c>
      <c r="AM33" s="48">
        <f t="shared" si="53"/>
        <v>20691397.509744864</v>
      </c>
      <c r="AN33" s="49">
        <f t="shared" si="54"/>
        <v>12214676.103821108</v>
      </c>
      <c r="AO33" s="49">
        <f t="shared" si="55"/>
        <v>9231996.6608829387</v>
      </c>
      <c r="AP33" s="49">
        <f t="shared" si="56"/>
        <v>42138070.274448916</v>
      </c>
      <c r="AQ33" s="266">
        <f t="shared" si="57"/>
        <v>2.5015485903570778E-2</v>
      </c>
    </row>
    <row r="34" spans="1:43" x14ac:dyDescent="0.2">
      <c r="A34" s="33" t="s">
        <v>75</v>
      </c>
      <c r="B34" s="34">
        <f>+'CENSO POB 2020'!C16</f>
        <v>36088</v>
      </c>
      <c r="C34" s="35">
        <f t="shared" si="58"/>
        <v>6.2388040194715413E-3</v>
      </c>
      <c r="D34" s="36">
        <f t="shared" si="40"/>
        <v>5.3029834165508102E-3</v>
      </c>
      <c r="E34" s="37">
        <f>+'TERRITORIO INEGI 2020'!B15</f>
        <v>5053.7</v>
      </c>
      <c r="F34" s="38">
        <f t="shared" si="59"/>
        <v>7.8771564489279314E-2</v>
      </c>
      <c r="G34" s="39">
        <f t="shared" si="42"/>
        <v>1.1815734673391897E-2</v>
      </c>
      <c r="H34" s="40">
        <f t="shared" si="43"/>
        <v>1.7118718089942708E-2</v>
      </c>
      <c r="I34" s="41">
        <v>7369</v>
      </c>
      <c r="J34" s="42">
        <f>+INEGI!C17</f>
        <v>3170</v>
      </c>
      <c r="K34" s="42">
        <f>+INEGI!D17</f>
        <v>23798</v>
      </c>
      <c r="L34" s="42">
        <f>+INEGI!E17</f>
        <v>1385</v>
      </c>
      <c r="M34" s="252">
        <f t="shared" si="29"/>
        <v>4.3092458439665882E-3</v>
      </c>
      <c r="N34" s="252">
        <f t="shared" si="30"/>
        <v>1.0820294366620246E-2</v>
      </c>
      <c r="O34" s="252">
        <f t="shared" si="31"/>
        <v>4.8324344520614702E-2</v>
      </c>
      <c r="P34" s="252">
        <f t="shared" si="32"/>
        <v>2.522584875418913E-2</v>
      </c>
      <c r="Q34" s="43">
        <f t="shared" si="44"/>
        <v>8.8679733485390655E-2</v>
      </c>
      <c r="R34" s="256">
        <v>7387.0000000238397</v>
      </c>
      <c r="S34" s="256">
        <f>+INEGI!G17</f>
        <v>2297</v>
      </c>
      <c r="T34" s="256">
        <f>+INEGI!H17</f>
        <v>15800</v>
      </c>
      <c r="U34" s="256">
        <f>+INEGI!I17</f>
        <v>477</v>
      </c>
      <c r="V34" s="259">
        <f t="shared" si="33"/>
        <v>5.8096187846736168E-3</v>
      </c>
      <c r="W34" s="259">
        <f t="shared" si="34"/>
        <v>8.9754610815879956E-3</v>
      </c>
      <c r="X34" s="259">
        <f t="shared" si="35"/>
        <v>7.8902161319963249E-2</v>
      </c>
      <c r="Y34" s="259">
        <f t="shared" si="36"/>
        <v>1.8955650929899856E-2</v>
      </c>
      <c r="Z34" s="44">
        <f t="shared" si="45"/>
        <v>0.11264289211612472</v>
      </c>
      <c r="AA34" s="45">
        <f t="shared" si="46"/>
        <v>9.5746458298706011E-2</v>
      </c>
      <c r="AB34" s="44">
        <f t="shared" si="47"/>
        <v>0.27022136500536303</v>
      </c>
      <c r="AC34" s="44">
        <f t="shared" si="48"/>
        <v>0</v>
      </c>
      <c r="AD34" s="36">
        <f t="shared" si="37"/>
        <v>0</v>
      </c>
      <c r="AE34" s="36">
        <f t="shared" si="49"/>
        <v>0</v>
      </c>
      <c r="AF34" s="262">
        <f t="shared" si="50"/>
        <v>9.5746458298706011E-2</v>
      </c>
      <c r="AG34" s="37">
        <v>6492908</v>
      </c>
      <c r="AH34" s="37">
        <v>691812</v>
      </c>
      <c r="AI34" s="46">
        <f t="shared" si="51"/>
        <v>0.10654886839610234</v>
      </c>
      <c r="AJ34" s="47">
        <f t="shared" si="52"/>
        <v>73711.785742844353</v>
      </c>
      <c r="AK34" s="262">
        <f t="shared" si="38"/>
        <v>4.6288260405957263E-5</v>
      </c>
      <c r="AM34" s="48">
        <f t="shared" si="53"/>
        <v>33972516.847268485</v>
      </c>
      <c r="AN34" s="49">
        <f t="shared" si="54"/>
        <v>190011200.05183551</v>
      </c>
      <c r="AO34" s="49">
        <f t="shared" si="55"/>
        <v>183720.38118858894</v>
      </c>
      <c r="AP34" s="49">
        <f t="shared" si="56"/>
        <v>224167437.2802926</v>
      </c>
      <c r="AQ34" s="266">
        <f t="shared" si="57"/>
        <v>0.13307817208528028</v>
      </c>
    </row>
    <row r="35" spans="1:43" x14ac:dyDescent="0.2">
      <c r="A35" s="33" t="s">
        <v>76</v>
      </c>
      <c r="B35" s="34">
        <f>+'CENSO POB 2020'!C17</f>
        <v>1360</v>
      </c>
      <c r="C35" s="35">
        <f t="shared" si="58"/>
        <v>2.351134301286105E-4</v>
      </c>
      <c r="D35" s="36">
        <f t="shared" si="40"/>
        <v>1.9984641560931893E-4</v>
      </c>
      <c r="E35" s="37">
        <f>+'TERRITORIO INEGI 2020'!B16</f>
        <v>720.7</v>
      </c>
      <c r="F35" s="38">
        <f t="shared" si="59"/>
        <v>1.1233485669395414E-2</v>
      </c>
      <c r="G35" s="39">
        <f t="shared" si="42"/>
        <v>1.685022850409312E-3</v>
      </c>
      <c r="H35" s="40">
        <f t="shared" si="43"/>
        <v>1.8848692660186309E-3</v>
      </c>
      <c r="I35" s="41">
        <v>381</v>
      </c>
      <c r="J35" s="42">
        <f>+INEGI!C18</f>
        <v>83</v>
      </c>
      <c r="K35" s="42">
        <f>+INEGI!D18</f>
        <v>189</v>
      </c>
      <c r="L35" s="42">
        <f>+INEGI!E18</f>
        <v>25</v>
      </c>
      <c r="M35" s="252">
        <f t="shared" si="29"/>
        <v>2.2280128464530736E-4</v>
      </c>
      <c r="N35" s="252">
        <f t="shared" si="30"/>
        <v>2.8330739193359002E-4</v>
      </c>
      <c r="O35" s="252">
        <f t="shared" si="31"/>
        <v>3.8378439845349104E-4</v>
      </c>
      <c r="P35" s="252">
        <f t="shared" si="32"/>
        <v>4.5534023022002039E-4</v>
      </c>
      <c r="Q35" s="43">
        <f t="shared" si="44"/>
        <v>1.3452333052524088E-3</v>
      </c>
      <c r="R35" s="256">
        <v>157.99999999728001</v>
      </c>
      <c r="S35" s="256">
        <f>+INEGI!G18</f>
        <v>46</v>
      </c>
      <c r="T35" s="256">
        <f>+INEGI!H18</f>
        <v>88</v>
      </c>
      <c r="U35" s="256">
        <f>+INEGI!I18</f>
        <v>15</v>
      </c>
      <c r="V35" s="259">
        <f t="shared" si="33"/>
        <v>1.242615091322143E-4</v>
      </c>
      <c r="W35" s="259">
        <f t="shared" si="34"/>
        <v>1.7974366989684275E-4</v>
      </c>
      <c r="X35" s="259">
        <f t="shared" si="35"/>
        <v>4.3945507570612442E-4</v>
      </c>
      <c r="Y35" s="259">
        <f t="shared" si="36"/>
        <v>5.9608965188364326E-4</v>
      </c>
      <c r="Z35" s="44">
        <f t="shared" si="45"/>
        <v>1.3395499066188249E-3</v>
      </c>
      <c r="AA35" s="45">
        <f t="shared" si="46"/>
        <v>1.1386174206260012E-3</v>
      </c>
      <c r="AB35" s="44">
        <f t="shared" si="47"/>
        <v>-4.2248423462259363E-3</v>
      </c>
      <c r="AC35" s="44">
        <f t="shared" si="48"/>
        <v>-4.2248423462259363E-3</v>
      </c>
      <c r="AD35" s="36">
        <f t="shared" si="37"/>
        <v>5.3587196262714677E-4</v>
      </c>
      <c r="AE35" s="36">
        <f t="shared" si="49"/>
        <v>8.0380794394072007E-5</v>
      </c>
      <c r="AF35" s="262">
        <f t="shared" si="50"/>
        <v>1.2189982150200731E-3</v>
      </c>
      <c r="AG35" s="37">
        <v>1493874</v>
      </c>
      <c r="AH35" s="37">
        <v>329170</v>
      </c>
      <c r="AI35" s="46">
        <f t="shared" si="51"/>
        <v>0.22034656202598077</v>
      </c>
      <c r="AJ35" s="47">
        <f t="shared" si="52"/>
        <v>72531.477822092085</v>
      </c>
      <c r="AK35" s="262">
        <f t="shared" si="38"/>
        <v>4.5547070922560457E-5</v>
      </c>
      <c r="AM35" s="48">
        <f t="shared" si="53"/>
        <v>3740569.3906681314</v>
      </c>
      <c r="AN35" s="49">
        <f t="shared" si="54"/>
        <v>2419131.9220853085</v>
      </c>
      <c r="AO35" s="49">
        <f t="shared" si="55"/>
        <v>180778.56369040729</v>
      </c>
      <c r="AP35" s="49">
        <f t="shared" si="56"/>
        <v>6340479.8764438471</v>
      </c>
      <c r="AQ35" s="266">
        <f t="shared" si="57"/>
        <v>3.7640590548644803E-3</v>
      </c>
    </row>
    <row r="36" spans="1:43" x14ac:dyDescent="0.2">
      <c r="A36" s="33" t="s">
        <v>77</v>
      </c>
      <c r="B36" s="34">
        <f>+'CENSO POB 2020'!C18</f>
        <v>3256</v>
      </c>
      <c r="C36" s="35">
        <f t="shared" si="58"/>
        <v>5.6288921213143808E-4</v>
      </c>
      <c r="D36" s="36">
        <f t="shared" si="40"/>
        <v>4.7845583031172234E-4</v>
      </c>
      <c r="E36" s="37">
        <f>+'TERRITORIO INEGI 2020'!B17</f>
        <v>614.70000000000005</v>
      </c>
      <c r="F36" s="38">
        <f t="shared" si="59"/>
        <v>9.5812732634624129E-3</v>
      </c>
      <c r="G36" s="39">
        <f t="shared" si="42"/>
        <v>1.4371909895193619E-3</v>
      </c>
      <c r="H36" s="40">
        <f t="shared" si="43"/>
        <v>1.9156468198310843E-3</v>
      </c>
      <c r="I36" s="41">
        <v>519</v>
      </c>
      <c r="J36" s="42">
        <f>+INEGI!C19</f>
        <v>136</v>
      </c>
      <c r="K36" s="42">
        <f>+INEGI!D19</f>
        <v>317</v>
      </c>
      <c r="L36" s="42">
        <f>+INEGI!E19</f>
        <v>84</v>
      </c>
      <c r="M36" s="252">
        <f t="shared" si="29"/>
        <v>3.0350096254833211E-4</v>
      </c>
      <c r="N36" s="252">
        <f t="shared" si="30"/>
        <v>4.6421452172250896E-4</v>
      </c>
      <c r="O36" s="252">
        <f t="shared" si="31"/>
        <v>6.4370187465479715E-4</v>
      </c>
      <c r="P36" s="252">
        <f t="shared" si="32"/>
        <v>1.5299431735392686E-3</v>
      </c>
      <c r="Q36" s="43">
        <f t="shared" si="44"/>
        <v>2.9413605324649069E-3</v>
      </c>
      <c r="R36" s="256">
        <v>277.00000000287605</v>
      </c>
      <c r="S36" s="256">
        <f>+INEGI!G19</f>
        <v>120</v>
      </c>
      <c r="T36" s="256">
        <f>+INEGI!H19</f>
        <v>75</v>
      </c>
      <c r="U36" s="256">
        <f>+INEGI!I19</f>
        <v>23</v>
      </c>
      <c r="V36" s="259">
        <f t="shared" si="33"/>
        <v>2.1785087361122338E-4</v>
      </c>
      <c r="W36" s="259">
        <f t="shared" si="34"/>
        <v>4.6889653016567677E-4</v>
      </c>
      <c r="X36" s="259">
        <f t="shared" si="35"/>
        <v>3.7453557588590147E-4</v>
      </c>
      <c r="Y36" s="259">
        <f t="shared" si="36"/>
        <v>9.1400413288825308E-4</v>
      </c>
      <c r="Z36" s="44">
        <f t="shared" si="45"/>
        <v>1.9752871125510545E-3</v>
      </c>
      <c r="AA36" s="45">
        <f t="shared" si="46"/>
        <v>1.6789940456683962E-3</v>
      </c>
      <c r="AB36" s="44">
        <f t="shared" si="47"/>
        <v>-0.32844440837868571</v>
      </c>
      <c r="AC36" s="44">
        <f t="shared" si="48"/>
        <v>-0.32844440837868571</v>
      </c>
      <c r="AD36" s="36">
        <f t="shared" si="37"/>
        <v>4.1659341416378157E-2</v>
      </c>
      <c r="AE36" s="36">
        <f t="shared" si="49"/>
        <v>6.2489012124567235E-3</v>
      </c>
      <c r="AF36" s="262">
        <f t="shared" si="50"/>
        <v>7.9278952581251193E-3</v>
      </c>
      <c r="AG36" s="37">
        <v>2353237</v>
      </c>
      <c r="AH36" s="37">
        <v>632096</v>
      </c>
      <c r="AI36" s="46">
        <f t="shared" si="51"/>
        <v>0.26860702938123104</v>
      </c>
      <c r="AJ36" s="47">
        <f t="shared" si="52"/>
        <v>169785.42884375862</v>
      </c>
      <c r="AK36" s="262">
        <f t="shared" si="38"/>
        <v>1.0661893568654935E-4</v>
      </c>
      <c r="AM36" s="48">
        <f t="shared" si="53"/>
        <v>3801648.2027566121</v>
      </c>
      <c r="AN36" s="49">
        <f t="shared" si="54"/>
        <v>15733103.016531825</v>
      </c>
      <c r="AO36" s="49">
        <f t="shared" si="55"/>
        <v>423175.7973720163</v>
      </c>
      <c r="AP36" s="49">
        <f t="shared" si="56"/>
        <v>19957927.016660456</v>
      </c>
      <c r="AQ36" s="266">
        <f t="shared" si="57"/>
        <v>1.18481278022002E-2</v>
      </c>
    </row>
    <row r="37" spans="1:43" x14ac:dyDescent="0.2">
      <c r="A37" s="33" t="s">
        <v>78</v>
      </c>
      <c r="B37" s="34">
        <f>+'CENSO POB 2020'!C20</f>
        <v>40903</v>
      </c>
      <c r="C37" s="35">
        <f t="shared" si="58"/>
        <v>7.0712092886401146E-3</v>
      </c>
      <c r="D37" s="36">
        <f t="shared" si="40"/>
        <v>6.0105278953440974E-3</v>
      </c>
      <c r="E37" s="37">
        <f>+'TERRITORIO INEGI 2020'!B18</f>
        <v>7068.3</v>
      </c>
      <c r="F37" s="38">
        <f t="shared" si="59"/>
        <v>0.11017295234770029</v>
      </c>
      <c r="G37" s="39">
        <f t="shared" si="42"/>
        <v>1.6525942852155043E-2</v>
      </c>
      <c r="H37" s="40">
        <f t="shared" si="43"/>
        <v>2.2536470747499142E-2</v>
      </c>
      <c r="I37" s="41">
        <v>6824</v>
      </c>
      <c r="J37" s="42">
        <f>+INEGI!C20</f>
        <v>2466</v>
      </c>
      <c r="K37" s="42">
        <f>+INEGI!D20</f>
        <v>13627</v>
      </c>
      <c r="L37" s="42">
        <f>+INEGI!E20</f>
        <v>715</v>
      </c>
      <c r="M37" s="252">
        <f t="shared" si="29"/>
        <v>3.9905405942771066E-3</v>
      </c>
      <c r="N37" s="252">
        <f t="shared" si="30"/>
        <v>8.4173015482919642E-3</v>
      </c>
      <c r="O37" s="252">
        <f t="shared" si="31"/>
        <v>2.7671058189024985E-2</v>
      </c>
      <c r="P37" s="252">
        <f t="shared" si="32"/>
        <v>1.3022730584292583E-2</v>
      </c>
      <c r="Q37" s="43">
        <f t="shared" si="44"/>
        <v>5.3101630915886641E-2</v>
      </c>
      <c r="R37" s="256">
        <v>7532.9999999958</v>
      </c>
      <c r="S37" s="256">
        <f>+INEGI!G20</f>
        <v>1907</v>
      </c>
      <c r="T37" s="256">
        <f>+INEGI!H20</f>
        <v>3888</v>
      </c>
      <c r="U37" s="256">
        <f>+INEGI!I20</f>
        <v>352</v>
      </c>
      <c r="V37" s="259">
        <f t="shared" si="33"/>
        <v>5.9244427108136885E-3</v>
      </c>
      <c r="W37" s="259">
        <f t="shared" si="34"/>
        <v>7.451547358549547E-3</v>
      </c>
      <c r="X37" s="259">
        <f t="shared" si="35"/>
        <v>1.9415924253925132E-2</v>
      </c>
      <c r="Y37" s="259">
        <f t="shared" si="36"/>
        <v>1.3988237164202829E-2</v>
      </c>
      <c r="Z37" s="44">
        <f t="shared" si="45"/>
        <v>4.6780151487491192E-2</v>
      </c>
      <c r="AA37" s="45">
        <f t="shared" si="46"/>
        <v>3.9763128764367515E-2</v>
      </c>
      <c r="AB37" s="44">
        <f t="shared" si="47"/>
        <v>-0.11904492045467902</v>
      </c>
      <c r="AC37" s="44">
        <f t="shared" si="48"/>
        <v>-0.11904492045467902</v>
      </c>
      <c r="AD37" s="36">
        <f t="shared" si="37"/>
        <v>1.5099459325820226E-2</v>
      </c>
      <c r="AE37" s="36">
        <f t="shared" si="49"/>
        <v>2.2649188988730336E-3</v>
      </c>
      <c r="AF37" s="262">
        <f t="shared" si="50"/>
        <v>4.2028047663240552E-2</v>
      </c>
      <c r="AG37" s="37">
        <v>9897478</v>
      </c>
      <c r="AH37" s="37">
        <v>1193413</v>
      </c>
      <c r="AI37" s="46">
        <f t="shared" si="51"/>
        <v>0.120577484486452</v>
      </c>
      <c r="AJ37" s="47">
        <f t="shared" si="52"/>
        <v>143898.73749343015</v>
      </c>
      <c r="AK37" s="262">
        <f t="shared" si="38"/>
        <v>9.0363056138970116E-5</v>
      </c>
      <c r="AM37" s="48">
        <f t="shared" si="53"/>
        <v>44724180.170779966</v>
      </c>
      <c r="AN37" s="49">
        <f t="shared" si="54"/>
        <v>83405693.685444698</v>
      </c>
      <c r="AO37" s="49">
        <f t="shared" si="55"/>
        <v>358655.41227124725</v>
      </c>
      <c r="AP37" s="49">
        <f t="shared" si="56"/>
        <v>128488529.2684959</v>
      </c>
      <c r="AQ37" s="266">
        <f t="shared" si="57"/>
        <v>7.6277887709432751E-2</v>
      </c>
    </row>
    <row r="38" spans="1:43" x14ac:dyDescent="0.2">
      <c r="A38" s="33" t="s">
        <v>80</v>
      </c>
      <c r="B38" s="34">
        <f>+'CENSO POB 2020'!C22</f>
        <v>5506</v>
      </c>
      <c r="C38" s="35">
        <f t="shared" si="58"/>
        <v>9.5186363697656574E-4</v>
      </c>
      <c r="D38" s="36">
        <f t="shared" si="40"/>
        <v>8.0908409143008091E-4</v>
      </c>
      <c r="E38" s="37">
        <f>+'TERRITORIO INEGI 2020'!B20</f>
        <v>1888.6</v>
      </c>
      <c r="F38" s="38">
        <f t="shared" si="59"/>
        <v>2.9437437262689298E-2</v>
      </c>
      <c r="G38" s="39">
        <f t="shared" si="42"/>
        <v>4.4156155894033945E-3</v>
      </c>
      <c r="H38" s="40">
        <f t="shared" si="43"/>
        <v>5.2246996808334757E-3</v>
      </c>
      <c r="I38" s="41">
        <v>814</v>
      </c>
      <c r="J38" s="42">
        <f>+INEGI!C22</f>
        <v>216</v>
      </c>
      <c r="K38" s="42">
        <f>+INEGI!D22</f>
        <v>671</v>
      </c>
      <c r="L38" s="42">
        <f>+INEGI!E22</f>
        <v>199</v>
      </c>
      <c r="M38" s="252">
        <f t="shared" si="29"/>
        <v>4.760111435729139E-4</v>
      </c>
      <c r="N38" s="252">
        <f t="shared" si="30"/>
        <v>7.372818874416319E-4</v>
      </c>
      <c r="O38" s="252">
        <f t="shared" si="31"/>
        <v>1.3625361447740343E-3</v>
      </c>
      <c r="P38" s="252">
        <f t="shared" si="32"/>
        <v>3.6245082325513625E-3</v>
      </c>
      <c r="Q38" s="43">
        <f t="shared" si="44"/>
        <v>6.2003374083399419E-3</v>
      </c>
      <c r="R38" s="256">
        <v>320.00000000721394</v>
      </c>
      <c r="S38" s="256">
        <f>+INEGI!G22</f>
        <v>121</v>
      </c>
      <c r="T38" s="256">
        <f>+INEGI!H22</f>
        <v>244</v>
      </c>
      <c r="U38" s="256">
        <f>+INEGI!I22</f>
        <v>76</v>
      </c>
      <c r="V38" s="259">
        <f t="shared" si="33"/>
        <v>2.5166887926512358E-4</v>
      </c>
      <c r="W38" s="259">
        <f t="shared" si="34"/>
        <v>4.7280400125039075E-4</v>
      </c>
      <c r="X38" s="259">
        <f t="shared" si="35"/>
        <v>1.2184890735487995E-3</v>
      </c>
      <c r="Y38" s="259">
        <f t="shared" si="36"/>
        <v>3.0201875695437929E-3</v>
      </c>
      <c r="Z38" s="44">
        <f t="shared" si="45"/>
        <v>4.9631495236081066E-3</v>
      </c>
      <c r="AA38" s="45">
        <f t="shared" si="46"/>
        <v>4.2186770950668907E-3</v>
      </c>
      <c r="AB38" s="44">
        <f t="shared" si="47"/>
        <v>-0.19953557415564518</v>
      </c>
      <c r="AC38" s="44">
        <f t="shared" si="48"/>
        <v>-0.19953557415564518</v>
      </c>
      <c r="AD38" s="36">
        <f t="shared" si="37"/>
        <v>2.5308759706083955E-2</v>
      </c>
      <c r="AE38" s="36">
        <f t="shared" si="49"/>
        <v>3.7963139559125929E-3</v>
      </c>
      <c r="AF38" s="262">
        <f t="shared" si="50"/>
        <v>8.0149910509794836E-3</v>
      </c>
      <c r="AG38" s="37">
        <v>4942797</v>
      </c>
      <c r="AH38" s="37">
        <v>877317</v>
      </c>
      <c r="AI38" s="46">
        <f t="shared" si="51"/>
        <v>0.17749403829451219</v>
      </c>
      <c r="AJ38" s="47">
        <f t="shared" si="52"/>
        <v>155718.53719442655</v>
      </c>
      <c r="AK38" s="262">
        <f t="shared" si="38"/>
        <v>9.778545082107276E-5</v>
      </c>
      <c r="AM38" s="48">
        <f t="shared" si="53"/>
        <v>10368544.945740592</v>
      </c>
      <c r="AN38" s="49">
        <f t="shared" si="54"/>
        <v>15905946.75836606</v>
      </c>
      <c r="AO38" s="49">
        <f t="shared" si="55"/>
        <v>388115.2616665067</v>
      </c>
      <c r="AP38" s="49">
        <f t="shared" si="56"/>
        <v>26662606.965773158</v>
      </c>
      <c r="AQ38" s="266">
        <f t="shared" si="57"/>
        <v>1.5828396135861473E-2</v>
      </c>
    </row>
    <row r="39" spans="1:43" x14ac:dyDescent="0.2">
      <c r="A39" s="33" t="s">
        <v>82</v>
      </c>
      <c r="B39" s="34">
        <f>+'CENSO POB 2020'!C24</f>
        <v>14109</v>
      </c>
      <c r="C39" s="35">
        <f t="shared" si="58"/>
        <v>2.4391289600621804E-3</v>
      </c>
      <c r="D39" s="36">
        <f t="shared" si="40"/>
        <v>2.0732596160528533E-3</v>
      </c>
      <c r="E39" s="37">
        <f>+'TERRITORIO INEGI 2020'!B22</f>
        <v>2478.8000000000002</v>
      </c>
      <c r="F39" s="38">
        <f t="shared" si="59"/>
        <v>3.8636831243648334E-2</v>
      </c>
      <c r="G39" s="39">
        <f t="shared" si="42"/>
        <v>5.7955246865472503E-3</v>
      </c>
      <c r="H39" s="40">
        <f t="shared" si="43"/>
        <v>7.8687843026001032E-3</v>
      </c>
      <c r="I39" s="41">
        <v>3166</v>
      </c>
      <c r="J39" s="42">
        <f>+INEGI!C24</f>
        <v>572</v>
      </c>
      <c r="K39" s="42">
        <f>+INEGI!D24</f>
        <v>3480</v>
      </c>
      <c r="L39" s="42">
        <f>+INEGI!E24</f>
        <v>459</v>
      </c>
      <c r="M39" s="252">
        <f t="shared" si="29"/>
        <v>1.8514143495722917E-3</v>
      </c>
      <c r="N39" s="252">
        <f t="shared" si="30"/>
        <v>1.9524316648917288E-3</v>
      </c>
      <c r="O39" s="252">
        <f t="shared" si="31"/>
        <v>7.0665063842230095E-3</v>
      </c>
      <c r="P39" s="252">
        <f t="shared" si="32"/>
        <v>8.3600466268395745E-3</v>
      </c>
      <c r="Q39" s="43">
        <f t="shared" si="44"/>
        <v>1.9230399025526604E-2</v>
      </c>
      <c r="R39" s="256">
        <v>1684.0000000044001</v>
      </c>
      <c r="S39" s="256">
        <f>+INEGI!G24</f>
        <v>407</v>
      </c>
      <c r="T39" s="256">
        <f>+INEGI!H24</f>
        <v>1314</v>
      </c>
      <c r="U39" s="256">
        <f>+INEGI!I24</f>
        <v>100</v>
      </c>
      <c r="V39" s="259">
        <f t="shared" si="33"/>
        <v>1.3244074771063166E-3</v>
      </c>
      <c r="W39" s="259">
        <f t="shared" si="34"/>
        <v>1.5903407314785871E-3</v>
      </c>
      <c r="X39" s="259">
        <f t="shared" si="35"/>
        <v>6.5618632895209942E-3</v>
      </c>
      <c r="Y39" s="259">
        <f t="shared" si="36"/>
        <v>3.9739310125576216E-3</v>
      </c>
      <c r="Z39" s="44">
        <f t="shared" si="45"/>
        <v>1.345054251066352E-2</v>
      </c>
      <c r="AA39" s="45">
        <f t="shared" si="46"/>
        <v>1.1432961134063991E-2</v>
      </c>
      <c r="AB39" s="44">
        <f t="shared" si="47"/>
        <v>-0.30055832472279181</v>
      </c>
      <c r="AC39" s="44">
        <f t="shared" si="48"/>
        <v>-0.30055832472279181</v>
      </c>
      <c r="AD39" s="36">
        <f t="shared" si="37"/>
        <v>3.8122317036754234E-2</v>
      </c>
      <c r="AE39" s="36">
        <f t="shared" si="49"/>
        <v>5.718347555513135E-3</v>
      </c>
      <c r="AF39" s="262">
        <f t="shared" si="50"/>
        <v>1.7151308689577125E-2</v>
      </c>
      <c r="AG39" s="37">
        <v>11203821</v>
      </c>
      <c r="AH39" s="37">
        <v>3648762.03</v>
      </c>
      <c r="AI39" s="46">
        <f t="shared" si="51"/>
        <v>0.32567121788182796</v>
      </c>
      <c r="AJ39" s="47">
        <f t="shared" si="52"/>
        <v>1188296.7740710708</v>
      </c>
      <c r="AK39" s="262">
        <f t="shared" si="38"/>
        <v>7.4620618620815709E-4</v>
      </c>
      <c r="AM39" s="48">
        <f t="shared" si="53"/>
        <v>15615795.872277165</v>
      </c>
      <c r="AN39" s="49">
        <f t="shared" si="54"/>
        <v>34037193.693357401</v>
      </c>
      <c r="AO39" s="49">
        <f t="shared" si="55"/>
        <v>2961729.0382725638</v>
      </c>
      <c r="AP39" s="49">
        <f t="shared" si="56"/>
        <v>52614718.603907131</v>
      </c>
      <c r="AQ39" s="266">
        <f t="shared" si="57"/>
        <v>3.1235003002842068E-2</v>
      </c>
    </row>
    <row r="40" spans="1:43" x14ac:dyDescent="0.2">
      <c r="A40" s="33" t="s">
        <v>83</v>
      </c>
      <c r="B40" s="34">
        <f>+'CENSO POB 2020'!C25</f>
        <v>1808</v>
      </c>
      <c r="C40" s="35">
        <f t="shared" si="58"/>
        <v>3.1256256005332924E-4</v>
      </c>
      <c r="D40" s="36">
        <f t="shared" si="40"/>
        <v>2.6567817604532983E-4</v>
      </c>
      <c r="E40" s="37">
        <f>+'TERRITORIO INEGI 2020'!B23</f>
        <v>387.9</v>
      </c>
      <c r="F40" s="38">
        <f t="shared" si="59"/>
        <v>6.0461621911453876E-3</v>
      </c>
      <c r="G40" s="39">
        <f t="shared" si="42"/>
        <v>9.0692432867180812E-4</v>
      </c>
      <c r="H40" s="40">
        <f t="shared" si="43"/>
        <v>1.1726025047171379E-3</v>
      </c>
      <c r="I40" s="41">
        <v>248</v>
      </c>
      <c r="J40" s="42">
        <f>+INEGI!C25</f>
        <v>45</v>
      </c>
      <c r="K40" s="42">
        <f>+INEGI!D25</f>
        <v>165</v>
      </c>
      <c r="L40" s="42">
        <f>+INEGI!E25</f>
        <v>30</v>
      </c>
      <c r="M40" s="252">
        <f t="shared" si="29"/>
        <v>1.4502550811558066E-4</v>
      </c>
      <c r="N40" s="252">
        <f t="shared" si="30"/>
        <v>1.5360039321700664E-4</v>
      </c>
      <c r="O40" s="252">
        <f t="shared" si="31"/>
        <v>3.3504987166574612E-4</v>
      </c>
      <c r="P40" s="252">
        <f t="shared" si="32"/>
        <v>5.4640827626402453E-4</v>
      </c>
      <c r="Q40" s="43">
        <f t="shared" si="44"/>
        <v>1.1800840492623579E-3</v>
      </c>
      <c r="R40" s="256">
        <v>138</v>
      </c>
      <c r="S40" s="256">
        <f>+INEGI!G25</f>
        <v>42</v>
      </c>
      <c r="T40" s="256">
        <f>+INEGI!H25</f>
        <v>26</v>
      </c>
      <c r="U40" s="256">
        <f>+INEGI!I25</f>
        <v>12</v>
      </c>
      <c r="V40" s="259">
        <f t="shared" si="33"/>
        <v>1.0853220418063785E-4</v>
      </c>
      <c r="W40" s="259">
        <f t="shared" si="34"/>
        <v>1.6411378555798687E-4</v>
      </c>
      <c r="X40" s="259">
        <f t="shared" si="35"/>
        <v>1.2983899964044585E-4</v>
      </c>
      <c r="Y40" s="259">
        <f t="shared" si="36"/>
        <v>4.7687172150691462E-4</v>
      </c>
      <c r="Z40" s="44">
        <f t="shared" si="45"/>
        <v>8.7935671088598525E-4</v>
      </c>
      <c r="AA40" s="45">
        <f t="shared" si="46"/>
        <v>7.4745320425308745E-4</v>
      </c>
      <c r="AB40" s="44">
        <f t="shared" si="47"/>
        <v>-0.25483552511734237</v>
      </c>
      <c r="AC40" s="44">
        <f t="shared" si="48"/>
        <v>-0.25483552511734237</v>
      </c>
      <c r="AD40" s="36">
        <f t="shared" si="37"/>
        <v>3.2322913330420137E-2</v>
      </c>
      <c r="AE40" s="36">
        <f t="shared" si="49"/>
        <v>4.8484369995630203E-3</v>
      </c>
      <c r="AF40" s="262">
        <f t="shared" si="50"/>
        <v>5.5958902038161073E-3</v>
      </c>
      <c r="AG40" s="37">
        <v>822645</v>
      </c>
      <c r="AH40" s="37">
        <v>218938</v>
      </c>
      <c r="AI40" s="46">
        <f t="shared" si="51"/>
        <v>0.26613910009785507</v>
      </c>
      <c r="AJ40" s="47">
        <f t="shared" si="52"/>
        <v>58267.962297224192</v>
      </c>
      <c r="AK40" s="262">
        <f t="shared" si="38"/>
        <v>3.6590113574887031E-5</v>
      </c>
      <c r="AM40" s="48">
        <f t="shared" si="53"/>
        <v>2327058.4945292189</v>
      </c>
      <c r="AN40" s="49">
        <f t="shared" si="54"/>
        <v>11105181.66288955</v>
      </c>
      <c r="AO40" s="49">
        <f t="shared" si="55"/>
        <v>145227.95963286725</v>
      </c>
      <c r="AP40" s="49">
        <f t="shared" si="56"/>
        <v>13577468.117051637</v>
      </c>
      <c r="AQ40" s="266">
        <f t="shared" si="57"/>
        <v>8.060334991045786E-3</v>
      </c>
    </row>
    <row r="41" spans="1:43" x14ac:dyDescent="0.2">
      <c r="A41" s="33" t="s">
        <v>84</v>
      </c>
      <c r="B41" s="34">
        <f>+'CENSO POB 2020'!C26</f>
        <v>6282</v>
      </c>
      <c r="C41" s="35">
        <f t="shared" si="58"/>
        <v>1.0860165941675964E-3</v>
      </c>
      <c r="D41" s="36">
        <f t="shared" si="40"/>
        <v>9.2311410504245688E-4</v>
      </c>
      <c r="E41" s="37">
        <f>+'TERRITORIO INEGI 2020'!B24</f>
        <v>1306.7</v>
      </c>
      <c r="F41" s="38">
        <f t="shared" si="59"/>
        <v>2.0367414630496721E-2</v>
      </c>
      <c r="G41" s="39">
        <f t="shared" si="42"/>
        <v>3.055112194574508E-3</v>
      </c>
      <c r="H41" s="40">
        <f t="shared" si="43"/>
        <v>3.9782262996169646E-3</v>
      </c>
      <c r="I41" s="41">
        <v>1391</v>
      </c>
      <c r="J41" s="42">
        <f>+INEGI!C26</f>
        <v>288</v>
      </c>
      <c r="K41" s="42">
        <f>+INEGI!D26</f>
        <v>3319</v>
      </c>
      <c r="L41" s="42">
        <f>+INEGI!E26</f>
        <v>607</v>
      </c>
      <c r="M41" s="252">
        <f t="shared" si="29"/>
        <v>8.1342936205150277E-4</v>
      </c>
      <c r="N41" s="252">
        <f t="shared" si="30"/>
        <v>9.8304251658884239E-4</v>
      </c>
      <c r="O41" s="252">
        <f t="shared" si="31"/>
        <v>6.739578933688554E-3</v>
      </c>
      <c r="P41" s="252">
        <f t="shared" si="32"/>
        <v>1.1055660789742095E-2</v>
      </c>
      <c r="Q41" s="43">
        <f t="shared" si="44"/>
        <v>1.9591711602070995E-2</v>
      </c>
      <c r="R41" s="256">
        <v>1108.99999999377</v>
      </c>
      <c r="S41" s="256">
        <f>+INEGI!G26</f>
        <v>248</v>
      </c>
      <c r="T41" s="256">
        <f>+INEGI!H26</f>
        <v>1071</v>
      </c>
      <c r="U41" s="256">
        <f>+INEGI!I26</f>
        <v>111</v>
      </c>
      <c r="V41" s="259">
        <f t="shared" si="33"/>
        <v>8.7218995967863202E-4</v>
      </c>
      <c r="W41" s="259">
        <f t="shared" si="34"/>
        <v>9.6905282900906537E-4</v>
      </c>
      <c r="X41" s="259">
        <f t="shared" si="35"/>
        <v>5.3483680236506735E-3</v>
      </c>
      <c r="Y41" s="259">
        <f t="shared" si="36"/>
        <v>4.4110634239389601E-3</v>
      </c>
      <c r="Z41" s="44">
        <f t="shared" si="45"/>
        <v>1.1600674236277331E-2</v>
      </c>
      <c r="AA41" s="45">
        <f t="shared" si="46"/>
        <v>9.8605731008357313E-3</v>
      </c>
      <c r="AB41" s="44">
        <f t="shared" si="47"/>
        <v>-0.40787847065638461</v>
      </c>
      <c r="AC41" s="44">
        <f t="shared" si="48"/>
        <v>-0.40787847065638461</v>
      </c>
      <c r="AD41" s="36">
        <f t="shared" si="37"/>
        <v>5.1734625501291355E-2</v>
      </c>
      <c r="AE41" s="36">
        <f t="shared" si="49"/>
        <v>7.7601938251937027E-3</v>
      </c>
      <c r="AF41" s="262">
        <f t="shared" si="50"/>
        <v>1.7620766926029433E-2</v>
      </c>
      <c r="AG41" s="37">
        <v>1482915</v>
      </c>
      <c r="AH41" s="37">
        <v>140414</v>
      </c>
      <c r="AI41" s="46">
        <f t="shared" si="51"/>
        <v>9.4687827690730753E-2</v>
      </c>
      <c r="AJ41" s="47">
        <f t="shared" si="52"/>
        <v>13295.496637366268</v>
      </c>
      <c r="AK41" s="262">
        <f t="shared" si="38"/>
        <v>8.3490774829950728E-6</v>
      </c>
      <c r="AM41" s="48">
        <f t="shared" si="53"/>
        <v>7894887.8809672715</v>
      </c>
      <c r="AN41" s="49">
        <f t="shared" si="54"/>
        <v>34968845.103420332</v>
      </c>
      <c r="AO41" s="49">
        <f t="shared" si="55"/>
        <v>33137.898989859386</v>
      </c>
      <c r="AP41" s="49">
        <f t="shared" si="56"/>
        <v>42896870.883377463</v>
      </c>
      <c r="AQ41" s="266">
        <f t="shared" si="57"/>
        <v>2.5465951855443824E-2</v>
      </c>
    </row>
    <row r="42" spans="1:43" x14ac:dyDescent="0.2">
      <c r="A42" s="33" t="s">
        <v>85</v>
      </c>
      <c r="B42" s="34">
        <f>+'CENSO POB 2020'!C27</f>
        <v>102149</v>
      </c>
      <c r="C42" s="35">
        <f t="shared" si="58"/>
        <v>1.7659266010446643E-2</v>
      </c>
      <c r="D42" s="36">
        <f t="shared" si="40"/>
        <v>1.5010376108879647E-2</v>
      </c>
      <c r="E42" s="37">
        <f>+'TERRITORIO INEGI 2020'!B25</f>
        <v>184.5</v>
      </c>
      <c r="F42" s="38">
        <f t="shared" si="59"/>
        <v>2.8757848008928179E-3</v>
      </c>
      <c r="G42" s="39">
        <f t="shared" si="42"/>
        <v>4.313677201339227E-4</v>
      </c>
      <c r="H42" s="40">
        <f t="shared" si="43"/>
        <v>1.544174382901357E-2</v>
      </c>
      <c r="I42" s="41">
        <v>870</v>
      </c>
      <c r="J42" s="42">
        <f>+INEGI!C27</f>
        <v>513</v>
      </c>
      <c r="K42" s="42">
        <f>+INEGI!D27</f>
        <v>350</v>
      </c>
      <c r="L42" s="42">
        <f>+INEGI!E27</f>
        <v>123</v>
      </c>
      <c r="M42" s="252">
        <f t="shared" si="29"/>
        <v>5.0875883895385148E-4</v>
      </c>
      <c r="N42" s="252">
        <f t="shared" si="30"/>
        <v>1.7510444826738757E-3</v>
      </c>
      <c r="O42" s="252">
        <f t="shared" si="31"/>
        <v>7.1071184898794629E-4</v>
      </c>
      <c r="P42" s="252">
        <f t="shared" si="32"/>
        <v>2.2402739326825003E-3</v>
      </c>
      <c r="Q42" s="43">
        <f t="shared" si="44"/>
        <v>5.2107891032981742E-3</v>
      </c>
      <c r="R42" s="256">
        <v>2629.9999999954803</v>
      </c>
      <c r="S42" s="256">
        <f>+INEGI!G27</f>
        <v>724</v>
      </c>
      <c r="T42" s="256">
        <f>+INEGI!H27</f>
        <v>85</v>
      </c>
      <c r="U42" s="256">
        <f>+INEGI!I27</f>
        <v>417</v>
      </c>
      <c r="V42" s="259">
        <f t="shared" si="33"/>
        <v>2.0684036014100506E-3</v>
      </c>
      <c r="W42" s="259">
        <f t="shared" si="34"/>
        <v>2.8290090653329165E-3</v>
      </c>
      <c r="X42" s="259">
        <f t="shared" si="35"/>
        <v>4.2447365267068836E-4</v>
      </c>
      <c r="Y42" s="259">
        <f t="shared" si="36"/>
        <v>1.6571292322365285E-2</v>
      </c>
      <c r="Z42" s="44">
        <f t="shared" si="45"/>
        <v>2.1893178641778942E-2</v>
      </c>
      <c r="AA42" s="45">
        <f t="shared" si="46"/>
        <v>1.86092018455121E-2</v>
      </c>
      <c r="AB42" s="44">
        <f t="shared" si="47"/>
        <v>3.2015092546964969</v>
      </c>
      <c r="AC42" s="44">
        <f t="shared" si="48"/>
        <v>0</v>
      </c>
      <c r="AD42" s="36">
        <f t="shared" si="37"/>
        <v>0</v>
      </c>
      <c r="AE42" s="36">
        <f t="shared" si="49"/>
        <v>0</v>
      </c>
      <c r="AF42" s="262">
        <f t="shared" si="50"/>
        <v>1.86092018455121E-2</v>
      </c>
      <c r="AG42" s="37">
        <v>59610291</v>
      </c>
      <c r="AH42" s="37">
        <v>9156806</v>
      </c>
      <c r="AI42" s="46">
        <f t="shared" si="51"/>
        <v>0.15361116086482449</v>
      </c>
      <c r="AJ42" s="47">
        <f t="shared" si="52"/>
        <v>1406587.59947399</v>
      </c>
      <c r="AK42" s="262">
        <f t="shared" si="38"/>
        <v>8.8328470721607565E-4</v>
      </c>
      <c r="AM42" s="48">
        <f t="shared" si="53"/>
        <v>30644520.204498753</v>
      </c>
      <c r="AN42" s="49">
        <f t="shared" si="54"/>
        <v>36930418.498000711</v>
      </c>
      <c r="AO42" s="49">
        <f t="shared" si="55"/>
        <v>3505800.4272483662</v>
      </c>
      <c r="AP42" s="49">
        <f t="shared" si="56"/>
        <v>71080739.129747838</v>
      </c>
      <c r="AQ42" s="266">
        <f t="shared" si="57"/>
        <v>4.2197452710448148E-2</v>
      </c>
    </row>
    <row r="43" spans="1:43" x14ac:dyDescent="0.2">
      <c r="A43" s="33" t="s">
        <v>87</v>
      </c>
      <c r="B43" s="34">
        <f>+'CENSO POB 2020'!C37</f>
        <v>1959</v>
      </c>
      <c r="C43" s="35">
        <f t="shared" si="58"/>
        <v>3.3866706589849116E-4</v>
      </c>
      <c r="D43" s="36">
        <f t="shared" si="40"/>
        <v>2.8786700601371749E-4</v>
      </c>
      <c r="E43" s="37">
        <f>+'TERRITORIO INEGI 2020'!B27</f>
        <v>496.6</v>
      </c>
      <c r="F43" s="38">
        <f t="shared" si="59"/>
        <v>7.7404592527012105E-3</v>
      </c>
      <c r="G43" s="39">
        <f t="shared" si="42"/>
        <v>1.1610688879051816E-3</v>
      </c>
      <c r="H43" s="40">
        <f t="shared" si="43"/>
        <v>1.4489358939188991E-3</v>
      </c>
      <c r="I43" s="41">
        <v>525</v>
      </c>
      <c r="J43" s="42">
        <f>+INEGI!C29</f>
        <v>98</v>
      </c>
      <c r="K43" s="42">
        <f>+INEGI!D29</f>
        <v>163</v>
      </c>
      <c r="L43" s="42">
        <f>+INEGI!E29</f>
        <v>24</v>
      </c>
      <c r="M43" s="252">
        <f t="shared" si="29"/>
        <v>3.070096441962897E-4</v>
      </c>
      <c r="N43" s="252">
        <f t="shared" si="30"/>
        <v>3.3450752300592557E-4</v>
      </c>
      <c r="O43" s="252">
        <f t="shared" si="31"/>
        <v>3.3098866110010071E-4</v>
      </c>
      <c r="P43" s="252">
        <f t="shared" si="32"/>
        <v>4.3712662101121958E-4</v>
      </c>
      <c r="Q43" s="43">
        <f t="shared" si="44"/>
        <v>1.4096324493135357E-3</v>
      </c>
      <c r="R43" s="256">
        <v>374.99999999594002</v>
      </c>
      <c r="S43" s="256">
        <f>+INEGI!G29</f>
        <v>59</v>
      </c>
      <c r="T43" s="256">
        <f>+INEGI!H29</f>
        <v>60</v>
      </c>
      <c r="U43" s="256">
        <f>+INEGI!I29</f>
        <v>19</v>
      </c>
      <c r="V43" s="259">
        <f t="shared" si="33"/>
        <v>2.9492446787897505E-4</v>
      </c>
      <c r="W43" s="259">
        <f t="shared" si="34"/>
        <v>2.3054079399812441E-4</v>
      </c>
      <c r="X43" s="259">
        <f t="shared" si="35"/>
        <v>2.996284607087212E-4</v>
      </c>
      <c r="Y43" s="259">
        <f t="shared" si="36"/>
        <v>7.5504689238594823E-4</v>
      </c>
      <c r="Z43" s="44">
        <f t="shared" si="45"/>
        <v>1.5801406149717689E-3</v>
      </c>
      <c r="AA43" s="45">
        <f t="shared" si="46"/>
        <v>1.3431195227260036E-3</v>
      </c>
      <c r="AB43" s="44">
        <f t="shared" si="47"/>
        <v>0.12095930803896254</v>
      </c>
      <c r="AC43" s="44">
        <f t="shared" si="48"/>
        <v>0</v>
      </c>
      <c r="AD43" s="36">
        <f t="shared" si="37"/>
        <v>0</v>
      </c>
      <c r="AE43" s="36">
        <f t="shared" si="49"/>
        <v>0</v>
      </c>
      <c r="AF43" s="262">
        <f t="shared" si="50"/>
        <v>1.3431195227260036E-3</v>
      </c>
      <c r="AG43" s="37">
        <v>1019354</v>
      </c>
      <c r="AH43" s="37">
        <v>288216.5</v>
      </c>
      <c r="AI43" s="46">
        <f t="shared" si="51"/>
        <v>0.282744267447815</v>
      </c>
      <c r="AJ43" s="47">
        <f t="shared" si="52"/>
        <v>81491.563158873178</v>
      </c>
      <c r="AK43" s="262">
        <f t="shared" si="38"/>
        <v>5.1173671325044735E-5</v>
      </c>
      <c r="AM43" s="48">
        <f t="shared" si="53"/>
        <v>2875448.8979926044</v>
      </c>
      <c r="AN43" s="49">
        <f t="shared" si="54"/>
        <v>2665453.7082722103</v>
      </c>
      <c r="AO43" s="49">
        <f t="shared" si="55"/>
        <v>203110.81730448434</v>
      </c>
      <c r="AP43" s="49">
        <f t="shared" si="56"/>
        <v>5744013.4235692993</v>
      </c>
      <c r="AQ43" s="266">
        <f t="shared" si="57"/>
        <v>3.4099636241374681E-3</v>
      </c>
    </row>
    <row r="44" spans="1:43" x14ac:dyDescent="0.2">
      <c r="A44" s="33" t="s">
        <v>88</v>
      </c>
      <c r="B44" s="34">
        <f>+'CENSO POB 2020'!C29</f>
        <v>16086</v>
      </c>
      <c r="C44" s="35">
        <f t="shared" si="58"/>
        <v>2.7809078213594327E-3</v>
      </c>
      <c r="D44" s="36">
        <f t="shared" si="40"/>
        <v>2.3637716481555177E-3</v>
      </c>
      <c r="E44" s="37">
        <f>+'TERRITORIO INEGI 2020'!B28</f>
        <v>170.6</v>
      </c>
      <c r="F44" s="38">
        <f t="shared" si="59"/>
        <v>2.6591267589827355E-3</v>
      </c>
      <c r="G44" s="39">
        <f t="shared" si="42"/>
        <v>3.988690138474103E-4</v>
      </c>
      <c r="H44" s="40">
        <f t="shared" si="43"/>
        <v>2.762640662002928E-3</v>
      </c>
      <c r="I44" s="41">
        <v>1777</v>
      </c>
      <c r="J44" s="42">
        <f>+INEGI!C30</f>
        <v>349</v>
      </c>
      <c r="K44" s="42">
        <f>+INEGI!D30</f>
        <v>145</v>
      </c>
      <c r="L44" s="42">
        <f>+INEGI!E30</f>
        <v>79</v>
      </c>
      <c r="M44" s="252">
        <f t="shared" si="29"/>
        <v>1.0391545480701082E-3</v>
      </c>
      <c r="N44" s="252">
        <f t="shared" si="30"/>
        <v>1.1912563829496736E-3</v>
      </c>
      <c r="O44" s="252">
        <f t="shared" si="31"/>
        <v>2.9443776600929206E-4</v>
      </c>
      <c r="P44" s="252">
        <f t="shared" si="32"/>
        <v>1.4388751274952644E-3</v>
      </c>
      <c r="Q44" s="43">
        <f t="shared" si="44"/>
        <v>3.9637238245243383E-3</v>
      </c>
      <c r="R44" s="256">
        <v>887.9999999826681</v>
      </c>
      <c r="S44" s="256">
        <f>+INEGI!G30</f>
        <v>347</v>
      </c>
      <c r="T44" s="256">
        <f>+INEGI!H30</f>
        <v>71</v>
      </c>
      <c r="U44" s="256">
        <f>+INEGI!I30</f>
        <v>43</v>
      </c>
      <c r="V44" s="259">
        <f t="shared" si="33"/>
        <v>6.9838113993134308E-4</v>
      </c>
      <c r="W44" s="259">
        <f t="shared" si="34"/>
        <v>1.3558924663957487E-3</v>
      </c>
      <c r="X44" s="259">
        <f t="shared" si="35"/>
        <v>3.5456034517198672E-4</v>
      </c>
      <c r="Y44" s="259">
        <f t="shared" si="36"/>
        <v>1.7087903353997774E-3</v>
      </c>
      <c r="Z44" s="44">
        <f t="shared" si="45"/>
        <v>4.1176242868988557E-3</v>
      </c>
      <c r="AA44" s="45">
        <f t="shared" si="46"/>
        <v>3.4999806438640274E-3</v>
      </c>
      <c r="AB44" s="44">
        <f t="shared" si="47"/>
        <v>3.8827241550560346E-2</v>
      </c>
      <c r="AC44" s="44">
        <f t="shared" si="48"/>
        <v>0</v>
      </c>
      <c r="AD44" s="36">
        <f t="shared" si="37"/>
        <v>0</v>
      </c>
      <c r="AE44" s="36">
        <f t="shared" si="49"/>
        <v>0</v>
      </c>
      <c r="AF44" s="262">
        <f t="shared" si="50"/>
        <v>3.4999806438640274E-3</v>
      </c>
      <c r="AG44" s="37">
        <v>2430155</v>
      </c>
      <c r="AH44" s="37">
        <v>518824</v>
      </c>
      <c r="AI44" s="46">
        <f t="shared" si="51"/>
        <v>0.21349420098717983</v>
      </c>
      <c r="AJ44" s="47">
        <f t="shared" si="52"/>
        <v>110765.9153329726</v>
      </c>
      <c r="AK44" s="262">
        <f t="shared" si="38"/>
        <v>6.95568758966686E-5</v>
      </c>
      <c r="AM44" s="48">
        <f t="shared" si="53"/>
        <v>5482528.30262932</v>
      </c>
      <c r="AN44" s="49">
        <f t="shared" si="54"/>
        <v>6945797.6212973669</v>
      </c>
      <c r="AO44" s="49">
        <f t="shared" si="55"/>
        <v>276074.66000987758</v>
      </c>
      <c r="AP44" s="49">
        <f t="shared" si="56"/>
        <v>12704400.583936565</v>
      </c>
      <c r="AQ44" s="266">
        <f t="shared" si="57"/>
        <v>7.5420338817339871E-3</v>
      </c>
    </row>
    <row r="45" spans="1:43" x14ac:dyDescent="0.2">
      <c r="A45" s="33" t="s">
        <v>89</v>
      </c>
      <c r="B45" s="34">
        <f>+'CENSO POB 2020'!C30</f>
        <v>1386</v>
      </c>
      <c r="C45" s="35">
        <f t="shared" si="58"/>
        <v>2.3960824570459864E-4</v>
      </c>
      <c r="D45" s="36">
        <f t="shared" si="40"/>
        <v>2.0366700884890884E-4</v>
      </c>
      <c r="E45" s="37">
        <f>+'TERRITORIO INEGI 2020'!B29</f>
        <v>443.2</v>
      </c>
      <c r="F45" s="38">
        <f t="shared" si="59"/>
        <v>6.9081182859387358E-3</v>
      </c>
      <c r="G45" s="39">
        <f t="shared" si="42"/>
        <v>1.0362177428908104E-3</v>
      </c>
      <c r="H45" s="40">
        <f t="shared" si="43"/>
        <v>1.2398847517397192E-3</v>
      </c>
      <c r="I45" s="41">
        <v>236</v>
      </c>
      <c r="J45" s="42">
        <f>+INEGI!C31</f>
        <v>60</v>
      </c>
      <c r="K45" s="42">
        <f>+INEGI!D31</f>
        <v>117</v>
      </c>
      <c r="L45" s="42">
        <f>+INEGI!E31</f>
        <v>25</v>
      </c>
      <c r="M45" s="252">
        <f t="shared" si="29"/>
        <v>1.3800814481966547E-4</v>
      </c>
      <c r="N45" s="252">
        <f t="shared" si="30"/>
        <v>2.0480052428934218E-4</v>
      </c>
      <c r="O45" s="252">
        <f t="shared" si="31"/>
        <v>2.3758081809025633E-4</v>
      </c>
      <c r="P45" s="252">
        <f t="shared" si="32"/>
        <v>4.5534023022002039E-4</v>
      </c>
      <c r="Q45" s="43">
        <f t="shared" si="44"/>
        <v>1.0357297174192843E-3</v>
      </c>
      <c r="R45" s="256">
        <v>156.00000000186</v>
      </c>
      <c r="S45" s="256">
        <f>+INEGI!G31</f>
        <v>44</v>
      </c>
      <c r="T45" s="256">
        <f>+INEGI!H31</f>
        <v>20</v>
      </c>
      <c r="U45" s="256">
        <f>+INEGI!I31</f>
        <v>31</v>
      </c>
      <c r="V45" s="259">
        <f t="shared" si="33"/>
        <v>1.2268857864044475E-4</v>
      </c>
      <c r="W45" s="259">
        <f t="shared" si="34"/>
        <v>1.7192872772741483E-4</v>
      </c>
      <c r="X45" s="259">
        <f t="shared" si="35"/>
        <v>9.9876153569573728E-5</v>
      </c>
      <c r="Y45" s="259">
        <f t="shared" si="36"/>
        <v>1.2319186138928628E-3</v>
      </c>
      <c r="Z45" s="44">
        <f t="shared" si="45"/>
        <v>1.6264120738302961E-3</v>
      </c>
      <c r="AA45" s="45">
        <f t="shared" si="46"/>
        <v>1.3824502627557515E-3</v>
      </c>
      <c r="AB45" s="44">
        <f t="shared" si="47"/>
        <v>0.5703055019825134</v>
      </c>
      <c r="AC45" s="44">
        <f t="shared" si="48"/>
        <v>0</v>
      </c>
      <c r="AD45" s="36">
        <f t="shared" si="37"/>
        <v>0</v>
      </c>
      <c r="AE45" s="36">
        <f t="shared" si="49"/>
        <v>0</v>
      </c>
      <c r="AF45" s="262">
        <f t="shared" si="50"/>
        <v>1.3824502627557515E-3</v>
      </c>
      <c r="AG45" s="37">
        <v>721085</v>
      </c>
      <c r="AH45" s="37">
        <v>336929</v>
      </c>
      <c r="AI45" s="46">
        <f t="shared" si="51"/>
        <v>0.46725282040258775</v>
      </c>
      <c r="AJ45" s="47">
        <f t="shared" si="52"/>
        <v>157431.02552542349</v>
      </c>
      <c r="AK45" s="262">
        <f t="shared" si="38"/>
        <v>9.886082981248519E-5</v>
      </c>
      <c r="AM45" s="48">
        <f t="shared" si="53"/>
        <v>2460581.7676205379</v>
      </c>
      <c r="AN45" s="49">
        <f t="shared" si="54"/>
        <v>2743506.5286560655</v>
      </c>
      <c r="AO45" s="49">
        <f t="shared" si="55"/>
        <v>392383.49375152722</v>
      </c>
      <c r="AP45" s="49">
        <f t="shared" si="56"/>
        <v>5596471.7900281297</v>
      </c>
      <c r="AQ45" s="266">
        <f t="shared" si="57"/>
        <v>3.322374761382238E-3</v>
      </c>
    </row>
    <row r="46" spans="1:43" x14ac:dyDescent="0.2">
      <c r="A46" s="33" t="s">
        <v>90</v>
      </c>
      <c r="B46" s="34">
        <f>+'CENSO POB 2020'!C31</f>
        <v>7026</v>
      </c>
      <c r="C46" s="35">
        <f t="shared" si="58"/>
        <v>1.2146374706497186E-3</v>
      </c>
      <c r="D46" s="36">
        <f t="shared" si="40"/>
        <v>1.0324418500522608E-3</v>
      </c>
      <c r="E46" s="37">
        <f>+'TERRITORIO INEGI 2020'!B30</f>
        <v>127.8</v>
      </c>
      <c r="F46" s="38">
        <f t="shared" si="59"/>
        <v>1.9920070328135614E-3</v>
      </c>
      <c r="G46" s="39">
        <f t="shared" si="42"/>
        <v>2.9880105492203422E-4</v>
      </c>
      <c r="H46" s="40">
        <f t="shared" si="43"/>
        <v>1.331242904974295E-3</v>
      </c>
      <c r="I46" s="41">
        <v>1201</v>
      </c>
      <c r="J46" s="42">
        <f>+INEGI!C32</f>
        <v>185</v>
      </c>
      <c r="K46" s="42">
        <f>+INEGI!D32</f>
        <v>941</v>
      </c>
      <c r="L46" s="42">
        <f>+INEGI!E32</f>
        <v>42</v>
      </c>
      <c r="M46" s="252">
        <f t="shared" si="29"/>
        <v>7.0232110986617887E-4</v>
      </c>
      <c r="N46" s="252">
        <f t="shared" si="30"/>
        <v>6.3146828322547177E-4</v>
      </c>
      <c r="O46" s="252">
        <f t="shared" si="31"/>
        <v>1.9107995711361643E-3</v>
      </c>
      <c r="P46" s="252">
        <f t="shared" si="32"/>
        <v>7.6497158676963432E-4</v>
      </c>
      <c r="Q46" s="43">
        <f t="shared" si="44"/>
        <v>4.0095605509974496E-3</v>
      </c>
      <c r="R46" s="256">
        <v>649.99999999475995</v>
      </c>
      <c r="S46" s="256">
        <f>+INEGI!G32</f>
        <v>163</v>
      </c>
      <c r="T46" s="256">
        <f>+INEGI!H32</f>
        <v>395</v>
      </c>
      <c r="U46" s="256">
        <f>+INEGI!I32</f>
        <v>10</v>
      </c>
      <c r="V46" s="259">
        <f t="shared" si="33"/>
        <v>5.1120241099163687E-4</v>
      </c>
      <c r="W46" s="259">
        <f t="shared" si="34"/>
        <v>6.3691778680837765E-4</v>
      </c>
      <c r="X46" s="259">
        <f t="shared" si="35"/>
        <v>1.972554032999081E-3</v>
      </c>
      <c r="Y46" s="259">
        <f t="shared" si="36"/>
        <v>3.9739310125576219E-4</v>
      </c>
      <c r="Z46" s="44">
        <f t="shared" si="45"/>
        <v>3.5180673320548577E-3</v>
      </c>
      <c r="AA46" s="45">
        <f t="shared" si="46"/>
        <v>2.990357232246629E-3</v>
      </c>
      <c r="AB46" s="44">
        <f t="shared" si="47"/>
        <v>-0.12258032088337566</v>
      </c>
      <c r="AC46" s="44">
        <f t="shared" si="48"/>
        <v>-0.12258032088337566</v>
      </c>
      <c r="AD46" s="36">
        <f t="shared" si="37"/>
        <v>1.5547883624561434E-2</v>
      </c>
      <c r="AE46" s="36">
        <f t="shared" si="49"/>
        <v>2.3321825436842152E-3</v>
      </c>
      <c r="AF46" s="262">
        <f t="shared" si="50"/>
        <v>5.3225397759308441E-3</v>
      </c>
      <c r="AG46" s="37">
        <v>1890448</v>
      </c>
      <c r="AH46" s="37">
        <v>629171</v>
      </c>
      <c r="AI46" s="46">
        <f t="shared" si="51"/>
        <v>0.33281581931901855</v>
      </c>
      <c r="AJ46" s="47">
        <f t="shared" si="52"/>
        <v>209398.06185676623</v>
      </c>
      <c r="AK46" s="262">
        <f t="shared" si="38"/>
        <v>1.3149419618652597E-4</v>
      </c>
      <c r="AM46" s="48">
        <f t="shared" si="53"/>
        <v>2641884.2684030221</v>
      </c>
      <c r="AN46" s="49">
        <f t="shared" si="54"/>
        <v>10562711.019483374</v>
      </c>
      <c r="AO46" s="49">
        <f t="shared" si="55"/>
        <v>521906.92922144278</v>
      </c>
      <c r="AP46" s="49">
        <f t="shared" si="56"/>
        <v>13726502.217107838</v>
      </c>
      <c r="AQ46" s="266">
        <f t="shared" si="57"/>
        <v>8.1488098643569141E-3</v>
      </c>
    </row>
    <row r="47" spans="1:43" x14ac:dyDescent="0.2">
      <c r="A47" s="33" t="s">
        <v>91</v>
      </c>
      <c r="B47" s="34">
        <f>+'CENSO POB 2020'!C32</f>
        <v>3298</v>
      </c>
      <c r="C47" s="35">
        <f t="shared" si="58"/>
        <v>5.7015006806188052E-4</v>
      </c>
      <c r="D47" s="36">
        <f t="shared" si="40"/>
        <v>4.8462755785259843E-4</v>
      </c>
      <c r="E47" s="37">
        <f>+'TERRITORIO INEGI 2020'!B31</f>
        <v>560.5</v>
      </c>
      <c r="F47" s="38">
        <f t="shared" si="59"/>
        <v>8.7364627691079912E-3</v>
      </c>
      <c r="G47" s="39">
        <f t="shared" si="42"/>
        <v>1.3104694153661986E-3</v>
      </c>
      <c r="H47" s="40">
        <f t="shared" si="43"/>
        <v>1.7950969732187969E-3</v>
      </c>
      <c r="I47" s="41">
        <v>779</v>
      </c>
      <c r="J47" s="42">
        <f>+INEGI!C33</f>
        <v>188</v>
      </c>
      <c r="K47" s="42">
        <f>+INEGI!D33</f>
        <v>1437</v>
      </c>
      <c r="L47" s="42">
        <f>+INEGI!E33</f>
        <v>355</v>
      </c>
      <c r="M47" s="252">
        <f t="shared" si="29"/>
        <v>4.5554383395982794E-4</v>
      </c>
      <c r="N47" s="252">
        <f t="shared" si="30"/>
        <v>6.4170830943993879E-4</v>
      </c>
      <c r="O47" s="252">
        <f t="shared" si="31"/>
        <v>2.9179797914162253E-3</v>
      </c>
      <c r="P47" s="252">
        <f t="shared" si="32"/>
        <v>6.4658312691242897E-3</v>
      </c>
      <c r="Q47" s="43">
        <f t="shared" si="44"/>
        <v>1.0481063203940282E-2</v>
      </c>
      <c r="R47" s="256">
        <v>671.99999999645991</v>
      </c>
      <c r="S47" s="256">
        <f>+INEGI!G33</f>
        <v>134</v>
      </c>
      <c r="T47" s="256">
        <f>+INEGI!H33</f>
        <v>300</v>
      </c>
      <c r="U47" s="256">
        <f>+INEGI!I33</f>
        <v>75</v>
      </c>
      <c r="V47" s="259">
        <f t="shared" si="33"/>
        <v>5.2850464644206097E-4</v>
      </c>
      <c r="W47" s="259">
        <f t="shared" si="34"/>
        <v>5.2360112535167235E-4</v>
      </c>
      <c r="X47" s="259">
        <f t="shared" si="35"/>
        <v>1.4981423035436059E-3</v>
      </c>
      <c r="Y47" s="259">
        <f t="shared" si="36"/>
        <v>2.9804482594182166E-3</v>
      </c>
      <c r="Z47" s="44">
        <f t="shared" si="45"/>
        <v>5.5306963347555565E-3</v>
      </c>
      <c r="AA47" s="45">
        <f t="shared" si="46"/>
        <v>4.7010918845422226E-3</v>
      </c>
      <c r="AB47" s="44">
        <f t="shared" si="47"/>
        <v>-0.47231533412790316</v>
      </c>
      <c r="AC47" s="44">
        <f t="shared" si="48"/>
        <v>-0.47231533412790316</v>
      </c>
      <c r="AD47" s="36">
        <f t="shared" si="37"/>
        <v>5.9907689881993235E-2</v>
      </c>
      <c r="AE47" s="36">
        <f t="shared" si="49"/>
        <v>8.9861534822989857E-3</v>
      </c>
      <c r="AF47" s="262">
        <f t="shared" si="50"/>
        <v>1.3687245366841207E-2</v>
      </c>
      <c r="AG47" s="37">
        <v>574456</v>
      </c>
      <c r="AH47" s="37">
        <v>112915</v>
      </c>
      <c r="AI47" s="46">
        <f t="shared" si="51"/>
        <v>0.19655987577812747</v>
      </c>
      <c r="AJ47" s="47">
        <f t="shared" si="52"/>
        <v>22194.558373487263</v>
      </c>
      <c r="AK47" s="262">
        <f t="shared" si="38"/>
        <v>1.3937357333483521E-5</v>
      </c>
      <c r="AM47" s="48">
        <f t="shared" si="53"/>
        <v>3562414.0689006657</v>
      </c>
      <c r="AN47" s="49">
        <f t="shared" si="54"/>
        <v>27162674.878727827</v>
      </c>
      <c r="AO47" s="49">
        <f t="shared" si="55"/>
        <v>55318.05644913853</v>
      </c>
      <c r="AP47" s="49">
        <f t="shared" si="56"/>
        <v>30780407.004077632</v>
      </c>
      <c r="AQ47" s="266">
        <f t="shared" si="57"/>
        <v>1.8272949674764033E-2</v>
      </c>
    </row>
    <row r="48" spans="1:43" x14ac:dyDescent="0.2">
      <c r="A48" s="33" t="s">
        <v>93</v>
      </c>
      <c r="B48" s="34">
        <f>+'CENSO POB 2020'!C34</f>
        <v>5351</v>
      </c>
      <c r="C48" s="35">
        <f t="shared" si="58"/>
        <v>9.2506762104279034E-4</v>
      </c>
      <c r="D48" s="36">
        <f t="shared" si="40"/>
        <v>7.8630747788637173E-4</v>
      </c>
      <c r="E48" s="37">
        <f>+'TERRITORIO INEGI 2020'!B33</f>
        <v>3428</v>
      </c>
      <c r="F48" s="38">
        <f t="shared" si="59"/>
        <v>5.3431925731493655E-2</v>
      </c>
      <c r="G48" s="39">
        <f t="shared" si="42"/>
        <v>8.0147888597240473E-3</v>
      </c>
      <c r="H48" s="40">
        <f t="shared" si="43"/>
        <v>8.8010963376104184E-3</v>
      </c>
      <c r="I48" s="41">
        <v>900</v>
      </c>
      <c r="J48" s="42">
        <f>+INEGI!C35</f>
        <v>170</v>
      </c>
      <c r="K48" s="42">
        <f>+INEGI!D35</f>
        <v>749</v>
      </c>
      <c r="L48" s="42">
        <f>+INEGI!E35</f>
        <v>32</v>
      </c>
      <c r="M48" s="252">
        <f t="shared" si="29"/>
        <v>5.2630224719363945E-4</v>
      </c>
      <c r="N48" s="252">
        <f t="shared" si="30"/>
        <v>5.8026815215313622E-4</v>
      </c>
      <c r="O48" s="252">
        <f t="shared" si="31"/>
        <v>1.5209233568342052E-3</v>
      </c>
      <c r="P48" s="252">
        <f t="shared" si="32"/>
        <v>5.8283549468162615E-4</v>
      </c>
      <c r="Q48" s="43">
        <f t="shared" si="44"/>
        <v>3.2103292508626068E-3</v>
      </c>
      <c r="R48" s="256">
        <v>711.99999999240003</v>
      </c>
      <c r="S48" s="256">
        <f>+INEGI!G35</f>
        <v>165</v>
      </c>
      <c r="T48" s="256">
        <f>+INEGI!H35</f>
        <v>176</v>
      </c>
      <c r="U48" s="256">
        <f>+INEGI!I35</f>
        <v>26</v>
      </c>
      <c r="V48" s="259">
        <f t="shared" si="33"/>
        <v>5.5996325634629935E-4</v>
      </c>
      <c r="W48" s="259">
        <f t="shared" si="34"/>
        <v>6.447327289778056E-4</v>
      </c>
      <c r="X48" s="259">
        <f t="shared" si="35"/>
        <v>8.7891015141224884E-4</v>
      </c>
      <c r="Y48" s="259">
        <f t="shared" si="36"/>
        <v>1.0332220632649817E-3</v>
      </c>
      <c r="Z48" s="44">
        <f t="shared" si="45"/>
        <v>3.1168282000013352E-3</v>
      </c>
      <c r="AA48" s="45">
        <f t="shared" si="46"/>
        <v>2.649303970001135E-3</v>
      </c>
      <c r="AB48" s="44">
        <f t="shared" si="47"/>
        <v>-2.9125065859256664E-2</v>
      </c>
      <c r="AC48" s="44">
        <f t="shared" si="48"/>
        <v>-2.9125065859256664E-2</v>
      </c>
      <c r="AD48" s="36">
        <f t="shared" si="37"/>
        <v>3.6941748175732111E-3</v>
      </c>
      <c r="AE48" s="36">
        <f t="shared" si="49"/>
        <v>5.5412622263598164E-4</v>
      </c>
      <c r="AF48" s="262">
        <f t="shared" si="50"/>
        <v>3.2034301926371165E-3</v>
      </c>
      <c r="AG48" s="37">
        <v>3808697</v>
      </c>
      <c r="AH48" s="37">
        <v>1194083</v>
      </c>
      <c r="AI48" s="46">
        <f t="shared" si="51"/>
        <v>0.31351483197534485</v>
      </c>
      <c r="AJ48" s="47">
        <f t="shared" si="52"/>
        <v>374362.73110961571</v>
      </c>
      <c r="AK48" s="262">
        <f t="shared" si="38"/>
        <v>2.3508587411436363E-4</v>
      </c>
      <c r="AM48" s="48">
        <f t="shared" si="53"/>
        <v>17465992.023057114</v>
      </c>
      <c r="AN48" s="49">
        <f t="shared" si="54"/>
        <v>6357285.9612864377</v>
      </c>
      <c r="AO48" s="49">
        <f t="shared" si="55"/>
        <v>933067.39172217832</v>
      </c>
      <c r="AP48" s="49">
        <f t="shared" si="56"/>
        <v>24756345.376065731</v>
      </c>
      <c r="AQ48" s="266">
        <f t="shared" si="57"/>
        <v>1.4696733968722326E-2</v>
      </c>
    </row>
    <row r="49" spans="1:43" x14ac:dyDescent="0.2">
      <c r="A49" s="33" t="s">
        <v>94</v>
      </c>
      <c r="B49" s="34">
        <f>+'CENSO POB 2020'!C35</f>
        <v>84666</v>
      </c>
      <c r="C49" s="35">
        <f t="shared" si="58"/>
        <v>1.4636848290638924E-2</v>
      </c>
      <c r="D49" s="36">
        <f t="shared" si="40"/>
        <v>1.2441321047043085E-2</v>
      </c>
      <c r="E49" s="37">
        <f>+'TERRITORIO INEGI 2020'!B34</f>
        <v>2509.1999999999998</v>
      </c>
      <c r="F49" s="38">
        <f t="shared" si="59"/>
        <v>3.9110673292142316E-2</v>
      </c>
      <c r="G49" s="39">
        <f t="shared" si="42"/>
        <v>5.8666009938213469E-3</v>
      </c>
      <c r="H49" s="40">
        <f t="shared" si="43"/>
        <v>1.8307922040864431E-2</v>
      </c>
      <c r="I49" s="41">
        <v>12929</v>
      </c>
      <c r="J49" s="42">
        <f>+INEGI!C36</f>
        <v>1702</v>
      </c>
      <c r="K49" s="42">
        <f>+INEGI!D36</f>
        <v>11424</v>
      </c>
      <c r="L49" s="42">
        <f>+INEGI!E36</f>
        <v>888</v>
      </c>
      <c r="M49" s="252">
        <f t="shared" si="29"/>
        <v>7.5606241710739607E-3</v>
      </c>
      <c r="N49" s="252">
        <f t="shared" si="30"/>
        <v>5.8095082056743401E-3</v>
      </c>
      <c r="O49" s="252">
        <f t="shared" si="31"/>
        <v>2.3197634750966568E-2</v>
      </c>
      <c r="P49" s="252">
        <f t="shared" si="32"/>
        <v>1.6173684977415125E-2</v>
      </c>
      <c r="Q49" s="43">
        <f t="shared" si="44"/>
        <v>5.2741452105129996E-2</v>
      </c>
      <c r="R49" s="256">
        <v>10671.999999957041</v>
      </c>
      <c r="S49" s="256">
        <f>+INEGI!G36</f>
        <v>1334</v>
      </c>
      <c r="T49" s="256">
        <f>+INEGI!H36</f>
        <v>4922</v>
      </c>
      <c r="U49" s="256">
        <f>+INEGI!I36</f>
        <v>346</v>
      </c>
      <c r="V49" s="259">
        <f t="shared" si="33"/>
        <v>8.3931571232688743E-3</v>
      </c>
      <c r="W49" s="259">
        <f t="shared" si="34"/>
        <v>5.21256642700844E-3</v>
      </c>
      <c r="X49" s="259">
        <f t="shared" si="35"/>
        <v>2.4579521393472095E-2</v>
      </c>
      <c r="Y49" s="259">
        <f t="shared" si="36"/>
        <v>1.3749801303449372E-2</v>
      </c>
      <c r="Z49" s="44">
        <f t="shared" si="45"/>
        <v>5.1935046247198774E-2</v>
      </c>
      <c r="AA49" s="45">
        <f t="shared" si="46"/>
        <v>4.4144789310118955E-2</v>
      </c>
      <c r="AB49" s="44">
        <f t="shared" si="47"/>
        <v>-1.528979248284265E-2</v>
      </c>
      <c r="AC49" s="44">
        <f t="shared" si="48"/>
        <v>-1.528979248284265E-2</v>
      </c>
      <c r="AD49" s="36">
        <f t="shared" si="37"/>
        <v>1.939331798560921E-3</v>
      </c>
      <c r="AE49" s="36">
        <f t="shared" si="49"/>
        <v>2.9089976978413813E-4</v>
      </c>
      <c r="AF49" s="262">
        <f t="shared" si="50"/>
        <v>4.4435689079903092E-2</v>
      </c>
      <c r="AG49" s="37">
        <v>39439786</v>
      </c>
      <c r="AH49" s="37">
        <v>10280239</v>
      </c>
      <c r="AI49" s="46">
        <f t="shared" si="51"/>
        <v>0.26065656137180865</v>
      </c>
      <c r="AJ49" s="47">
        <f t="shared" si="52"/>
        <v>2679611.7478203606</v>
      </c>
      <c r="AK49" s="262">
        <f t="shared" si="38"/>
        <v>1.6826965338037809E-3</v>
      </c>
      <c r="AM49" s="48">
        <f t="shared" si="53"/>
        <v>36332521.31987334</v>
      </c>
      <c r="AN49" s="49">
        <f t="shared" si="54"/>
        <v>88183717.259406313</v>
      </c>
      <c r="AO49" s="49">
        <f t="shared" si="55"/>
        <v>6678705.2678990103</v>
      </c>
      <c r="AP49" s="49">
        <f t="shared" si="56"/>
        <v>131194943.84717867</v>
      </c>
      <c r="AQ49" s="266">
        <f t="shared" si="57"/>
        <v>7.7884564885233792E-2</v>
      </c>
    </row>
    <row r="50" spans="1:43" x14ac:dyDescent="0.2">
      <c r="A50" s="33" t="s">
        <v>95</v>
      </c>
      <c r="B50" s="34">
        <f>+'CENSO POB 2020'!C39</f>
        <v>5119</v>
      </c>
      <c r="C50" s="35">
        <f t="shared" si="58"/>
        <v>8.8496003590320376E-4</v>
      </c>
      <c r="D50" s="36">
        <f t="shared" si="40"/>
        <v>7.5221603051772322E-4</v>
      </c>
      <c r="E50" s="37">
        <f>+'TERRITORIO INEGI 2020'!B35</f>
        <v>264.89999999999998</v>
      </c>
      <c r="F50" s="38">
        <f t="shared" si="59"/>
        <v>4.1289723238835084E-3</v>
      </c>
      <c r="G50" s="39">
        <f t="shared" si="42"/>
        <v>6.1934584858252628E-4</v>
      </c>
      <c r="H50" s="40">
        <f t="shared" si="43"/>
        <v>1.3715618791002495E-3</v>
      </c>
      <c r="I50" s="41">
        <v>549</v>
      </c>
      <c r="J50" s="42">
        <f>+INEGI!C37</f>
        <v>118</v>
      </c>
      <c r="K50" s="42">
        <f>+INEGI!D37</f>
        <v>143</v>
      </c>
      <c r="L50" s="42">
        <f>+INEGI!E37</f>
        <v>8</v>
      </c>
      <c r="M50" s="252">
        <f t="shared" si="29"/>
        <v>3.2104437078812008E-4</v>
      </c>
      <c r="N50" s="252">
        <f t="shared" si="30"/>
        <v>4.0277436443570628E-4</v>
      </c>
      <c r="O50" s="252">
        <f t="shared" si="31"/>
        <v>2.9037655544364666E-4</v>
      </c>
      <c r="P50" s="252">
        <f t="shared" si="32"/>
        <v>1.4570887367040654E-4</v>
      </c>
      <c r="Q50" s="43">
        <f t="shared" si="44"/>
        <v>1.1599041643378795E-3</v>
      </c>
      <c r="R50" s="256">
        <v>273.99999999933596</v>
      </c>
      <c r="S50" s="256">
        <f>+INEGI!G37</f>
        <v>106</v>
      </c>
      <c r="T50" s="256">
        <f>+INEGI!H37</f>
        <v>22</v>
      </c>
      <c r="U50" s="256">
        <f>+INEGI!I37</f>
        <v>0</v>
      </c>
      <c r="V50" s="259">
        <f t="shared" si="33"/>
        <v>2.1549147786538187E-4</v>
      </c>
      <c r="W50" s="259">
        <f t="shared" si="34"/>
        <v>4.1419193497968114E-4</v>
      </c>
      <c r="X50" s="259">
        <f t="shared" si="35"/>
        <v>1.0986376892653111E-4</v>
      </c>
      <c r="Y50" s="259">
        <f t="shared" si="36"/>
        <v>0</v>
      </c>
      <c r="Z50" s="44">
        <f t="shared" si="45"/>
        <v>7.3954718177159421E-4</v>
      </c>
      <c r="AA50" s="45">
        <f t="shared" si="46"/>
        <v>6.2861510450585504E-4</v>
      </c>
      <c r="AB50" s="44">
        <f t="shared" si="47"/>
        <v>-0.36240665004099037</v>
      </c>
      <c r="AC50" s="44">
        <f t="shared" si="48"/>
        <v>-0.36240665004099037</v>
      </c>
      <c r="AD50" s="36">
        <f t="shared" si="37"/>
        <v>4.5967055551807197E-2</v>
      </c>
      <c r="AE50" s="36">
        <f t="shared" si="49"/>
        <v>6.8950583327710797E-3</v>
      </c>
      <c r="AF50" s="262">
        <f t="shared" si="50"/>
        <v>7.523673437276935E-3</v>
      </c>
      <c r="AG50" s="37">
        <v>2142351</v>
      </c>
      <c r="AH50" s="37">
        <v>940947</v>
      </c>
      <c r="AI50" s="46">
        <f t="shared" si="51"/>
        <v>0.43921234195516984</v>
      </c>
      <c r="AJ50" s="47">
        <f t="shared" si="52"/>
        <v>413275.53552569117</v>
      </c>
      <c r="AK50" s="262">
        <f t="shared" si="38"/>
        <v>2.5952166827923688E-4</v>
      </c>
      <c r="AM50" s="48">
        <f t="shared" si="53"/>
        <v>2721898.2636427297</v>
      </c>
      <c r="AN50" s="49">
        <f t="shared" si="54"/>
        <v>14930914.876821391</v>
      </c>
      <c r="AO50" s="49">
        <f t="shared" si="55"/>
        <v>1030054.2600824037</v>
      </c>
      <c r="AP50" s="49">
        <f t="shared" si="56"/>
        <v>18682867.400546525</v>
      </c>
      <c r="AQ50" s="266">
        <f t="shared" si="57"/>
        <v>1.1091181989414578E-2</v>
      </c>
    </row>
    <row r="51" spans="1:43" x14ac:dyDescent="0.2">
      <c r="A51" s="33" t="s">
        <v>96</v>
      </c>
      <c r="B51" s="34">
        <f>+'CENSO POB 2020'!C40</f>
        <v>1483</v>
      </c>
      <c r="C51" s="35">
        <f t="shared" si="58"/>
        <v>2.5637736535347747E-4</v>
      </c>
      <c r="D51" s="36">
        <f t="shared" si="40"/>
        <v>2.1792076055045584E-4</v>
      </c>
      <c r="E51" s="37">
        <f>+'TERRITORIO INEGI 2020'!B36</f>
        <v>207.9</v>
      </c>
      <c r="F51" s="38">
        <f t="shared" si="59"/>
        <v>3.2405184829572727E-3</v>
      </c>
      <c r="G51" s="39">
        <f t="shared" si="42"/>
        <v>4.8607777244359088E-4</v>
      </c>
      <c r="H51" s="40">
        <f t="shared" si="43"/>
        <v>7.0399853299404674E-4</v>
      </c>
      <c r="I51" s="41">
        <v>166</v>
      </c>
      <c r="J51" s="42">
        <f>+INEGI!C38</f>
        <v>28</v>
      </c>
      <c r="K51" s="42">
        <f>+INEGI!D38</f>
        <v>16</v>
      </c>
      <c r="L51" s="42">
        <f>+INEGI!E38</f>
        <v>3</v>
      </c>
      <c r="M51" s="252">
        <f t="shared" si="29"/>
        <v>9.7073525593493502E-5</v>
      </c>
      <c r="N51" s="252">
        <f t="shared" si="30"/>
        <v>9.5573578001693018E-5</v>
      </c>
      <c r="O51" s="252">
        <f t="shared" si="31"/>
        <v>3.2489684525163258E-5</v>
      </c>
      <c r="P51" s="252">
        <f t="shared" si="32"/>
        <v>5.4640827626402448E-5</v>
      </c>
      <c r="Q51" s="43">
        <f t="shared" si="44"/>
        <v>2.7977761574675224E-4</v>
      </c>
      <c r="R51" s="256">
        <v>122.00000000265999</v>
      </c>
      <c r="S51" s="256">
        <f>+INEGI!G38</f>
        <v>17</v>
      </c>
      <c r="T51" s="256">
        <f>+INEGI!H38</f>
        <v>14</v>
      </c>
      <c r="U51" s="256">
        <f>+INEGI!I38</f>
        <v>3</v>
      </c>
      <c r="V51" s="259">
        <f t="shared" si="33"/>
        <v>9.5948760219757327E-5</v>
      </c>
      <c r="W51" s="259">
        <f t="shared" si="34"/>
        <v>6.6427008440137538E-5</v>
      </c>
      <c r="X51" s="259">
        <f t="shared" si="35"/>
        <v>6.9913307498701611E-5</v>
      </c>
      <c r="Y51" s="259">
        <f t="shared" si="36"/>
        <v>1.1921793037672866E-4</v>
      </c>
      <c r="Z51" s="44">
        <f t="shared" si="45"/>
        <v>3.5150700653532516E-4</v>
      </c>
      <c r="AA51" s="45">
        <f t="shared" si="46"/>
        <v>2.9878095555502639E-4</v>
      </c>
      <c r="AB51" s="44">
        <f t="shared" si="47"/>
        <v>0.25638002024257933</v>
      </c>
      <c r="AC51" s="44">
        <f t="shared" si="48"/>
        <v>0</v>
      </c>
      <c r="AD51" s="36">
        <f t="shared" si="37"/>
        <v>0</v>
      </c>
      <c r="AE51" s="36">
        <f t="shared" si="49"/>
        <v>0</v>
      </c>
      <c r="AF51" s="262">
        <f t="shared" si="50"/>
        <v>2.9878095555502639E-4</v>
      </c>
      <c r="AG51" s="37">
        <v>758867</v>
      </c>
      <c r="AH51" s="37">
        <v>301669</v>
      </c>
      <c r="AI51" s="46">
        <f t="shared" si="51"/>
        <v>0.39752552159996418</v>
      </c>
      <c r="AJ51" s="47">
        <f t="shared" si="52"/>
        <v>119921.1265755396</v>
      </c>
      <c r="AK51" s="262">
        <f t="shared" si="38"/>
        <v>7.5306008112050149E-5</v>
      </c>
      <c r="AM51" s="48">
        <f t="shared" si="53"/>
        <v>1397102.393820225</v>
      </c>
      <c r="AN51" s="49">
        <f t="shared" si="54"/>
        <v>592938.15067843557</v>
      </c>
      <c r="AO51" s="49">
        <f t="shared" si="55"/>
        <v>298893.24841328966</v>
      </c>
      <c r="AP51" s="49">
        <f t="shared" si="56"/>
        <v>2288933.7929119505</v>
      </c>
      <c r="AQ51" s="266">
        <f t="shared" si="57"/>
        <v>1.3588375228828517E-3</v>
      </c>
    </row>
    <row r="52" spans="1:43" x14ac:dyDescent="0.2">
      <c r="A52" s="33" t="s">
        <v>97</v>
      </c>
      <c r="B52" s="34">
        <f>+'CENSO POB 2020'!C41</f>
        <v>7652</v>
      </c>
      <c r="C52" s="35">
        <f t="shared" si="58"/>
        <v>1.322858799517741E-3</v>
      </c>
      <c r="D52" s="36">
        <f t="shared" si="40"/>
        <v>1.1244299795900798E-3</v>
      </c>
      <c r="E52" s="37">
        <f>+'TERRITORIO INEGI 2020'!B37</f>
        <v>997.9</v>
      </c>
      <c r="F52" s="38">
        <f t="shared" si="59"/>
        <v>1.5554176980005109E-2</v>
      </c>
      <c r="G52" s="39">
        <f t="shared" si="42"/>
        <v>2.3331265470007663E-3</v>
      </c>
      <c r="H52" s="40">
        <f t="shared" si="43"/>
        <v>3.4575565265908461E-3</v>
      </c>
      <c r="I52" s="41">
        <v>1457</v>
      </c>
      <c r="J52" s="42">
        <f>+INEGI!C39</f>
        <v>656</v>
      </c>
      <c r="K52" s="42">
        <f>+INEGI!D39</f>
        <v>3161</v>
      </c>
      <c r="L52" s="42">
        <f>+INEGI!E39</f>
        <v>242</v>
      </c>
      <c r="M52" s="252">
        <f t="shared" si="29"/>
        <v>8.5202486017903634E-4</v>
      </c>
      <c r="N52" s="252">
        <f t="shared" si="30"/>
        <v>2.2391523988968078E-3</v>
      </c>
      <c r="O52" s="252">
        <f t="shared" si="31"/>
        <v>6.4187432990025668E-3</v>
      </c>
      <c r="P52" s="252">
        <f t="shared" si="32"/>
        <v>4.4076934285297974E-3</v>
      </c>
      <c r="Q52" s="43">
        <f t="shared" si="44"/>
        <v>1.3917613986608209E-2</v>
      </c>
      <c r="R52" s="256">
        <v>1103.9999999949041</v>
      </c>
      <c r="S52" s="256">
        <f>+INEGI!G39</f>
        <v>595</v>
      </c>
      <c r="T52" s="256">
        <f>+INEGI!H39</f>
        <v>4358</v>
      </c>
      <c r="U52" s="256">
        <f>+INEGI!I39</f>
        <v>125</v>
      </c>
      <c r="V52" s="259">
        <f t="shared" si="33"/>
        <v>8.6825763344109503E-4</v>
      </c>
      <c r="W52" s="259">
        <f t="shared" si="34"/>
        <v>2.324945295404814E-3</v>
      </c>
      <c r="X52" s="259">
        <f t="shared" si="35"/>
        <v>2.1763013862810116E-2</v>
      </c>
      <c r="Y52" s="259">
        <f t="shared" si="36"/>
        <v>4.9674137656970279E-3</v>
      </c>
      <c r="Z52" s="44">
        <f t="shared" si="45"/>
        <v>2.9923630557353052E-2</v>
      </c>
      <c r="AA52" s="45">
        <f t="shared" si="46"/>
        <v>2.5435085973750094E-2</v>
      </c>
      <c r="AB52" s="44">
        <f t="shared" si="47"/>
        <v>1.1500546419915179</v>
      </c>
      <c r="AC52" s="44">
        <f t="shared" si="48"/>
        <v>0</v>
      </c>
      <c r="AD52" s="36">
        <f t="shared" si="37"/>
        <v>0</v>
      </c>
      <c r="AE52" s="36">
        <f t="shared" si="49"/>
        <v>0</v>
      </c>
      <c r="AF52" s="262">
        <f t="shared" si="50"/>
        <v>2.5435085973750094E-2</v>
      </c>
      <c r="AG52" s="37">
        <v>746282</v>
      </c>
      <c r="AH52" s="37">
        <v>64774</v>
      </c>
      <c r="AI52" s="46">
        <f t="shared" si="51"/>
        <v>8.6795608094527271E-2</v>
      </c>
      <c r="AJ52" s="47">
        <f t="shared" si="52"/>
        <v>5622.0987187149094</v>
      </c>
      <c r="AK52" s="262">
        <f t="shared" si="38"/>
        <v>3.5304689324412032E-6</v>
      </c>
      <c r="AM52" s="48">
        <f t="shared" si="53"/>
        <v>6861605.9177351482</v>
      </c>
      <c r="AN52" s="49">
        <f t="shared" si="54"/>
        <v>50476553.338570647</v>
      </c>
      <c r="AO52" s="49">
        <f t="shared" si="55"/>
        <v>14012.604758831934</v>
      </c>
      <c r="AP52" s="49">
        <f t="shared" si="56"/>
        <v>57352171.861064628</v>
      </c>
      <c r="AQ52" s="266">
        <f t="shared" si="57"/>
        <v>3.4047416917418243E-2</v>
      </c>
    </row>
    <row r="53" spans="1:43" x14ac:dyDescent="0.2">
      <c r="A53" s="33" t="s">
        <v>98</v>
      </c>
      <c r="B53" s="34">
        <f>+'CENSO POB 2020'!C42</f>
        <v>6048</v>
      </c>
      <c r="C53" s="35">
        <f t="shared" si="58"/>
        <v>1.0455632539837032E-3</v>
      </c>
      <c r="D53" s="36">
        <f t="shared" si="40"/>
        <v>8.8872876588614767E-4</v>
      </c>
      <c r="E53" s="37">
        <f>+'TERRITORIO INEGI 2020'!B38</f>
        <v>3860</v>
      </c>
      <c r="F53" s="38">
        <f t="shared" si="59"/>
        <v>6.0165470631145128E-2</v>
      </c>
      <c r="G53" s="39">
        <f t="shared" si="42"/>
        <v>9.0248205946717695E-3</v>
      </c>
      <c r="H53" s="40">
        <f t="shared" si="43"/>
        <v>9.9135493605579175E-3</v>
      </c>
      <c r="I53" s="41">
        <v>871</v>
      </c>
      <c r="J53" s="42">
        <f>+INEGI!C40</f>
        <v>247</v>
      </c>
      <c r="K53" s="42">
        <f>+INEGI!D40</f>
        <v>493</v>
      </c>
      <c r="L53" s="42">
        <f>+INEGI!E40</f>
        <v>128</v>
      </c>
      <c r="M53" s="252">
        <f t="shared" si="29"/>
        <v>5.0934361922851112E-4</v>
      </c>
      <c r="N53" s="252">
        <f t="shared" si="30"/>
        <v>8.4309549165779193E-4</v>
      </c>
      <c r="O53" s="252">
        <f t="shared" si="31"/>
        <v>1.0010884044315931E-3</v>
      </c>
      <c r="P53" s="252">
        <f t="shared" si="32"/>
        <v>2.3313419787265046E-3</v>
      </c>
      <c r="Q53" s="43">
        <f t="shared" si="44"/>
        <v>4.6848694940444004E-3</v>
      </c>
      <c r="R53" s="256">
        <v>541.99999999184001</v>
      </c>
      <c r="S53" s="256">
        <f>+INEGI!G40</f>
        <v>203</v>
      </c>
      <c r="T53" s="256">
        <f>+INEGI!H40</f>
        <v>151</v>
      </c>
      <c r="U53" s="256">
        <f>+INEGI!I40</f>
        <v>39</v>
      </c>
      <c r="V53" s="259">
        <f t="shared" si="33"/>
        <v>4.2626416423927603E-4</v>
      </c>
      <c r="W53" s="259">
        <f t="shared" si="34"/>
        <v>7.9321663019693654E-4</v>
      </c>
      <c r="X53" s="259">
        <f t="shared" si="35"/>
        <v>7.5406495945028163E-4</v>
      </c>
      <c r="Y53" s="259">
        <f t="shared" si="36"/>
        <v>1.5498330948974725E-3</v>
      </c>
      <c r="Z53" s="44">
        <f t="shared" si="45"/>
        <v>3.5233788487839665E-3</v>
      </c>
      <c r="AA53" s="45">
        <f t="shared" si="46"/>
        <v>2.9948720214663716E-3</v>
      </c>
      <c r="AB53" s="44">
        <f t="shared" si="47"/>
        <v>-0.24792379952888097</v>
      </c>
      <c r="AC53" s="44">
        <f t="shared" si="48"/>
        <v>-0.24792379952888097</v>
      </c>
      <c r="AD53" s="36">
        <f t="shared" si="37"/>
        <v>3.1446241574955063E-2</v>
      </c>
      <c r="AE53" s="36">
        <f t="shared" si="49"/>
        <v>4.716936236243259E-3</v>
      </c>
      <c r="AF53" s="262">
        <f t="shared" si="50"/>
        <v>7.7118082577096302E-3</v>
      </c>
      <c r="AG53" s="37">
        <v>4564482</v>
      </c>
      <c r="AH53" s="37">
        <v>1105076</v>
      </c>
      <c r="AI53" s="46">
        <f t="shared" si="51"/>
        <v>0.24210326604420832</v>
      </c>
      <c r="AJ53" s="47">
        <f t="shared" si="52"/>
        <v>267542.50882706954</v>
      </c>
      <c r="AK53" s="262">
        <f t="shared" si="38"/>
        <v>1.680067467291377E-4</v>
      </c>
      <c r="AM53" s="48">
        <f t="shared" si="53"/>
        <v>19673682.392471053</v>
      </c>
      <c r="AN53" s="49">
        <f t="shared" si="54"/>
        <v>15304273.052540315</v>
      </c>
      <c r="AO53" s="49">
        <f t="shared" si="55"/>
        <v>666827.03736603225</v>
      </c>
      <c r="AP53" s="49">
        <f t="shared" si="56"/>
        <v>35644782.482377402</v>
      </c>
      <c r="AQ53" s="266">
        <f t="shared" si="57"/>
        <v>2.1160711630034888E-2</v>
      </c>
    </row>
    <row r="54" spans="1:43" x14ac:dyDescent="0.2">
      <c r="A54" s="33" t="s">
        <v>99</v>
      </c>
      <c r="B54" s="34">
        <f>+'CENSO POB 2020'!C43</f>
        <v>67428</v>
      </c>
      <c r="C54" s="35">
        <f t="shared" si="58"/>
        <v>1.1656785563758786E-2</v>
      </c>
      <c r="D54" s="36">
        <f t="shared" si="40"/>
        <v>9.9082677291949667E-3</v>
      </c>
      <c r="E54" s="37">
        <f>+'TERRITORIO INEGI 2020'!B39</f>
        <v>1869</v>
      </c>
      <c r="F54" s="38">
        <f t="shared" si="59"/>
        <v>2.9131933836686594E-2</v>
      </c>
      <c r="G54" s="39">
        <f t="shared" si="42"/>
        <v>4.3697900755029885E-3</v>
      </c>
      <c r="H54" s="40">
        <f t="shared" si="43"/>
        <v>1.4278057804697954E-2</v>
      </c>
      <c r="I54" s="41">
        <v>9097</v>
      </c>
      <c r="J54" s="42">
        <f>+INEGI!C41</f>
        <v>1434</v>
      </c>
      <c r="K54" s="42">
        <f>+INEGI!D41</f>
        <v>7372</v>
      </c>
      <c r="L54" s="42">
        <f>+INEGI!E41</f>
        <v>494</v>
      </c>
      <c r="M54" s="252">
        <f t="shared" si="29"/>
        <v>5.3197461585783755E-3</v>
      </c>
      <c r="N54" s="252">
        <f t="shared" si="30"/>
        <v>4.8947325305152781E-3</v>
      </c>
      <c r="O54" s="252">
        <f t="shared" si="31"/>
        <v>1.4969622144968973E-2</v>
      </c>
      <c r="P54" s="252">
        <f t="shared" si="32"/>
        <v>8.9975229491476034E-3</v>
      </c>
      <c r="Q54" s="43">
        <f t="shared" si="44"/>
        <v>3.4181623783210227E-2</v>
      </c>
      <c r="R54" s="256">
        <v>5867.9999999965466</v>
      </c>
      <c r="S54" s="256">
        <f>+INEGI!G41</f>
        <v>977</v>
      </c>
      <c r="T54" s="256">
        <f>+INEGI!H41</f>
        <v>2574</v>
      </c>
      <c r="U54" s="256">
        <f>+INEGI!I41</f>
        <v>206</v>
      </c>
      <c r="V54" s="259">
        <f t="shared" si="33"/>
        <v>4.6149780734174497E-3</v>
      </c>
      <c r="W54" s="259">
        <f t="shared" si="34"/>
        <v>3.8175992497655516E-3</v>
      </c>
      <c r="X54" s="259">
        <f t="shared" si="35"/>
        <v>1.2854060964404139E-2</v>
      </c>
      <c r="Y54" s="259">
        <f t="shared" si="36"/>
        <v>8.1862978858687017E-3</v>
      </c>
      <c r="Z54" s="44">
        <f t="shared" si="45"/>
        <v>2.9472936173455838E-2</v>
      </c>
      <c r="AA54" s="45">
        <f t="shared" si="46"/>
        <v>2.5051995747437463E-2</v>
      </c>
      <c r="AB54" s="44">
        <f t="shared" si="47"/>
        <v>-0.13775494223499304</v>
      </c>
      <c r="AC54" s="44">
        <f t="shared" si="48"/>
        <v>-0.13775494223499304</v>
      </c>
      <c r="AD54" s="36">
        <f t="shared" si="37"/>
        <v>1.7472607308766843E-2</v>
      </c>
      <c r="AE54" s="36">
        <f t="shared" si="49"/>
        <v>2.6208910963150265E-3</v>
      </c>
      <c r="AF54" s="262">
        <f t="shared" si="50"/>
        <v>2.7672886843752489E-2</v>
      </c>
      <c r="AG54" s="37">
        <v>56486259</v>
      </c>
      <c r="AH54" s="37">
        <v>16891683.199999999</v>
      </c>
      <c r="AI54" s="46">
        <f t="shared" si="51"/>
        <v>0.29904057197344225</v>
      </c>
      <c r="AJ54" s="47">
        <f t="shared" si="52"/>
        <v>5051298.6057221852</v>
      </c>
      <c r="AK54" s="262">
        <f t="shared" si="38"/>
        <v>3.1720276872089655E-3</v>
      </c>
      <c r="AM54" s="48">
        <f t="shared" si="53"/>
        <v>28335156.684503697</v>
      </c>
      <c r="AN54" s="49">
        <f t="shared" si="54"/>
        <v>54917524.172809258</v>
      </c>
      <c r="AO54" s="49">
        <f t="shared" si="55"/>
        <v>12589933.834709151</v>
      </c>
      <c r="AP54" s="49">
        <f t="shared" si="56"/>
        <v>95842614.6920221</v>
      </c>
      <c r="AQ54" s="266">
        <f t="shared" si="57"/>
        <v>5.6897469703149565E-2</v>
      </c>
    </row>
    <row r="55" spans="1:43" x14ac:dyDescent="0.2">
      <c r="A55" s="33" t="s">
        <v>101</v>
      </c>
      <c r="B55" s="34">
        <f>+'CENSO POB 2020'!C45</f>
        <v>906</v>
      </c>
      <c r="C55" s="35">
        <f t="shared" si="58"/>
        <v>1.5662703507097141E-4</v>
      </c>
      <c r="D55" s="36">
        <f t="shared" si="40"/>
        <v>1.331329798103257E-4</v>
      </c>
      <c r="E55" s="37">
        <f>+'TERRITORIO INEGI 2020'!B41</f>
        <v>1171.2</v>
      </c>
      <c r="F55" s="38">
        <f t="shared" si="59"/>
        <v>1.8255388394610668E-2</v>
      </c>
      <c r="G55" s="39">
        <f t="shared" si="42"/>
        <v>2.7383082591916001E-3</v>
      </c>
      <c r="H55" s="40">
        <f t="shared" si="43"/>
        <v>2.8714412390019256E-3</v>
      </c>
      <c r="I55" s="41">
        <v>244</v>
      </c>
      <c r="J55" s="42">
        <f>+INEGI!C43</f>
        <v>43</v>
      </c>
      <c r="K55" s="42">
        <f>+INEGI!D43</f>
        <v>84</v>
      </c>
      <c r="L55" s="42">
        <f>+INEGI!E43</f>
        <v>27</v>
      </c>
      <c r="M55" s="252">
        <f t="shared" si="29"/>
        <v>1.4268638701694225E-4</v>
      </c>
      <c r="N55" s="252">
        <f t="shared" si="30"/>
        <v>1.4677370907402855E-4</v>
      </c>
      <c r="O55" s="252">
        <f t="shared" si="31"/>
        <v>1.7057084375710711E-4</v>
      </c>
      <c r="P55" s="252">
        <f t="shared" si="32"/>
        <v>4.91767448637622E-4</v>
      </c>
      <c r="Q55" s="43">
        <f t="shared" si="44"/>
        <v>9.5179838848569989E-4</v>
      </c>
      <c r="R55" s="256">
        <v>95.999999999399989</v>
      </c>
      <c r="S55" s="256">
        <f>+INEGI!G43</f>
        <v>31</v>
      </c>
      <c r="T55" s="256">
        <f>+INEGI!H43</f>
        <v>6</v>
      </c>
      <c r="U55" s="256">
        <f>+INEGI!I43</f>
        <v>9</v>
      </c>
      <c r="V55" s="259">
        <f t="shared" si="33"/>
        <v>7.5500663777363131E-5</v>
      </c>
      <c r="W55" s="259">
        <f t="shared" si="34"/>
        <v>1.2113160362613317E-4</v>
      </c>
      <c r="X55" s="259">
        <f t="shared" si="35"/>
        <v>2.9962846070872117E-5</v>
      </c>
      <c r="Y55" s="259">
        <f t="shared" si="36"/>
        <v>3.5765379113018598E-4</v>
      </c>
      <c r="Z55" s="44">
        <f t="shared" si="45"/>
        <v>5.8424890460455434E-4</v>
      </c>
      <c r="AA55" s="45">
        <f t="shared" si="46"/>
        <v>4.9661156891387119E-4</v>
      </c>
      <c r="AB55" s="44">
        <f t="shared" si="47"/>
        <v>-0.38616317103237846</v>
      </c>
      <c r="AC55" s="44">
        <f t="shared" si="48"/>
        <v>-0.38616317103237846</v>
      </c>
      <c r="AD55" s="36">
        <f t="shared" si="37"/>
        <v>4.898029308485273E-2</v>
      </c>
      <c r="AE55" s="36">
        <f t="shared" si="49"/>
        <v>7.3470439627279088E-3</v>
      </c>
      <c r="AF55" s="262">
        <f t="shared" si="50"/>
        <v>7.8436555316417807E-3</v>
      </c>
      <c r="AG55" s="37">
        <v>1354101</v>
      </c>
      <c r="AH55" s="37">
        <v>451420</v>
      </c>
      <c r="AI55" s="46">
        <f t="shared" si="51"/>
        <v>0.33337247369287815</v>
      </c>
      <c r="AJ55" s="47">
        <f t="shared" si="52"/>
        <v>150491.00207443905</v>
      </c>
      <c r="AK55" s="262">
        <f t="shared" si="38"/>
        <v>9.4502753156422046E-5</v>
      </c>
      <c r="AM55" s="48">
        <f t="shared" si="53"/>
        <v>5698445.722127134</v>
      </c>
      <c r="AN55" s="49">
        <f t="shared" si="54"/>
        <v>15565927.208616287</v>
      </c>
      <c r="AO55" s="49">
        <f t="shared" si="55"/>
        <v>375086.07325054065</v>
      </c>
      <c r="AP55" s="49">
        <f t="shared" si="56"/>
        <v>21639459.003993958</v>
      </c>
      <c r="AQ55" s="266">
        <f t="shared" si="57"/>
        <v>1.2846378065004735E-2</v>
      </c>
    </row>
    <row r="56" spans="1:43" x14ac:dyDescent="0.2">
      <c r="A56" s="33" t="s">
        <v>102</v>
      </c>
      <c r="B56" s="34">
        <f>+'CENSO POB 2020'!C46</f>
        <v>147624</v>
      </c>
      <c r="C56" s="35">
        <f t="shared" si="58"/>
        <v>2.5520871330372057E-2</v>
      </c>
      <c r="D56" s="36">
        <f t="shared" si="40"/>
        <v>2.1692740630816248E-2</v>
      </c>
      <c r="E56" s="37">
        <f>+'TERRITORIO INEGI 2020'!B42</f>
        <v>322.8</v>
      </c>
      <c r="F56" s="38">
        <f t="shared" si="59"/>
        <v>5.0314543833506866E-3</v>
      </c>
      <c r="G56" s="39">
        <f t="shared" si="42"/>
        <v>7.5471815750260301E-4</v>
      </c>
      <c r="H56" s="40">
        <f t="shared" si="43"/>
        <v>2.2447458788318851E-2</v>
      </c>
      <c r="I56" s="41">
        <v>1423</v>
      </c>
      <c r="J56" s="42">
        <f>+INEGI!C44</f>
        <v>435</v>
      </c>
      <c r="K56" s="42">
        <f>+INEGI!D44</f>
        <v>1115</v>
      </c>
      <c r="L56" s="42">
        <f>+INEGI!E44</f>
        <v>155</v>
      </c>
      <c r="M56" s="252">
        <f t="shared" si="29"/>
        <v>8.3214233084060992E-4</v>
      </c>
      <c r="N56" s="252">
        <f t="shared" si="30"/>
        <v>1.4848038010977307E-3</v>
      </c>
      <c r="O56" s="252">
        <f t="shared" si="31"/>
        <v>2.2641248903473147E-3</v>
      </c>
      <c r="P56" s="252">
        <f t="shared" si="32"/>
        <v>2.8231094273641266E-3</v>
      </c>
      <c r="Q56" s="43">
        <f t="shared" si="44"/>
        <v>7.4041804496497816E-3</v>
      </c>
      <c r="R56" s="256">
        <v>502.9999955589883</v>
      </c>
      <c r="S56" s="256">
        <f>+INEGI!G44</f>
        <v>1210</v>
      </c>
      <c r="T56" s="256">
        <f>+INEGI!H44</f>
        <v>251</v>
      </c>
      <c r="U56" s="256">
        <f>+INEGI!I44</f>
        <v>178</v>
      </c>
      <c r="V56" s="259">
        <f t="shared" si="33"/>
        <v>3.9559201609324675E-4</v>
      </c>
      <c r="W56" s="259">
        <f t="shared" si="34"/>
        <v>4.7280400125039078E-3</v>
      </c>
      <c r="X56" s="259">
        <f t="shared" si="35"/>
        <v>1.2534457272981503E-3</v>
      </c>
      <c r="Y56" s="259">
        <f t="shared" si="36"/>
        <v>7.073597202352567E-3</v>
      </c>
      <c r="Z56" s="44">
        <f t="shared" si="45"/>
        <v>1.3450674958247873E-2</v>
      </c>
      <c r="AA56" s="45">
        <f t="shared" si="46"/>
        <v>1.1433073714510692E-2</v>
      </c>
      <c r="AB56" s="44">
        <f t="shared" si="47"/>
        <v>0.81663251587609409</v>
      </c>
      <c r="AC56" s="44">
        <f t="shared" si="48"/>
        <v>0</v>
      </c>
      <c r="AD56" s="36">
        <f t="shared" si="37"/>
        <v>0</v>
      </c>
      <c r="AE56" s="36">
        <f t="shared" si="49"/>
        <v>0</v>
      </c>
      <c r="AF56" s="262">
        <f t="shared" si="50"/>
        <v>1.1433073714510692E-2</v>
      </c>
      <c r="AG56" s="37">
        <v>81632998</v>
      </c>
      <c r="AH56" s="37">
        <v>17252658</v>
      </c>
      <c r="AI56" s="46">
        <f t="shared" si="51"/>
        <v>0.21134416746522039</v>
      </c>
      <c r="AJ56" s="47">
        <f t="shared" si="52"/>
        <v>3646248.6415721742</v>
      </c>
      <c r="AK56" s="262">
        <f t="shared" si="38"/>
        <v>2.289708557797965E-3</v>
      </c>
      <c r="AM56" s="48">
        <f t="shared" si="53"/>
        <v>44547533.749770358</v>
      </c>
      <c r="AN56" s="49">
        <f t="shared" si="54"/>
        <v>22689215.824546408</v>
      </c>
      <c r="AO56" s="49">
        <f t="shared" si="55"/>
        <v>9087965.8332391549</v>
      </c>
      <c r="AP56" s="49">
        <f t="shared" si="56"/>
        <v>76324715.407555923</v>
      </c>
      <c r="AQ56" s="266">
        <f t="shared" si="57"/>
        <v>4.5310566666587497E-2</v>
      </c>
    </row>
    <row r="57" spans="1:43" x14ac:dyDescent="0.2">
      <c r="A57" s="33" t="s">
        <v>103</v>
      </c>
      <c r="B57" s="34">
        <f>+'CENSO POB 2020'!C38</f>
        <v>5389</v>
      </c>
      <c r="C57" s="35">
        <f t="shared" si="58"/>
        <v>9.3163696688461914E-4</v>
      </c>
      <c r="D57" s="36">
        <f t="shared" si="40"/>
        <v>7.918914218519263E-4</v>
      </c>
      <c r="E57" s="37">
        <f>+'TERRITORIO INEGI 2020'!B43</f>
        <v>1341</v>
      </c>
      <c r="F57" s="38">
        <f t="shared" si="59"/>
        <v>2.0902045626001457E-2</v>
      </c>
      <c r="G57" s="39">
        <f t="shared" si="42"/>
        <v>3.1353068439002184E-3</v>
      </c>
      <c r="H57" s="40">
        <f t="shared" si="43"/>
        <v>3.9271982657521449E-3</v>
      </c>
      <c r="I57" s="41">
        <v>1104</v>
      </c>
      <c r="J57" s="42">
        <f>+INEGI!C45</f>
        <v>264</v>
      </c>
      <c r="K57" s="42">
        <f>+INEGI!D45</f>
        <v>999</v>
      </c>
      <c r="L57" s="42">
        <f>+INEGI!E45</f>
        <v>49</v>
      </c>
      <c r="M57" s="252">
        <f t="shared" si="29"/>
        <v>6.4559742322419769E-4</v>
      </c>
      <c r="N57" s="252">
        <f t="shared" si="30"/>
        <v>9.0112230687310556E-4</v>
      </c>
      <c r="O57" s="252">
        <f t="shared" si="31"/>
        <v>2.028574677539881E-3</v>
      </c>
      <c r="P57" s="252">
        <f t="shared" si="32"/>
        <v>8.9246685123123997E-4</v>
      </c>
      <c r="Q57" s="43">
        <f t="shared" si="44"/>
        <v>4.4677612588684239E-3</v>
      </c>
      <c r="R57" s="256">
        <v>511.00000000414997</v>
      </c>
      <c r="S57" s="256">
        <f>+INEGI!G45</f>
        <v>185</v>
      </c>
      <c r="T57" s="256">
        <f>+INEGI!H45</f>
        <v>408</v>
      </c>
      <c r="U57" s="256">
        <f>+INEGI!I45</f>
        <v>13</v>
      </c>
      <c r="V57" s="259">
        <f t="shared" si="33"/>
        <v>4.0188374157069815E-4</v>
      </c>
      <c r="W57" s="259">
        <f t="shared" si="34"/>
        <v>7.2288215067208505E-4</v>
      </c>
      <c r="X57" s="259">
        <f t="shared" si="35"/>
        <v>2.037473532819304E-3</v>
      </c>
      <c r="Y57" s="259">
        <f t="shared" si="36"/>
        <v>5.1661103163249083E-4</v>
      </c>
      <c r="Z57" s="44">
        <f t="shared" si="45"/>
        <v>3.678850456694578E-3</v>
      </c>
      <c r="AA57" s="45">
        <f t="shared" si="46"/>
        <v>3.1270228881903912E-3</v>
      </c>
      <c r="AB57" s="44">
        <f t="shared" si="47"/>
        <v>-0.17657854940388151</v>
      </c>
      <c r="AC57" s="44">
        <f t="shared" si="48"/>
        <v>-0.17657854940388151</v>
      </c>
      <c r="AD57" s="36">
        <f t="shared" si="37"/>
        <v>2.2396928943736807E-2</v>
      </c>
      <c r="AE57" s="36">
        <f t="shared" si="49"/>
        <v>3.3595393415605211E-3</v>
      </c>
      <c r="AF57" s="262">
        <f t="shared" si="50"/>
        <v>6.4865622297509123E-3</v>
      </c>
      <c r="AG57" s="37">
        <v>7103115</v>
      </c>
      <c r="AH57" s="37">
        <v>1075933</v>
      </c>
      <c r="AI57" s="46">
        <f t="shared" si="51"/>
        <v>0.15147340286620728</v>
      </c>
      <c r="AJ57" s="47">
        <f t="shared" si="52"/>
        <v>162975.232766047</v>
      </c>
      <c r="AK57" s="262">
        <f t="shared" si="38"/>
        <v>1.0234238579315125E-4</v>
      </c>
      <c r="AM57" s="48">
        <f t="shared" si="53"/>
        <v>7793621.4934347821</v>
      </c>
      <c r="AN57" s="49">
        <f t="shared" si="54"/>
        <v>12872742.192099839</v>
      </c>
      <c r="AO57" s="49">
        <f t="shared" si="55"/>
        <v>406201.96060009045</v>
      </c>
      <c r="AP57" s="49">
        <f t="shared" si="56"/>
        <v>21072565.646134712</v>
      </c>
      <c r="AQ57" s="266">
        <f t="shared" si="57"/>
        <v>1.2509838856873156E-2</v>
      </c>
    </row>
    <row r="58" spans="1:43" x14ac:dyDescent="0.2">
      <c r="A58" s="33" t="s">
        <v>104</v>
      </c>
      <c r="B58" s="34">
        <f>+'CENSO POB 2020'!C47</f>
        <v>2377</v>
      </c>
      <c r="C58" s="35">
        <f t="shared" si="58"/>
        <v>4.1092987015860824E-4</v>
      </c>
      <c r="D58" s="36">
        <f t="shared" si="40"/>
        <v>3.4929038963481702E-4</v>
      </c>
      <c r="E58" s="37">
        <f>+'TERRITORIO INEGI 2020'!B44</f>
        <v>683.1</v>
      </c>
      <c r="F58" s="38">
        <f t="shared" si="59"/>
        <v>1.0647417872573896E-2</v>
      </c>
      <c r="G58" s="39">
        <f t="shared" si="42"/>
        <v>1.5971126808860844E-3</v>
      </c>
      <c r="H58" s="40">
        <f t="shared" si="43"/>
        <v>1.9464030705209014E-3</v>
      </c>
      <c r="I58" s="41">
        <v>671</v>
      </c>
      <c r="J58" s="42">
        <f>+INEGI!C46</f>
        <v>212</v>
      </c>
      <c r="K58" s="42">
        <f>+INEGI!D46</f>
        <v>872</v>
      </c>
      <c r="L58" s="42">
        <f>+INEGI!E46</f>
        <v>90</v>
      </c>
      <c r="M58" s="252">
        <f t="shared" si="29"/>
        <v>3.9238756429659118E-4</v>
      </c>
      <c r="N58" s="252">
        <f t="shared" si="30"/>
        <v>7.2362851915567573E-4</v>
      </c>
      <c r="O58" s="252">
        <f t="shared" si="31"/>
        <v>1.7706878066213977E-3</v>
      </c>
      <c r="P58" s="252">
        <f t="shared" si="32"/>
        <v>1.6392248287920735E-3</v>
      </c>
      <c r="Q58" s="43">
        <f t="shared" si="44"/>
        <v>4.525928718865738E-3</v>
      </c>
      <c r="R58" s="256">
        <v>600.99999999995009</v>
      </c>
      <c r="S58" s="256">
        <f>+INEGI!G46</f>
        <v>181</v>
      </c>
      <c r="T58" s="256">
        <f>+INEGI!H46</f>
        <v>344</v>
      </c>
      <c r="U58" s="256">
        <f>+INEGI!I46</f>
        <v>35</v>
      </c>
      <c r="V58" s="259">
        <f t="shared" si="33"/>
        <v>4.7266561385911544E-4</v>
      </c>
      <c r="W58" s="259">
        <f t="shared" si="34"/>
        <v>7.0725226633322914E-4</v>
      </c>
      <c r="X58" s="259">
        <f t="shared" si="35"/>
        <v>1.7178698413966682E-3</v>
      </c>
      <c r="Y58" s="259">
        <f t="shared" si="36"/>
        <v>1.3908758543951676E-3</v>
      </c>
      <c r="Z58" s="44">
        <f t="shared" si="45"/>
        <v>4.2886635759841803E-3</v>
      </c>
      <c r="AA58" s="45">
        <f t="shared" si="46"/>
        <v>3.6453640395865531E-3</v>
      </c>
      <c r="AB58" s="44">
        <f t="shared" si="47"/>
        <v>-5.242352622403202E-2</v>
      </c>
      <c r="AC58" s="44">
        <f t="shared" si="48"/>
        <v>-5.242352622403202E-2</v>
      </c>
      <c r="AD58" s="36">
        <f t="shared" si="37"/>
        <v>6.64931270408295E-3</v>
      </c>
      <c r="AE58" s="36">
        <f t="shared" si="49"/>
        <v>9.9739690561244246E-4</v>
      </c>
      <c r="AF58" s="262">
        <f t="shared" si="50"/>
        <v>4.6427609451989956E-3</v>
      </c>
      <c r="AG58" s="37">
        <v>939947</v>
      </c>
      <c r="AH58" s="37">
        <v>222448</v>
      </c>
      <c r="AI58" s="46">
        <f t="shared" si="51"/>
        <v>0.23666015211495967</v>
      </c>
      <c r="AJ58" s="47">
        <f t="shared" si="52"/>
        <v>52644.577517668549</v>
      </c>
      <c r="AK58" s="262">
        <f t="shared" si="38"/>
        <v>3.3058837044061201E-5</v>
      </c>
      <c r="AM58" s="48">
        <f t="shared" si="53"/>
        <v>3862684.7382745659</v>
      </c>
      <c r="AN58" s="49">
        <f t="shared" si="54"/>
        <v>9213673.220150616</v>
      </c>
      <c r="AO58" s="49">
        <f t="shared" si="55"/>
        <v>131212.14947634333</v>
      </c>
      <c r="AP58" s="49">
        <f t="shared" si="56"/>
        <v>13207570.107901527</v>
      </c>
      <c r="AQ58" s="266">
        <f t="shared" si="57"/>
        <v>7.8407431024427546E-3</v>
      </c>
    </row>
    <row r="59" spans="1:43" x14ac:dyDescent="0.2">
      <c r="A59" s="33" t="s">
        <v>105</v>
      </c>
      <c r="B59" s="34">
        <f>+'CENSO POB 2020'!C48</f>
        <v>34709</v>
      </c>
      <c r="C59" s="35">
        <f t="shared" si="58"/>
        <v>6.0004059164220159E-3</v>
      </c>
      <c r="D59" s="36">
        <f t="shared" si="40"/>
        <v>5.1003450289587131E-3</v>
      </c>
      <c r="E59" s="37">
        <f>+'TERRITORIO INEGI 2020'!B45</f>
        <v>1541.5</v>
      </c>
      <c r="F59" s="38">
        <f t="shared" si="59"/>
        <v>2.4027220978733218E-2</v>
      </c>
      <c r="G59" s="39">
        <f t="shared" si="42"/>
        <v>3.6040831468099827E-3</v>
      </c>
      <c r="H59" s="40">
        <f t="shared" si="43"/>
        <v>8.7044281757686949E-3</v>
      </c>
      <c r="I59" s="41">
        <v>4789</v>
      </c>
      <c r="J59" s="42">
        <f>+INEGI!C47</f>
        <v>841</v>
      </c>
      <c r="K59" s="42">
        <f>+INEGI!D47</f>
        <v>1534</v>
      </c>
      <c r="L59" s="42">
        <f>+INEGI!E47</f>
        <v>182</v>
      </c>
      <c r="M59" s="252">
        <f t="shared" si="29"/>
        <v>2.8005127353448217E-3</v>
      </c>
      <c r="N59" s="252">
        <f t="shared" si="30"/>
        <v>2.8706206821222796E-3</v>
      </c>
      <c r="O59" s="252">
        <f t="shared" si="31"/>
        <v>3.1149485038500274E-3</v>
      </c>
      <c r="P59" s="252">
        <f t="shared" si="32"/>
        <v>3.3148768760017486E-3</v>
      </c>
      <c r="Q59" s="43">
        <f t="shared" si="44"/>
        <v>1.2100958797318876E-2</v>
      </c>
      <c r="R59" s="256">
        <v>3480.0000000606401</v>
      </c>
      <c r="S59" s="256">
        <f>+INEGI!G47</f>
        <v>651</v>
      </c>
      <c r="T59" s="256">
        <f>+INEGI!H47</f>
        <v>448</v>
      </c>
      <c r="U59" s="256">
        <f>+INEGI!I47</f>
        <v>54</v>
      </c>
      <c r="V59" s="259">
        <f t="shared" si="33"/>
        <v>2.7368990619942111E-3</v>
      </c>
      <c r="W59" s="259">
        <f t="shared" si="34"/>
        <v>2.5437636761487963E-3</v>
      </c>
      <c r="X59" s="259">
        <f t="shared" si="35"/>
        <v>2.2372258399584516E-3</v>
      </c>
      <c r="Y59" s="259">
        <f t="shared" si="36"/>
        <v>2.1459227467811159E-3</v>
      </c>
      <c r="Z59" s="44">
        <f t="shared" si="45"/>
        <v>9.6638113248825736E-3</v>
      </c>
      <c r="AA59" s="45">
        <f t="shared" si="46"/>
        <v>8.2142396261501872E-3</v>
      </c>
      <c r="AB59" s="44">
        <f t="shared" si="47"/>
        <v>-0.201401187563442</v>
      </c>
      <c r="AC59" s="44">
        <f t="shared" si="48"/>
        <v>-0.201401187563442</v>
      </c>
      <c r="AD59" s="36">
        <f t="shared" si="37"/>
        <v>2.5545391001742281E-2</v>
      </c>
      <c r="AE59" s="36">
        <f t="shared" si="49"/>
        <v>3.8318086502613421E-3</v>
      </c>
      <c r="AF59" s="262">
        <f t="shared" si="50"/>
        <v>1.2046048276411529E-2</v>
      </c>
      <c r="AG59" s="37">
        <v>19089007</v>
      </c>
      <c r="AH59" s="37">
        <v>7881801</v>
      </c>
      <c r="AI59" s="46">
        <f t="shared" si="51"/>
        <v>0.41289738119955638</v>
      </c>
      <c r="AJ59" s="47">
        <f t="shared" si="52"/>
        <v>3254374.9920360446</v>
      </c>
      <c r="AK59" s="262">
        <f t="shared" si="38"/>
        <v>2.0436264780713579E-3</v>
      </c>
      <c r="AM59" s="48">
        <f t="shared" si="53"/>
        <v>17274151.679667629</v>
      </c>
      <c r="AN59" s="49">
        <f t="shared" si="54"/>
        <v>23905678.910258271</v>
      </c>
      <c r="AO59" s="49">
        <f t="shared" si="55"/>
        <v>8111253.9608432231</v>
      </c>
      <c r="AP59" s="49">
        <f t="shared" si="56"/>
        <v>49291084.55076912</v>
      </c>
      <c r="AQ59" s="266">
        <f t="shared" si="57"/>
        <v>2.9261910256463592E-2</v>
      </c>
    </row>
    <row r="60" spans="1:43" x14ac:dyDescent="0.2">
      <c r="A60" s="33" t="s">
        <v>111</v>
      </c>
      <c r="B60" s="34">
        <f>+'CENSO POB 2020'!C54</f>
        <v>1552</v>
      </c>
      <c r="C60" s="35">
        <f t="shared" si="58"/>
        <v>2.6830591438206137E-4</v>
      </c>
      <c r="D60" s="36">
        <f t="shared" si="40"/>
        <v>2.2806002722475217E-4</v>
      </c>
      <c r="E60" s="37">
        <f>+'TERRITORIO INEGI 2020'!B51</f>
        <v>1764.9</v>
      </c>
      <c r="F60" s="38">
        <f t="shared" si="59"/>
        <v>2.7509336558784469E-2</v>
      </c>
      <c r="G60" s="39">
        <f t="shared" si="42"/>
        <v>4.1264004838176705E-3</v>
      </c>
      <c r="H60" s="40">
        <f t="shared" si="43"/>
        <v>4.3544605110424229E-3</v>
      </c>
      <c r="I60" s="41">
        <v>477</v>
      </c>
      <c r="J60" s="42">
        <f>+INEGI!C53</f>
        <v>85</v>
      </c>
      <c r="K60" s="42">
        <f>+INEGI!D53</f>
        <v>641</v>
      </c>
      <c r="L60" s="42">
        <f>+INEGI!E53</f>
        <v>46</v>
      </c>
      <c r="M60" s="252">
        <f t="shared" si="29"/>
        <v>2.7894019101262893E-4</v>
      </c>
      <c r="N60" s="252">
        <f t="shared" si="30"/>
        <v>2.9013407607656811E-4</v>
      </c>
      <c r="O60" s="252">
        <f t="shared" si="31"/>
        <v>1.3016179862893531E-3</v>
      </c>
      <c r="P60" s="252">
        <f t="shared" si="32"/>
        <v>8.3782602360483755E-4</v>
      </c>
      <c r="Q60" s="43">
        <f t="shared" si="44"/>
        <v>2.7085182769833877E-3</v>
      </c>
      <c r="R60" s="256">
        <v>265.99999999676999</v>
      </c>
      <c r="S60" s="256">
        <f>+INEGI!G53</f>
        <v>57</v>
      </c>
      <c r="T60" s="256">
        <f>+INEGI!H53</f>
        <v>132</v>
      </c>
      <c r="U60" s="256">
        <f>+INEGI!I53</f>
        <v>7</v>
      </c>
      <c r="V60" s="259">
        <f t="shared" si="33"/>
        <v>2.0919975588187757E-4</v>
      </c>
      <c r="W60" s="259">
        <f t="shared" si="34"/>
        <v>2.2272585182869648E-4</v>
      </c>
      <c r="X60" s="259">
        <f t="shared" si="35"/>
        <v>6.5918261355918666E-4</v>
      </c>
      <c r="Y60" s="259">
        <f t="shared" si="36"/>
        <v>2.7817517087903355E-4</v>
      </c>
      <c r="Z60" s="44">
        <f t="shared" si="45"/>
        <v>1.3692833921487941E-3</v>
      </c>
      <c r="AA60" s="45">
        <f t="shared" si="46"/>
        <v>1.163890883326475E-3</v>
      </c>
      <c r="AB60" s="44">
        <f t="shared" si="47"/>
        <v>-0.49445296205501943</v>
      </c>
      <c r="AC60" s="44">
        <f t="shared" si="48"/>
        <v>-0.49445296205501943</v>
      </c>
      <c r="AD60" s="36">
        <f t="shared" si="37"/>
        <v>6.2715589716601391E-2</v>
      </c>
      <c r="AE60" s="36">
        <f t="shared" si="49"/>
        <v>9.4073384574902084E-3</v>
      </c>
      <c r="AF60" s="262">
        <f t="shared" si="50"/>
        <v>1.0571229340816684E-2</v>
      </c>
      <c r="AG60" s="37">
        <v>4524382</v>
      </c>
      <c r="AH60" s="37">
        <v>1456869</v>
      </c>
      <c r="AI60" s="46">
        <f t="shared" si="51"/>
        <v>0.32200397755980814</v>
      </c>
      <c r="AJ60" s="47">
        <f t="shared" si="52"/>
        <v>469117.61278358015</v>
      </c>
      <c r="AK60" s="262">
        <f t="shared" si="38"/>
        <v>2.9458841625818778E-4</v>
      </c>
      <c r="AM60" s="48">
        <f t="shared" si="53"/>
        <v>8641533.9218106791</v>
      </c>
      <c r="AN60" s="49">
        <f t="shared" si="54"/>
        <v>20978864.479824822</v>
      </c>
      <c r="AO60" s="49">
        <f t="shared" si="55"/>
        <v>1169235.906772844</v>
      </c>
      <c r="AP60" s="49">
        <f t="shared" si="56"/>
        <v>30789634.308408346</v>
      </c>
      <c r="AQ60" s="266">
        <f t="shared" si="57"/>
        <v>1.8278427512261324E-2</v>
      </c>
    </row>
    <row r="61" spans="1:43" x14ac:dyDescent="0.2">
      <c r="A61" s="33" t="s">
        <v>112</v>
      </c>
      <c r="B61" s="34">
        <f>+'CENSO POB 2020'!C55</f>
        <v>3573</v>
      </c>
      <c r="C61" s="35">
        <f t="shared" si="58"/>
        <v>6.1769138665406279E-4</v>
      </c>
      <c r="D61" s="36">
        <f t="shared" si="40"/>
        <v>5.2503767865595338E-4</v>
      </c>
      <c r="E61" s="37">
        <f>+'TERRITORIO INEGI 2020'!B52</f>
        <v>879.3</v>
      </c>
      <c r="F61" s="38">
        <f t="shared" si="59"/>
        <v>1.3705569514498941E-2</v>
      </c>
      <c r="G61" s="39">
        <f t="shared" si="42"/>
        <v>2.0558354271748409E-3</v>
      </c>
      <c r="H61" s="40">
        <f t="shared" si="43"/>
        <v>2.5808731058307942E-3</v>
      </c>
      <c r="I61" s="41">
        <v>765</v>
      </c>
      <c r="J61" s="42">
        <f>+INEGI!C54</f>
        <v>123</v>
      </c>
      <c r="K61" s="42">
        <f>+INEGI!D54</f>
        <v>468</v>
      </c>
      <c r="L61" s="42">
        <f>+INEGI!E54</f>
        <v>34</v>
      </c>
      <c r="M61" s="252">
        <f t="shared" si="29"/>
        <v>4.4735691011459354E-4</v>
      </c>
      <c r="N61" s="252">
        <f t="shared" si="30"/>
        <v>4.198410747931515E-4</v>
      </c>
      <c r="O61" s="252">
        <f t="shared" si="31"/>
        <v>9.5032327236102532E-4</v>
      </c>
      <c r="P61" s="252">
        <f t="shared" si="32"/>
        <v>6.1926271309922776E-4</v>
      </c>
      <c r="Q61" s="43">
        <f t="shared" si="44"/>
        <v>2.4367839703679983E-3</v>
      </c>
      <c r="R61" s="256">
        <v>609.99999999842794</v>
      </c>
      <c r="S61" s="256">
        <f>+INEGI!G54</f>
        <v>85</v>
      </c>
      <c r="T61" s="256">
        <f>+INEGI!H54</f>
        <v>106</v>
      </c>
      <c r="U61" s="256">
        <f>+INEGI!I54</f>
        <v>11</v>
      </c>
      <c r="V61" s="259">
        <f t="shared" si="33"/>
        <v>4.7974380108709036E-4</v>
      </c>
      <c r="W61" s="259">
        <f t="shared" si="34"/>
        <v>3.3213504220068772E-4</v>
      </c>
      <c r="X61" s="259">
        <f t="shared" si="35"/>
        <v>5.2934361391874076E-4</v>
      </c>
      <c r="Y61" s="259">
        <f t="shared" si="36"/>
        <v>4.3713241138133841E-4</v>
      </c>
      <c r="Z61" s="44">
        <f t="shared" si="45"/>
        <v>1.7783548685878572E-3</v>
      </c>
      <c r="AA61" s="45">
        <f t="shared" si="46"/>
        <v>1.5116016382996785E-3</v>
      </c>
      <c r="AB61" s="44">
        <f t="shared" si="47"/>
        <v>-0.27020413372167185</v>
      </c>
      <c r="AC61" s="44">
        <f t="shared" si="48"/>
        <v>-0.27020413372167185</v>
      </c>
      <c r="AD61" s="36">
        <f t="shared" si="37"/>
        <v>3.4272242034485839E-2</v>
      </c>
      <c r="AE61" s="36">
        <f t="shared" si="49"/>
        <v>5.1408363051728759E-3</v>
      </c>
      <c r="AF61" s="262">
        <f t="shared" si="50"/>
        <v>6.6524379434725542E-3</v>
      </c>
      <c r="AG61" s="37">
        <v>2896776</v>
      </c>
      <c r="AH61" s="37">
        <v>668168</v>
      </c>
      <c r="AI61" s="46">
        <f t="shared" si="51"/>
        <v>0.23065918800763333</v>
      </c>
      <c r="AJ61" s="47">
        <f t="shared" si="52"/>
        <v>154119.08833268433</v>
      </c>
      <c r="AK61" s="262">
        <f t="shared" si="38"/>
        <v>9.6781056412875653E-5</v>
      </c>
      <c r="AM61" s="48">
        <f t="shared" si="53"/>
        <v>5121806.1193501567</v>
      </c>
      <c r="AN61" s="49">
        <f t="shared" si="54"/>
        <v>13201926.623396238</v>
      </c>
      <c r="AO61" s="49">
        <f t="shared" si="55"/>
        <v>384128.77088203316</v>
      </c>
      <c r="AP61" s="49">
        <f t="shared" si="56"/>
        <v>18707861.513628427</v>
      </c>
      <c r="AQ61" s="266">
        <f t="shared" si="57"/>
        <v>1.1106019875425976E-2</v>
      </c>
    </row>
    <row r="62" spans="1:43" x14ac:dyDescent="0.2">
      <c r="A62" s="93" t="s">
        <v>114</v>
      </c>
      <c r="B62" s="77"/>
      <c r="C62" s="78"/>
      <c r="D62" s="79"/>
      <c r="E62" s="80"/>
      <c r="F62" s="81"/>
      <c r="G62" s="82"/>
      <c r="H62" s="83"/>
      <c r="I62" s="84"/>
      <c r="J62" s="85"/>
      <c r="K62" s="85"/>
      <c r="L62" s="85"/>
      <c r="M62" s="253"/>
      <c r="N62" s="253"/>
      <c r="O62" s="253"/>
      <c r="P62" s="253"/>
      <c r="Q62" s="86"/>
      <c r="R62" s="257"/>
      <c r="S62" s="257"/>
      <c r="T62" s="257"/>
      <c r="U62" s="257"/>
      <c r="V62" s="260"/>
      <c r="W62" s="260"/>
      <c r="X62" s="260"/>
      <c r="Y62" s="260"/>
      <c r="Z62" s="87"/>
      <c r="AA62" s="88"/>
      <c r="AB62" s="87"/>
      <c r="AC62" s="87"/>
      <c r="AD62" s="79"/>
      <c r="AE62" s="79"/>
      <c r="AF62" s="263"/>
      <c r="AG62" s="80"/>
      <c r="AH62" s="80"/>
      <c r="AI62" s="89"/>
      <c r="AJ62" s="90"/>
      <c r="AK62" s="263"/>
      <c r="AM62" s="91"/>
      <c r="AN62" s="92"/>
      <c r="AO62" s="92"/>
      <c r="AP62" s="92">
        <f>SUM(AP23:AP61)</f>
        <v>1684479383.565922</v>
      </c>
      <c r="AQ62" s="267">
        <f>SUM(AQ23:AQ61)</f>
        <v>1</v>
      </c>
    </row>
    <row r="63" spans="1:43" ht="15.75" thickBot="1" x14ac:dyDescent="0.3">
      <c r="A63" s="50" t="s">
        <v>113</v>
      </c>
      <c r="B63" s="51">
        <f>SUM(B9:B61)</f>
        <v>5784442</v>
      </c>
      <c r="C63" s="52">
        <f>SUM(C9:C61)</f>
        <v>0.99999999999999989</v>
      </c>
      <c r="D63" s="53">
        <f>SUM(D9:D61)</f>
        <v>0.85000000000000009</v>
      </c>
      <c r="E63" s="54">
        <f>SUM(E9:E61)</f>
        <v>64156.400000000009</v>
      </c>
      <c r="F63" s="55">
        <f>+E63/$E$63</f>
        <v>1</v>
      </c>
      <c r="G63" s="56">
        <f t="shared" ref="G63:U63" si="60">SUM(G9:G61)</f>
        <v>0.15</v>
      </c>
      <c r="H63" s="57">
        <f t="shared" si="60"/>
        <v>1</v>
      </c>
      <c r="I63" s="58">
        <f t="shared" si="60"/>
        <v>427511</v>
      </c>
      <c r="J63" s="58">
        <f t="shared" si="60"/>
        <v>73242</v>
      </c>
      <c r="K63" s="58">
        <f t="shared" si="60"/>
        <v>123116</v>
      </c>
      <c r="L63" s="58">
        <f t="shared" si="60"/>
        <v>13726</v>
      </c>
      <c r="M63" s="254">
        <f t="shared" si="60"/>
        <v>0.24999999999999997</v>
      </c>
      <c r="N63" s="254">
        <f t="shared" si="60"/>
        <v>0.24999999999999997</v>
      </c>
      <c r="O63" s="254">
        <f t="shared" si="60"/>
        <v>0.24999999999999994</v>
      </c>
      <c r="P63" s="254">
        <f t="shared" si="60"/>
        <v>0.24999999999999994</v>
      </c>
      <c r="Q63" s="59">
        <f t="shared" si="60"/>
        <v>0.99999999999999989</v>
      </c>
      <c r="R63" s="268">
        <f t="shared" si="60"/>
        <v>317877.99999509088</v>
      </c>
      <c r="S63" s="268">
        <f t="shared" si="60"/>
        <v>63980</v>
      </c>
      <c r="T63" s="268">
        <f t="shared" si="60"/>
        <v>50062</v>
      </c>
      <c r="U63" s="268">
        <f t="shared" si="60"/>
        <v>6291</v>
      </c>
      <c r="V63" s="269">
        <f t="shared" ref="V63:AA63" si="61">SUM(V9:V61)</f>
        <v>0.25</v>
      </c>
      <c r="W63" s="269">
        <f t="shared" si="61"/>
        <v>0.25000000000000006</v>
      </c>
      <c r="X63" s="269">
        <f t="shared" si="61"/>
        <v>0.25</v>
      </c>
      <c r="Y63" s="269">
        <f t="shared" si="61"/>
        <v>0.24999999999999997</v>
      </c>
      <c r="Z63" s="59">
        <f t="shared" si="61"/>
        <v>1</v>
      </c>
      <c r="AA63" s="60">
        <f t="shared" si="61"/>
        <v>0.8500000000000002</v>
      </c>
      <c r="AB63" s="61"/>
      <c r="AC63" s="62">
        <f t="shared" ref="AC63:AH63" si="62">SUM(AC9:AC61)</f>
        <v>-7.8840518647651852</v>
      </c>
      <c r="AD63" s="63">
        <f t="shared" si="62"/>
        <v>1</v>
      </c>
      <c r="AE63" s="53">
        <f t="shared" si="62"/>
        <v>0.14999999999999994</v>
      </c>
      <c r="AF63" s="264">
        <f t="shared" si="62"/>
        <v>1</v>
      </c>
      <c r="AG63" s="64">
        <f t="shared" si="62"/>
        <v>7728371151</v>
      </c>
      <c r="AH63" s="64">
        <f t="shared" si="62"/>
        <v>3390132264.2400002</v>
      </c>
      <c r="AI63" s="65">
        <f t="shared" ref="AI63" si="63">+AH63/$E$63</f>
        <v>52841.684761613804</v>
      </c>
      <c r="AJ63" s="66">
        <f>SUM(AJ9:AJ61)</f>
        <v>1592450982.0930254</v>
      </c>
      <c r="AK63" s="264">
        <f>SUM(AK9:AK61)</f>
        <v>0.99999999999999978</v>
      </c>
      <c r="AM63" s="67">
        <f>SUM(AM9:AM61)</f>
        <v>1984524581.150001</v>
      </c>
      <c r="AN63" s="68">
        <f>SUM(AN9:AN61)</f>
        <v>1984524581.1499999</v>
      </c>
      <c r="AO63" s="68">
        <f>SUM(AO9:AO61)</f>
        <v>3969049162.2999983</v>
      </c>
      <c r="AP63" s="68">
        <f>+AP62+AP21</f>
        <v>7938098324.6000004</v>
      </c>
      <c r="AQ63" s="69"/>
    </row>
    <row r="64" spans="1:43" ht="13.5" thickTop="1" x14ac:dyDescent="0.2">
      <c r="A64" s="148" t="s">
        <v>280</v>
      </c>
      <c r="B64" s="148"/>
      <c r="C64" s="148"/>
      <c r="D64" s="208"/>
      <c r="E64" s="148"/>
      <c r="F64" s="209"/>
      <c r="G64" s="208"/>
      <c r="H64" s="210"/>
      <c r="I64" s="148"/>
      <c r="J64" s="148"/>
      <c r="K64" s="148"/>
      <c r="L64" s="148"/>
      <c r="M64" s="148"/>
      <c r="N64" s="148"/>
      <c r="O64" s="148"/>
      <c r="P64" s="148"/>
      <c r="Q64" s="166"/>
      <c r="R64" s="148"/>
      <c r="S64" s="148"/>
      <c r="T64" s="148"/>
      <c r="U64" s="148"/>
      <c r="V64" s="148"/>
      <c r="W64" s="148"/>
      <c r="X64" s="148"/>
      <c r="Y64" s="148"/>
      <c r="Z64" s="148"/>
      <c r="AA64" s="208"/>
      <c r="AB64" s="148"/>
      <c r="AC64" s="148"/>
      <c r="AD64" s="208"/>
      <c r="AE64" s="208"/>
      <c r="AF64" s="210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</row>
    <row r="65" spans="1:43" ht="15.75" customHeight="1" x14ac:dyDescent="0.2">
      <c r="A65" s="151" t="s">
        <v>203</v>
      </c>
      <c r="B65" s="148"/>
      <c r="C65" s="148"/>
      <c r="D65" s="208"/>
      <c r="E65" s="148"/>
      <c r="F65" s="209"/>
      <c r="G65" s="208"/>
      <c r="H65" s="210"/>
      <c r="I65" s="148"/>
      <c r="J65" s="148"/>
      <c r="K65" s="148"/>
      <c r="L65" s="148"/>
      <c r="M65" s="148"/>
      <c r="N65" s="148"/>
      <c r="O65" s="148"/>
      <c r="P65" s="148"/>
      <c r="Q65" s="166"/>
      <c r="R65" s="148"/>
      <c r="S65" s="148"/>
      <c r="T65" s="148"/>
      <c r="U65" s="148"/>
      <c r="V65" s="148"/>
      <c r="W65" s="148"/>
      <c r="X65" s="148"/>
      <c r="Y65" s="148"/>
      <c r="Z65" s="148"/>
      <c r="AA65" s="208"/>
      <c r="AB65" s="148"/>
      <c r="AC65" s="148"/>
      <c r="AD65" s="208"/>
      <c r="AE65" s="208"/>
      <c r="AF65" s="210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</row>
    <row r="66" spans="1:43" s="5" customFormat="1" x14ac:dyDescent="0.2">
      <c r="D66" s="73"/>
      <c r="G66" s="73"/>
      <c r="H66" s="74"/>
      <c r="Q66" s="75"/>
      <c r="R66" s="75"/>
      <c r="AA66" s="73"/>
      <c r="AD66" s="73"/>
      <c r="AE66" s="73"/>
      <c r="AF66" s="74"/>
    </row>
    <row r="67" spans="1:43" x14ac:dyDescent="0.2">
      <c r="Q67" s="72"/>
    </row>
    <row r="68" spans="1:43" x14ac:dyDescent="0.2">
      <c r="Q68" s="72"/>
    </row>
    <row r="69" spans="1:43" x14ac:dyDescent="0.2">
      <c r="Q69" s="72"/>
    </row>
    <row r="70" spans="1:43" x14ac:dyDescent="0.2">
      <c r="D70" s="2"/>
      <c r="G70" s="2"/>
      <c r="H70" s="2"/>
      <c r="Q70" s="72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72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72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72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72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72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72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72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72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72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72"/>
      <c r="AA80" s="2"/>
      <c r="AD80" s="2"/>
      <c r="AE80" s="2"/>
      <c r="AF80" s="2"/>
      <c r="AL80" s="2"/>
    </row>
    <row r="81" spans="17:17" s="2" customFormat="1" x14ac:dyDescent="0.2">
      <c r="Q81" s="72"/>
    </row>
    <row r="82" spans="17:17" s="2" customFormat="1" x14ac:dyDescent="0.2">
      <c r="Q82" s="72"/>
    </row>
    <row r="83" spans="17:17" s="2" customFormat="1" x14ac:dyDescent="0.2">
      <c r="Q83" s="72"/>
    </row>
    <row r="84" spans="17:17" s="2" customFormat="1" x14ac:dyDescent="0.2">
      <c r="Q84" s="72"/>
    </row>
    <row r="85" spans="17:17" s="2" customFormat="1" x14ac:dyDescent="0.2">
      <c r="Q85" s="72"/>
    </row>
    <row r="86" spans="17:17" s="2" customFormat="1" x14ac:dyDescent="0.2">
      <c r="Q86" s="72"/>
    </row>
    <row r="87" spans="17:17" s="2" customFormat="1" x14ac:dyDescent="0.2">
      <c r="Q87" s="72"/>
    </row>
    <row r="88" spans="17:17" s="2" customFormat="1" x14ac:dyDescent="0.2">
      <c r="Q88" s="72"/>
    </row>
    <row r="89" spans="17:17" s="2" customFormat="1" x14ac:dyDescent="0.2">
      <c r="Q89" s="72"/>
    </row>
    <row r="90" spans="17:17" s="2" customFormat="1" x14ac:dyDescent="0.2">
      <c r="Q90" s="72"/>
    </row>
    <row r="91" spans="17:17" s="2" customFormat="1" x14ac:dyDescent="0.2">
      <c r="Q91" s="72"/>
    </row>
    <row r="92" spans="17:17" s="2" customFormat="1" x14ac:dyDescent="0.2">
      <c r="Q92" s="72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5"/>
  <sheetViews>
    <sheetView topLeftCell="A10" workbookViewId="0">
      <selection activeCell="E15" sqref="E15"/>
    </sheetView>
  </sheetViews>
  <sheetFormatPr baseColWidth="10" defaultRowHeight="12.75" x14ac:dyDescent="0.2"/>
  <cols>
    <col min="1" max="1" width="38.42578125" customWidth="1"/>
    <col min="2" max="2" width="35.85546875" customWidth="1"/>
  </cols>
  <sheetData>
    <row r="1" spans="1:52" ht="27.75" customHeight="1" thickBot="1" x14ac:dyDescent="0.3">
      <c r="A1" s="150" t="s">
        <v>3</v>
      </c>
      <c r="B1" s="272" t="s">
        <v>279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</row>
    <row r="2" spans="1:52" ht="13.5" thickTop="1" x14ac:dyDescent="0.2">
      <c r="A2" s="153" t="s">
        <v>62</v>
      </c>
      <c r="B2" s="273">
        <v>46.9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</row>
    <row r="3" spans="1:52" x14ac:dyDescent="0.2">
      <c r="A3" s="155" t="s">
        <v>63</v>
      </c>
      <c r="B3" s="274">
        <v>980.9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</row>
    <row r="4" spans="1:52" x14ac:dyDescent="0.2">
      <c r="A4" s="155" t="s">
        <v>64</v>
      </c>
      <c r="B4" s="274">
        <v>694.5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</row>
    <row r="5" spans="1:52" x14ac:dyDescent="0.2">
      <c r="A5" s="155" t="s">
        <v>65</v>
      </c>
      <c r="B5" s="274">
        <v>190.5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 x14ac:dyDescent="0.2">
      <c r="A6" s="155" t="s">
        <v>66</v>
      </c>
      <c r="B6" s="274">
        <v>4539.2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</row>
    <row r="7" spans="1:52" x14ac:dyDescent="0.2">
      <c r="A7" s="155" t="s">
        <v>67</v>
      </c>
      <c r="B7" s="274">
        <v>224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</row>
    <row r="8" spans="1:52" x14ac:dyDescent="0.2">
      <c r="A8" s="155" t="s">
        <v>68</v>
      </c>
      <c r="B8" s="274">
        <v>2688.6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</row>
    <row r="9" spans="1:52" x14ac:dyDescent="0.2">
      <c r="A9" s="155" t="s">
        <v>69</v>
      </c>
      <c r="B9" s="274">
        <v>466.7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</row>
    <row r="10" spans="1:52" x14ac:dyDescent="0.2">
      <c r="A10" s="155" t="s">
        <v>70</v>
      </c>
      <c r="B10" s="274">
        <v>1140.9000000000001</v>
      </c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</row>
    <row r="11" spans="1:52" x14ac:dyDescent="0.2">
      <c r="A11" s="155" t="s">
        <v>71</v>
      </c>
      <c r="B11" s="274">
        <v>104.3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</row>
    <row r="12" spans="1:52" x14ac:dyDescent="0.2">
      <c r="A12" s="155" t="s">
        <v>72</v>
      </c>
      <c r="B12" s="274">
        <v>1007.4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</row>
    <row r="13" spans="1:52" x14ac:dyDescent="0.2">
      <c r="A13" s="155" t="s">
        <v>73</v>
      </c>
      <c r="B13" s="274">
        <v>4265.7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</row>
    <row r="14" spans="1:52" x14ac:dyDescent="0.2">
      <c r="A14" s="155" t="s">
        <v>74</v>
      </c>
      <c r="B14" s="274">
        <v>138.69999999999999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</row>
    <row r="15" spans="1:52" x14ac:dyDescent="0.2">
      <c r="A15" s="155" t="s">
        <v>75</v>
      </c>
      <c r="B15" s="274">
        <v>5053.7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</row>
    <row r="16" spans="1:52" x14ac:dyDescent="0.2">
      <c r="A16" s="155" t="s">
        <v>76</v>
      </c>
      <c r="B16" s="274">
        <v>720.7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</row>
    <row r="17" spans="1:52" x14ac:dyDescent="0.2">
      <c r="A17" s="155" t="s">
        <v>77</v>
      </c>
      <c r="B17" s="274">
        <v>614.70000000000005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</row>
    <row r="18" spans="1:52" x14ac:dyDescent="0.2">
      <c r="A18" s="155" t="s">
        <v>78</v>
      </c>
      <c r="B18" s="274">
        <v>7068.3</v>
      </c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</row>
    <row r="19" spans="1:52" x14ac:dyDescent="0.2">
      <c r="A19" s="155" t="s">
        <v>79</v>
      </c>
      <c r="B19" s="274">
        <v>1032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</row>
    <row r="20" spans="1:52" x14ac:dyDescent="0.2">
      <c r="A20" s="155" t="s">
        <v>80</v>
      </c>
      <c r="B20" s="274">
        <v>1888.6</v>
      </c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</row>
    <row r="21" spans="1:52" x14ac:dyDescent="0.2">
      <c r="A21" s="155" t="s">
        <v>81</v>
      </c>
      <c r="B21" s="274">
        <v>149.4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</row>
    <row r="22" spans="1:52" x14ac:dyDescent="0.2">
      <c r="A22" s="155" t="s">
        <v>82</v>
      </c>
      <c r="B22" s="274">
        <v>2478.8000000000002</v>
      </c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</row>
    <row r="23" spans="1:52" x14ac:dyDescent="0.2">
      <c r="A23" s="155" t="s">
        <v>83</v>
      </c>
      <c r="B23" s="274">
        <v>387.9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</row>
    <row r="24" spans="1:52" x14ac:dyDescent="0.2">
      <c r="A24" s="155" t="s">
        <v>84</v>
      </c>
      <c r="B24" s="274">
        <v>1306.7</v>
      </c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1:52" x14ac:dyDescent="0.2">
      <c r="A25" s="155" t="s">
        <v>85</v>
      </c>
      <c r="B25" s="274">
        <v>184.5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</row>
    <row r="26" spans="1:52" x14ac:dyDescent="0.2">
      <c r="A26" s="155" t="s">
        <v>86</v>
      </c>
      <c r="B26" s="274">
        <v>118.4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</row>
    <row r="27" spans="1:52" x14ac:dyDescent="0.2">
      <c r="A27" s="155" t="s">
        <v>87</v>
      </c>
      <c r="B27" s="274">
        <v>496.6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</row>
    <row r="28" spans="1:52" x14ac:dyDescent="0.2">
      <c r="A28" s="155" t="s">
        <v>88</v>
      </c>
      <c r="B28" s="274">
        <v>170.6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</row>
    <row r="29" spans="1:52" x14ac:dyDescent="0.2">
      <c r="A29" s="155" t="s">
        <v>89</v>
      </c>
      <c r="B29" s="274">
        <v>443.2</v>
      </c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</row>
    <row r="30" spans="1:52" x14ac:dyDescent="0.2">
      <c r="A30" s="155" t="s">
        <v>90</v>
      </c>
      <c r="B30" s="274">
        <v>127.8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</row>
    <row r="31" spans="1:52" x14ac:dyDescent="0.2">
      <c r="A31" s="155" t="s">
        <v>91</v>
      </c>
      <c r="B31" s="274">
        <v>560.5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</row>
    <row r="32" spans="1:52" x14ac:dyDescent="0.2">
      <c r="A32" s="155" t="s">
        <v>92</v>
      </c>
      <c r="B32" s="274">
        <v>247.3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</row>
    <row r="33" spans="1:52" x14ac:dyDescent="0.2">
      <c r="A33" s="155" t="s">
        <v>93</v>
      </c>
      <c r="B33" s="274">
        <v>3428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</row>
    <row r="34" spans="1:52" x14ac:dyDescent="0.2">
      <c r="A34" s="155" t="s">
        <v>94</v>
      </c>
      <c r="B34" s="274">
        <v>2509.1999999999998</v>
      </c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</row>
    <row r="35" spans="1:52" x14ac:dyDescent="0.2">
      <c r="A35" s="155" t="s">
        <v>95</v>
      </c>
      <c r="B35" s="274">
        <v>264.89999999999998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</row>
    <row r="36" spans="1:52" x14ac:dyDescent="0.2">
      <c r="A36" s="155" t="s">
        <v>96</v>
      </c>
      <c r="B36" s="274">
        <v>207.9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</row>
    <row r="37" spans="1:52" x14ac:dyDescent="0.2">
      <c r="A37" s="155" t="s">
        <v>97</v>
      </c>
      <c r="B37" s="274">
        <v>997.9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</row>
    <row r="38" spans="1:52" x14ac:dyDescent="0.2">
      <c r="A38" s="155" t="s">
        <v>98</v>
      </c>
      <c r="B38" s="274">
        <v>3860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</row>
    <row r="39" spans="1:52" x14ac:dyDescent="0.2">
      <c r="A39" s="155" t="s">
        <v>99</v>
      </c>
      <c r="B39" s="274">
        <v>1869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</row>
    <row r="40" spans="1:52" x14ac:dyDescent="0.2">
      <c r="A40" s="155" t="s">
        <v>100</v>
      </c>
      <c r="B40" s="274">
        <v>324.39999999999998</v>
      </c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</row>
    <row r="41" spans="1:52" x14ac:dyDescent="0.2">
      <c r="A41" s="155" t="s">
        <v>101</v>
      </c>
      <c r="B41" s="274">
        <v>1171.2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</row>
    <row r="42" spans="1:52" x14ac:dyDescent="0.2">
      <c r="A42" s="155" t="s">
        <v>102</v>
      </c>
      <c r="B42" s="274">
        <v>322.8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</row>
    <row r="43" spans="1:52" x14ac:dyDescent="0.2">
      <c r="A43" s="155" t="s">
        <v>103</v>
      </c>
      <c r="B43" s="274">
        <v>1341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</row>
    <row r="44" spans="1:52" x14ac:dyDescent="0.2">
      <c r="A44" s="155" t="s">
        <v>104</v>
      </c>
      <c r="B44" s="274">
        <v>683.1</v>
      </c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</row>
    <row r="45" spans="1:52" x14ac:dyDescent="0.2">
      <c r="A45" s="155" t="s">
        <v>105</v>
      </c>
      <c r="B45" s="274">
        <v>1541.5</v>
      </c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</row>
    <row r="46" spans="1:52" x14ac:dyDescent="0.2">
      <c r="A46" s="155" t="s">
        <v>106</v>
      </c>
      <c r="B46" s="274">
        <v>1667.4</v>
      </c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</row>
    <row r="47" spans="1:52" x14ac:dyDescent="0.2">
      <c r="A47" s="155" t="s">
        <v>107</v>
      </c>
      <c r="B47" s="274">
        <v>60.1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</row>
    <row r="48" spans="1:52" x14ac:dyDescent="0.2">
      <c r="A48" s="155" t="s">
        <v>108</v>
      </c>
      <c r="B48" s="274">
        <v>70.8</v>
      </c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</row>
    <row r="49" spans="1:52" x14ac:dyDescent="0.2">
      <c r="A49" s="155" t="s">
        <v>109</v>
      </c>
      <c r="B49" s="274">
        <v>915.8</v>
      </c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</row>
    <row r="50" spans="1:52" x14ac:dyDescent="0.2">
      <c r="A50" s="155" t="s">
        <v>110</v>
      </c>
      <c r="B50" s="274">
        <v>739.2</v>
      </c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</row>
    <row r="51" spans="1:52" x14ac:dyDescent="0.2">
      <c r="A51" s="155" t="s">
        <v>111</v>
      </c>
      <c r="B51" s="274">
        <v>1764.9</v>
      </c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</row>
    <row r="52" spans="1:52" x14ac:dyDescent="0.2">
      <c r="A52" s="155" t="s">
        <v>112</v>
      </c>
      <c r="B52" s="274">
        <v>879.3</v>
      </c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</row>
    <row r="53" spans="1:52" ht="13.5" thickBot="1" x14ac:dyDescent="0.25">
      <c r="A53" s="164" t="s">
        <v>113</v>
      </c>
      <c r="B53" s="275">
        <f t="shared" ref="B53" si="0">SUM(B2:B52)</f>
        <v>64156.400000000016</v>
      </c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</row>
    <row r="54" spans="1:52" ht="13.5" thickTop="1" x14ac:dyDescent="0.2">
      <c r="A54" s="148"/>
      <c r="B54" s="276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</row>
    <row r="55" spans="1:52" x14ac:dyDescent="0.2">
      <c r="A55" s="148" t="s">
        <v>280</v>
      </c>
      <c r="B55" s="27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</row>
    <row r="56" spans="1:52" x14ac:dyDescent="0.2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</row>
    <row r="57" spans="1:52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</row>
    <row r="58" spans="1:52" x14ac:dyDescent="0.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</row>
    <row r="59" spans="1:52" x14ac:dyDescent="0.2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</row>
    <row r="60" spans="1:52" x14ac:dyDescent="0.2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</row>
    <row r="61" spans="1:52" x14ac:dyDescent="0.2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</row>
    <row r="62" spans="1:52" x14ac:dyDescent="0.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  <c r="AW62" s="147"/>
      <c r="AX62" s="147"/>
      <c r="AY62" s="147"/>
      <c r="AZ62" s="147"/>
    </row>
    <row r="63" spans="1:52" x14ac:dyDescent="0.2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7"/>
      <c r="AW63" s="147"/>
      <c r="AX63" s="147"/>
      <c r="AY63" s="147"/>
      <c r="AZ63" s="147"/>
    </row>
    <row r="64" spans="1:52" x14ac:dyDescent="0.2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7"/>
      <c r="AW64" s="147"/>
      <c r="AX64" s="147"/>
      <c r="AY64" s="147"/>
      <c r="AZ64" s="147"/>
    </row>
    <row r="65" spans="1:52" x14ac:dyDescent="0.2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  <c r="AX65" s="147"/>
      <c r="AY65" s="147"/>
      <c r="AZ65" s="147"/>
    </row>
    <row r="66" spans="1:52" x14ac:dyDescent="0.2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  <c r="AX66" s="147"/>
      <c r="AY66" s="147"/>
      <c r="AZ66" s="147"/>
    </row>
    <row r="67" spans="1:52" x14ac:dyDescent="0.2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  <c r="AY67" s="147"/>
      <c r="AZ67" s="147"/>
    </row>
    <row r="68" spans="1:52" x14ac:dyDescent="0.2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</row>
    <row r="69" spans="1:52" x14ac:dyDescent="0.2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</row>
    <row r="70" spans="1:52" x14ac:dyDescent="0.2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</row>
    <row r="71" spans="1:52" x14ac:dyDescent="0.2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</row>
    <row r="72" spans="1:52" x14ac:dyDescent="0.2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</row>
    <row r="73" spans="1:52" x14ac:dyDescent="0.2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</row>
    <row r="74" spans="1:52" x14ac:dyDescent="0.2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7"/>
    </row>
    <row r="75" spans="1:52" x14ac:dyDescent="0.2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</row>
    <row r="76" spans="1:52" x14ac:dyDescent="0.2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</row>
    <row r="77" spans="1:52" x14ac:dyDescent="0.2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</row>
    <row r="78" spans="1:52" x14ac:dyDescent="0.2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</row>
    <row r="79" spans="1:52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</row>
    <row r="80" spans="1:52" x14ac:dyDescent="0.2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</row>
    <row r="81" spans="1:52" x14ac:dyDescent="0.2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</row>
    <row r="82" spans="1:52" x14ac:dyDescent="0.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</row>
    <row r="83" spans="1:52" x14ac:dyDescent="0.2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147"/>
      <c r="AP83" s="147"/>
      <c r="AQ83" s="147"/>
      <c r="AR83" s="147"/>
      <c r="AS83" s="147"/>
      <c r="AT83" s="147"/>
      <c r="AU83" s="147"/>
      <c r="AV83" s="147"/>
      <c r="AW83" s="147"/>
      <c r="AX83" s="147"/>
      <c r="AY83" s="147"/>
      <c r="AZ83" s="147"/>
    </row>
    <row r="84" spans="1:52" x14ac:dyDescent="0.2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</row>
    <row r="85" spans="1:52" x14ac:dyDescent="0.2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</row>
    <row r="86" spans="1:52" x14ac:dyDescent="0.2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147"/>
      <c r="AP86" s="147"/>
      <c r="AQ86" s="147"/>
      <c r="AR86" s="147"/>
      <c r="AS86" s="147"/>
      <c r="AT86" s="147"/>
      <c r="AU86" s="147"/>
      <c r="AV86" s="147"/>
      <c r="AW86" s="147"/>
      <c r="AX86" s="147"/>
      <c r="AY86" s="147"/>
      <c r="AZ86" s="147"/>
    </row>
    <row r="87" spans="1:52" x14ac:dyDescent="0.2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47"/>
      <c r="AP87" s="147"/>
      <c r="AQ87" s="147"/>
      <c r="AR87" s="147"/>
      <c r="AS87" s="147"/>
      <c r="AT87" s="147"/>
      <c r="AU87" s="147"/>
      <c r="AV87" s="147"/>
      <c r="AW87" s="147"/>
      <c r="AX87" s="147"/>
      <c r="AY87" s="147"/>
      <c r="AZ87" s="147"/>
    </row>
    <row r="88" spans="1:52" x14ac:dyDescent="0.2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147"/>
      <c r="AY88" s="147"/>
      <c r="AZ88" s="147"/>
    </row>
    <row r="89" spans="1:52" x14ac:dyDescent="0.2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47"/>
      <c r="AP89" s="147"/>
      <c r="AQ89" s="147"/>
      <c r="AR89" s="147"/>
      <c r="AS89" s="147"/>
      <c r="AT89" s="147"/>
      <c r="AU89" s="147"/>
      <c r="AV89" s="147"/>
      <c r="AW89" s="147"/>
      <c r="AX89" s="147"/>
      <c r="AY89" s="147"/>
      <c r="AZ89" s="147"/>
    </row>
    <row r="90" spans="1:52" x14ac:dyDescent="0.2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7"/>
      <c r="AT90" s="147"/>
      <c r="AU90" s="147"/>
      <c r="AV90" s="147"/>
      <c r="AW90" s="147"/>
      <c r="AX90" s="147"/>
      <c r="AY90" s="147"/>
      <c r="AZ90" s="147"/>
    </row>
    <row r="91" spans="1:52" x14ac:dyDescent="0.2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</row>
    <row r="92" spans="1:52" x14ac:dyDescent="0.2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7"/>
      <c r="AT92" s="147"/>
      <c r="AU92" s="147"/>
      <c r="AV92" s="147"/>
      <c r="AW92" s="147"/>
      <c r="AX92" s="147"/>
      <c r="AY92" s="147"/>
      <c r="AZ92" s="147"/>
    </row>
    <row r="93" spans="1:52" x14ac:dyDescent="0.2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47"/>
      <c r="AP93" s="147"/>
      <c r="AQ93" s="147"/>
      <c r="AR93" s="147"/>
      <c r="AS93" s="147"/>
      <c r="AT93" s="147"/>
      <c r="AU93" s="147"/>
      <c r="AV93" s="147"/>
      <c r="AW93" s="147"/>
      <c r="AX93" s="147"/>
      <c r="AY93" s="147"/>
      <c r="AZ93" s="147"/>
    </row>
    <row r="94" spans="1:52" x14ac:dyDescent="0.2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  <c r="AS94" s="147"/>
      <c r="AT94" s="147"/>
      <c r="AU94" s="147"/>
      <c r="AV94" s="147"/>
      <c r="AW94" s="147"/>
      <c r="AX94" s="147"/>
      <c r="AY94" s="147"/>
      <c r="AZ94" s="147"/>
    </row>
    <row r="95" spans="1:52" x14ac:dyDescent="0.2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147"/>
      <c r="AP95" s="147"/>
      <c r="AQ95" s="147"/>
      <c r="AR95" s="147"/>
      <c r="AS95" s="147"/>
      <c r="AT95" s="147"/>
      <c r="AU95" s="147"/>
      <c r="AV95" s="147"/>
      <c r="AW95" s="147"/>
      <c r="AX95" s="147"/>
      <c r="AY95" s="147"/>
      <c r="AZ95" s="147"/>
    </row>
    <row r="96" spans="1:52" x14ac:dyDescent="0.2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  <c r="AO96" s="147"/>
      <c r="AP96" s="147"/>
      <c r="AQ96" s="147"/>
      <c r="AR96" s="147"/>
      <c r="AS96" s="147"/>
      <c r="AT96" s="147"/>
      <c r="AU96" s="147"/>
      <c r="AV96" s="147"/>
      <c r="AW96" s="147"/>
      <c r="AX96" s="147"/>
      <c r="AY96" s="147"/>
      <c r="AZ96" s="147"/>
    </row>
    <row r="97" spans="1:52" x14ac:dyDescent="0.2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47"/>
      <c r="AP97" s="147"/>
      <c r="AQ97" s="147"/>
      <c r="AR97" s="147"/>
      <c r="AS97" s="147"/>
      <c r="AT97" s="147"/>
      <c r="AU97" s="147"/>
      <c r="AV97" s="147"/>
      <c r="AW97" s="147"/>
      <c r="AX97" s="147"/>
      <c r="AY97" s="147"/>
      <c r="AZ97" s="147"/>
    </row>
    <row r="98" spans="1:52" x14ac:dyDescent="0.2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  <c r="AP98" s="147"/>
      <c r="AQ98" s="147"/>
      <c r="AR98" s="147"/>
      <c r="AS98" s="147"/>
      <c r="AT98" s="147"/>
      <c r="AU98" s="147"/>
      <c r="AV98" s="147"/>
      <c r="AW98" s="147"/>
      <c r="AX98" s="147"/>
      <c r="AY98" s="147"/>
      <c r="AZ98" s="147"/>
    </row>
    <row r="99" spans="1:52" x14ac:dyDescent="0.2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  <c r="AO99" s="147"/>
      <c r="AP99" s="147"/>
      <c r="AQ99" s="147"/>
      <c r="AR99" s="147"/>
      <c r="AS99" s="147"/>
      <c r="AT99" s="147"/>
      <c r="AU99" s="147"/>
      <c r="AV99" s="147"/>
      <c r="AW99" s="147"/>
      <c r="AX99" s="147"/>
      <c r="AY99" s="147"/>
      <c r="AZ99" s="147"/>
    </row>
    <row r="100" spans="1:52" x14ac:dyDescent="0.2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</row>
    <row r="101" spans="1:52" x14ac:dyDescent="0.2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/>
      <c r="AU101" s="147"/>
      <c r="AV101" s="147"/>
      <c r="AW101" s="147"/>
      <c r="AX101" s="147"/>
      <c r="AY101" s="147"/>
      <c r="AZ101" s="147"/>
    </row>
    <row r="102" spans="1:52" x14ac:dyDescent="0.2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</row>
    <row r="103" spans="1:52" x14ac:dyDescent="0.2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</row>
    <row r="104" spans="1:52" x14ac:dyDescent="0.2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</row>
    <row r="105" spans="1:52" x14ac:dyDescent="0.2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7"/>
    </row>
    <row r="106" spans="1:52" x14ac:dyDescent="0.2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7"/>
      <c r="AT106" s="147"/>
      <c r="AU106" s="147"/>
      <c r="AV106" s="147"/>
      <c r="AW106" s="147"/>
      <c r="AX106" s="147"/>
      <c r="AY106" s="147"/>
      <c r="AZ106" s="147"/>
    </row>
    <row r="107" spans="1:52" x14ac:dyDescent="0.2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  <c r="AS107" s="147"/>
      <c r="AT107" s="147"/>
      <c r="AU107" s="147"/>
      <c r="AV107" s="147"/>
      <c r="AW107" s="147"/>
      <c r="AX107" s="147"/>
      <c r="AY107" s="147"/>
      <c r="AZ107" s="147"/>
    </row>
    <row r="108" spans="1:52" x14ac:dyDescent="0.2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7"/>
      <c r="AT108" s="147"/>
      <c r="AU108" s="147"/>
      <c r="AV108" s="147"/>
      <c r="AW108" s="147"/>
      <c r="AX108" s="147"/>
      <c r="AY108" s="147"/>
      <c r="AZ108" s="147"/>
    </row>
    <row r="109" spans="1:52" x14ac:dyDescent="0.2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  <c r="AO109" s="147"/>
      <c r="AP109" s="147"/>
      <c r="AQ109" s="147"/>
      <c r="AR109" s="147"/>
      <c r="AS109" s="147"/>
      <c r="AT109" s="147"/>
      <c r="AU109" s="147"/>
      <c r="AV109" s="147"/>
      <c r="AW109" s="147"/>
      <c r="AX109" s="147"/>
      <c r="AY109" s="147"/>
      <c r="AZ109" s="147"/>
    </row>
    <row r="110" spans="1:52" x14ac:dyDescent="0.2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  <c r="AO110" s="147"/>
      <c r="AP110" s="147"/>
      <c r="AQ110" s="147"/>
      <c r="AR110" s="147"/>
      <c r="AS110" s="147"/>
      <c r="AT110" s="147"/>
      <c r="AU110" s="147"/>
      <c r="AV110" s="147"/>
      <c r="AW110" s="147"/>
      <c r="AX110" s="147"/>
      <c r="AY110" s="147"/>
      <c r="AZ110" s="147"/>
    </row>
    <row r="111" spans="1:52" x14ac:dyDescent="0.2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  <c r="AO111" s="147"/>
      <c r="AP111" s="147"/>
      <c r="AQ111" s="147"/>
      <c r="AR111" s="147"/>
      <c r="AS111" s="147"/>
      <c r="AT111" s="147"/>
      <c r="AU111" s="147"/>
      <c r="AV111" s="147"/>
      <c r="AW111" s="147"/>
      <c r="AX111" s="147"/>
      <c r="AY111" s="147"/>
      <c r="AZ111" s="147"/>
    </row>
    <row r="112" spans="1:52" x14ac:dyDescent="0.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  <c r="AO112" s="147"/>
      <c r="AP112" s="147"/>
      <c r="AQ112" s="147"/>
      <c r="AR112" s="147"/>
      <c r="AS112" s="147"/>
      <c r="AT112" s="147"/>
      <c r="AU112" s="147"/>
      <c r="AV112" s="147"/>
      <c r="AW112" s="147"/>
      <c r="AX112" s="147"/>
      <c r="AY112" s="147"/>
      <c r="AZ112" s="147"/>
    </row>
    <row r="113" spans="1:52" x14ac:dyDescent="0.2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  <c r="AP113" s="147"/>
      <c r="AQ113" s="147"/>
      <c r="AR113" s="147"/>
      <c r="AS113" s="147"/>
      <c r="AT113" s="147"/>
      <c r="AU113" s="147"/>
      <c r="AV113" s="147"/>
      <c r="AW113" s="147"/>
      <c r="AX113" s="147"/>
      <c r="AY113" s="147"/>
      <c r="AZ113" s="147"/>
    </row>
    <row r="114" spans="1:52" x14ac:dyDescent="0.2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</row>
    <row r="115" spans="1:52" x14ac:dyDescent="0.2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</row>
    <row r="116" spans="1:52" x14ac:dyDescent="0.2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</row>
    <row r="117" spans="1:52" x14ac:dyDescent="0.2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147"/>
      <c r="AP117" s="147"/>
      <c r="AQ117" s="147"/>
      <c r="AR117" s="147"/>
      <c r="AS117" s="147"/>
      <c r="AT117" s="147"/>
      <c r="AU117" s="147"/>
      <c r="AV117" s="147"/>
      <c r="AW117" s="147"/>
      <c r="AX117" s="147"/>
      <c r="AY117" s="147"/>
      <c r="AZ117" s="147"/>
    </row>
    <row r="118" spans="1:52" x14ac:dyDescent="0.2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/>
      <c r="AV118" s="147"/>
      <c r="AW118" s="147"/>
      <c r="AX118" s="147"/>
      <c r="AY118" s="147"/>
      <c r="AZ118" s="147"/>
    </row>
    <row r="119" spans="1:52" x14ac:dyDescent="0.2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7"/>
    </row>
    <row r="120" spans="1:52" x14ac:dyDescent="0.2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7"/>
    </row>
    <row r="121" spans="1:52" x14ac:dyDescent="0.2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7"/>
    </row>
    <row r="122" spans="1:52" x14ac:dyDescent="0.2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</row>
    <row r="123" spans="1:52" x14ac:dyDescent="0.2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7"/>
      <c r="AS123" s="147"/>
      <c r="AT123" s="147"/>
      <c r="AU123" s="147"/>
      <c r="AV123" s="147"/>
      <c r="AW123" s="147"/>
      <c r="AX123" s="147"/>
      <c r="AY123" s="147"/>
      <c r="AZ123" s="147"/>
    </row>
    <row r="124" spans="1:52" x14ac:dyDescent="0.2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147"/>
      <c r="AP124" s="147"/>
      <c r="AQ124" s="147"/>
      <c r="AR124" s="147"/>
      <c r="AS124" s="147"/>
      <c r="AT124" s="147"/>
      <c r="AU124" s="147"/>
      <c r="AV124" s="147"/>
      <c r="AW124" s="147"/>
      <c r="AX124" s="147"/>
      <c r="AY124" s="147"/>
      <c r="AZ124" s="147"/>
    </row>
    <row r="125" spans="1:52" x14ac:dyDescent="0.2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7"/>
      <c r="AT125" s="147"/>
      <c r="AU125" s="147"/>
      <c r="AV125" s="147"/>
      <c r="AW125" s="147"/>
      <c r="AX125" s="147"/>
      <c r="AY125" s="147"/>
      <c r="AZ125" s="147"/>
    </row>
    <row r="126" spans="1:52" x14ac:dyDescent="0.2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  <c r="AO126" s="147"/>
      <c r="AP126" s="147"/>
      <c r="AQ126" s="147"/>
      <c r="AR126" s="147"/>
      <c r="AS126" s="147"/>
      <c r="AT126" s="147"/>
      <c r="AU126" s="147"/>
      <c r="AV126" s="147"/>
      <c r="AW126" s="147"/>
      <c r="AX126" s="147"/>
      <c r="AY126" s="147"/>
      <c r="AZ126" s="147"/>
    </row>
    <row r="127" spans="1:52" x14ac:dyDescent="0.2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  <c r="AP127" s="147"/>
      <c r="AQ127" s="147"/>
      <c r="AR127" s="147"/>
      <c r="AS127" s="147"/>
      <c r="AT127" s="147"/>
      <c r="AU127" s="147"/>
      <c r="AV127" s="147"/>
      <c r="AW127" s="147"/>
      <c r="AX127" s="147"/>
      <c r="AY127" s="147"/>
      <c r="AZ127" s="147"/>
    </row>
    <row r="128" spans="1:52" x14ac:dyDescent="0.2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147"/>
      <c r="AP128" s="147"/>
      <c r="AQ128" s="147"/>
      <c r="AR128" s="147"/>
      <c r="AS128" s="147"/>
      <c r="AT128" s="147"/>
      <c r="AU128" s="147"/>
      <c r="AV128" s="147"/>
      <c r="AW128" s="147"/>
      <c r="AX128" s="147"/>
      <c r="AY128" s="147"/>
      <c r="AZ128" s="147"/>
    </row>
    <row r="129" spans="1:52" x14ac:dyDescent="0.2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147"/>
      <c r="AP129" s="147"/>
      <c r="AQ129" s="147"/>
      <c r="AR129" s="147"/>
      <c r="AS129" s="147"/>
      <c r="AT129" s="147"/>
      <c r="AU129" s="147"/>
      <c r="AV129" s="147"/>
      <c r="AW129" s="147"/>
      <c r="AX129" s="147"/>
      <c r="AY129" s="147"/>
      <c r="AZ129" s="147"/>
    </row>
    <row r="130" spans="1:52" x14ac:dyDescent="0.2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  <c r="AO130" s="147"/>
      <c r="AP130" s="147"/>
      <c r="AQ130" s="147"/>
      <c r="AR130" s="147"/>
      <c r="AS130" s="147"/>
      <c r="AT130" s="147"/>
      <c r="AU130" s="147"/>
      <c r="AV130" s="147"/>
      <c r="AW130" s="147"/>
      <c r="AX130" s="147"/>
      <c r="AY130" s="147"/>
      <c r="AZ130" s="147"/>
    </row>
    <row r="131" spans="1:52" x14ac:dyDescent="0.2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  <c r="AO131" s="147"/>
      <c r="AP131" s="147"/>
      <c r="AQ131" s="147"/>
      <c r="AR131" s="147"/>
      <c r="AS131" s="147"/>
      <c r="AT131" s="147"/>
      <c r="AU131" s="147"/>
      <c r="AV131" s="147"/>
      <c r="AW131" s="147"/>
      <c r="AX131" s="147"/>
      <c r="AY131" s="147"/>
      <c r="AZ131" s="147"/>
    </row>
    <row r="132" spans="1:52" x14ac:dyDescent="0.2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  <c r="AO132" s="147"/>
      <c r="AP132" s="147"/>
      <c r="AQ132" s="147"/>
      <c r="AR132" s="147"/>
      <c r="AS132" s="147"/>
      <c r="AT132" s="147"/>
      <c r="AU132" s="147"/>
      <c r="AV132" s="147"/>
      <c r="AW132" s="147"/>
      <c r="AX132" s="147"/>
      <c r="AY132" s="147"/>
      <c r="AZ132" s="147"/>
    </row>
    <row r="133" spans="1:52" x14ac:dyDescent="0.2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  <c r="AO133" s="147"/>
      <c r="AP133" s="147"/>
      <c r="AQ133" s="147"/>
      <c r="AR133" s="147"/>
      <c r="AS133" s="147"/>
      <c r="AT133" s="147"/>
      <c r="AU133" s="147"/>
      <c r="AV133" s="147"/>
      <c r="AW133" s="147"/>
      <c r="AX133" s="147"/>
      <c r="AY133" s="147"/>
      <c r="AZ133" s="147"/>
    </row>
    <row r="134" spans="1:52" x14ac:dyDescent="0.2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  <c r="AO134" s="147"/>
      <c r="AP134" s="147"/>
      <c r="AQ134" s="147"/>
      <c r="AR134" s="147"/>
      <c r="AS134" s="147"/>
      <c r="AT134" s="147"/>
      <c r="AU134" s="147"/>
      <c r="AV134" s="147"/>
      <c r="AW134" s="147"/>
      <c r="AX134" s="147"/>
      <c r="AY134" s="147"/>
      <c r="AZ134" s="147"/>
    </row>
    <row r="135" spans="1:52" x14ac:dyDescent="0.2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  <c r="AO135" s="147"/>
      <c r="AP135" s="147"/>
      <c r="AQ135" s="147"/>
      <c r="AR135" s="147"/>
      <c r="AS135" s="147"/>
      <c r="AT135" s="147"/>
      <c r="AU135" s="147"/>
      <c r="AV135" s="147"/>
      <c r="AW135" s="147"/>
      <c r="AX135" s="147"/>
      <c r="AY135" s="147"/>
      <c r="AZ135" s="147"/>
    </row>
    <row r="136" spans="1:52" x14ac:dyDescent="0.2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  <c r="AO136" s="147"/>
      <c r="AP136" s="147"/>
      <c r="AQ136" s="147"/>
      <c r="AR136" s="147"/>
      <c r="AS136" s="147"/>
      <c r="AT136" s="147"/>
      <c r="AU136" s="147"/>
      <c r="AV136" s="147"/>
      <c r="AW136" s="147"/>
      <c r="AX136" s="147"/>
      <c r="AY136" s="147"/>
      <c r="AZ136" s="147"/>
    </row>
    <row r="137" spans="1:52" x14ac:dyDescent="0.2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147"/>
      <c r="AP137" s="147"/>
      <c r="AQ137" s="147"/>
      <c r="AR137" s="147"/>
      <c r="AS137" s="147"/>
      <c r="AT137" s="147"/>
      <c r="AU137" s="147"/>
      <c r="AV137" s="147"/>
      <c r="AW137" s="147"/>
      <c r="AX137" s="147"/>
      <c r="AY137" s="147"/>
      <c r="AZ137" s="147"/>
    </row>
    <row r="138" spans="1:52" x14ac:dyDescent="0.2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  <c r="AO138" s="147"/>
      <c r="AP138" s="147"/>
      <c r="AQ138" s="147"/>
      <c r="AR138" s="147"/>
      <c r="AS138" s="147"/>
      <c r="AT138" s="147"/>
      <c r="AU138" s="147"/>
      <c r="AV138" s="147"/>
      <c r="AW138" s="147"/>
      <c r="AX138" s="147"/>
      <c r="AY138" s="147"/>
      <c r="AZ138" s="147"/>
    </row>
    <row r="139" spans="1:52" x14ac:dyDescent="0.2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  <c r="AO139" s="147"/>
      <c r="AP139" s="147"/>
      <c r="AQ139" s="147"/>
      <c r="AR139" s="147"/>
      <c r="AS139" s="147"/>
      <c r="AT139" s="147"/>
      <c r="AU139" s="147"/>
      <c r="AV139" s="147"/>
      <c r="AW139" s="147"/>
      <c r="AX139" s="147"/>
      <c r="AY139" s="147"/>
      <c r="AZ139" s="147"/>
    </row>
    <row r="140" spans="1:52" x14ac:dyDescent="0.2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  <c r="AO140" s="147"/>
      <c r="AP140" s="147"/>
      <c r="AQ140" s="147"/>
      <c r="AR140" s="147"/>
      <c r="AS140" s="147"/>
      <c r="AT140" s="147"/>
      <c r="AU140" s="147"/>
      <c r="AV140" s="147"/>
      <c r="AW140" s="147"/>
      <c r="AX140" s="147"/>
      <c r="AY140" s="147"/>
      <c r="AZ140" s="147"/>
    </row>
    <row r="141" spans="1:52" x14ac:dyDescent="0.2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  <c r="AO141" s="147"/>
      <c r="AP141" s="147"/>
      <c r="AQ141" s="147"/>
      <c r="AR141" s="147"/>
      <c r="AS141" s="147"/>
      <c r="AT141" s="147"/>
      <c r="AU141" s="147"/>
      <c r="AV141" s="147"/>
      <c r="AW141" s="147"/>
      <c r="AX141" s="147"/>
      <c r="AY141" s="147"/>
      <c r="AZ141" s="147"/>
    </row>
    <row r="142" spans="1:52" x14ac:dyDescent="0.2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  <c r="AO142" s="147"/>
      <c r="AP142" s="147"/>
      <c r="AQ142" s="147"/>
      <c r="AR142" s="147"/>
      <c r="AS142" s="147"/>
      <c r="AT142" s="147"/>
      <c r="AU142" s="147"/>
      <c r="AV142" s="147"/>
      <c r="AW142" s="147"/>
      <c r="AX142" s="147"/>
      <c r="AY142" s="147"/>
      <c r="AZ142" s="147"/>
    </row>
    <row r="143" spans="1:52" x14ac:dyDescent="0.2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  <c r="AO143" s="147"/>
      <c r="AP143" s="147"/>
      <c r="AQ143" s="147"/>
      <c r="AR143" s="147"/>
      <c r="AS143" s="147"/>
      <c r="AT143" s="147"/>
      <c r="AU143" s="147"/>
      <c r="AV143" s="147"/>
      <c r="AW143" s="147"/>
      <c r="AX143" s="147"/>
      <c r="AY143" s="147"/>
      <c r="AZ143" s="147"/>
    </row>
    <row r="144" spans="1:52" x14ac:dyDescent="0.2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  <c r="AO144" s="147"/>
      <c r="AP144" s="147"/>
      <c r="AQ144" s="147"/>
      <c r="AR144" s="147"/>
      <c r="AS144" s="147"/>
      <c r="AT144" s="147"/>
      <c r="AU144" s="147"/>
      <c r="AV144" s="147"/>
      <c r="AW144" s="147"/>
      <c r="AX144" s="147"/>
      <c r="AY144" s="147"/>
      <c r="AZ144" s="147"/>
    </row>
    <row r="145" spans="1:52" x14ac:dyDescent="0.2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  <c r="AO145" s="147"/>
      <c r="AP145" s="147"/>
      <c r="AQ145" s="147"/>
      <c r="AR145" s="147"/>
      <c r="AS145" s="147"/>
      <c r="AT145" s="147"/>
      <c r="AU145" s="147"/>
      <c r="AV145" s="147"/>
      <c r="AW145" s="147"/>
      <c r="AX145" s="147"/>
      <c r="AY145" s="147"/>
      <c r="AZ145" s="147"/>
    </row>
    <row r="146" spans="1:52" x14ac:dyDescent="0.2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  <c r="AO146" s="147"/>
      <c r="AP146" s="147"/>
      <c r="AQ146" s="147"/>
      <c r="AR146" s="147"/>
      <c r="AS146" s="147"/>
      <c r="AT146" s="147"/>
      <c r="AU146" s="147"/>
      <c r="AV146" s="147"/>
      <c r="AW146" s="147"/>
      <c r="AX146" s="147"/>
      <c r="AY146" s="147"/>
      <c r="AZ146" s="147"/>
    </row>
    <row r="147" spans="1:52" x14ac:dyDescent="0.2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  <c r="AO147" s="147"/>
      <c r="AP147" s="147"/>
      <c r="AQ147" s="147"/>
      <c r="AR147" s="147"/>
      <c r="AS147" s="147"/>
      <c r="AT147" s="147"/>
      <c r="AU147" s="147"/>
      <c r="AV147" s="147"/>
      <c r="AW147" s="147"/>
      <c r="AX147" s="147"/>
      <c r="AY147" s="147"/>
      <c r="AZ147" s="147"/>
    </row>
    <row r="148" spans="1:52" x14ac:dyDescent="0.2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  <c r="AP148" s="147"/>
      <c r="AQ148" s="147"/>
      <c r="AR148" s="147"/>
      <c r="AS148" s="147"/>
      <c r="AT148" s="147"/>
      <c r="AU148" s="147"/>
      <c r="AV148" s="147"/>
      <c r="AW148" s="147"/>
      <c r="AX148" s="147"/>
      <c r="AY148" s="147"/>
      <c r="AZ148" s="147"/>
    </row>
    <row r="149" spans="1:52" x14ac:dyDescent="0.2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  <c r="AS149" s="147"/>
      <c r="AT149" s="147"/>
      <c r="AU149" s="147"/>
      <c r="AV149" s="147"/>
      <c r="AW149" s="147"/>
      <c r="AX149" s="147"/>
      <c r="AY149" s="147"/>
      <c r="AZ149" s="147"/>
    </row>
    <row r="150" spans="1:52" x14ac:dyDescent="0.2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147"/>
      <c r="AQ150" s="147"/>
      <c r="AR150" s="147"/>
      <c r="AS150" s="147"/>
      <c r="AT150" s="147"/>
      <c r="AU150" s="147"/>
      <c r="AV150" s="147"/>
      <c r="AW150" s="147"/>
      <c r="AX150" s="147"/>
      <c r="AY150" s="147"/>
      <c r="AZ150" s="147"/>
    </row>
    <row r="151" spans="1:52" x14ac:dyDescent="0.2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  <c r="AP151" s="147"/>
      <c r="AQ151" s="147"/>
      <c r="AR151" s="147"/>
      <c r="AS151" s="147"/>
      <c r="AT151" s="147"/>
      <c r="AU151" s="147"/>
      <c r="AV151" s="147"/>
      <c r="AW151" s="147"/>
      <c r="AX151" s="147"/>
      <c r="AY151" s="147"/>
      <c r="AZ151" s="147"/>
    </row>
    <row r="152" spans="1:52" x14ac:dyDescent="0.2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147"/>
      <c r="AP152" s="147"/>
      <c r="AQ152" s="147"/>
      <c r="AR152" s="147"/>
      <c r="AS152" s="147"/>
      <c r="AT152" s="147"/>
      <c r="AU152" s="147"/>
      <c r="AV152" s="147"/>
      <c r="AW152" s="147"/>
      <c r="AX152" s="147"/>
      <c r="AY152" s="147"/>
      <c r="AZ152" s="147"/>
    </row>
    <row r="153" spans="1:52" x14ac:dyDescent="0.2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  <c r="AO153" s="147"/>
      <c r="AP153" s="147"/>
      <c r="AQ153" s="147"/>
      <c r="AR153" s="147"/>
      <c r="AS153" s="147"/>
      <c r="AT153" s="147"/>
      <c r="AU153" s="147"/>
      <c r="AV153" s="147"/>
      <c r="AW153" s="147"/>
      <c r="AX153" s="147"/>
      <c r="AY153" s="147"/>
      <c r="AZ153" s="147"/>
    </row>
    <row r="154" spans="1:52" x14ac:dyDescent="0.2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  <c r="AO154" s="147"/>
      <c r="AP154" s="147"/>
      <c r="AQ154" s="147"/>
      <c r="AR154" s="147"/>
      <c r="AS154" s="147"/>
      <c r="AT154" s="147"/>
      <c r="AU154" s="147"/>
      <c r="AV154" s="147"/>
      <c r="AW154" s="147"/>
      <c r="AX154" s="147"/>
      <c r="AY154" s="147"/>
      <c r="AZ154" s="147"/>
    </row>
    <row r="155" spans="1:52" x14ac:dyDescent="0.2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  <c r="AO155" s="147"/>
      <c r="AP155" s="147"/>
      <c r="AQ155" s="147"/>
      <c r="AR155" s="147"/>
      <c r="AS155" s="147"/>
      <c r="AT155" s="147"/>
      <c r="AU155" s="147"/>
      <c r="AV155" s="147"/>
      <c r="AW155" s="147"/>
      <c r="AX155" s="147"/>
      <c r="AY155" s="147"/>
      <c r="AZ155" s="147"/>
    </row>
    <row r="156" spans="1:52" x14ac:dyDescent="0.2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  <c r="AO156" s="147"/>
      <c r="AP156" s="147"/>
      <c r="AQ156" s="147"/>
      <c r="AR156" s="147"/>
      <c r="AS156" s="147"/>
      <c r="AT156" s="147"/>
      <c r="AU156" s="147"/>
      <c r="AV156" s="147"/>
      <c r="AW156" s="147"/>
      <c r="AX156" s="147"/>
      <c r="AY156" s="147"/>
      <c r="AZ156" s="147"/>
    </row>
    <row r="157" spans="1:52" x14ac:dyDescent="0.2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  <c r="AO157" s="147"/>
      <c r="AP157" s="147"/>
      <c r="AQ157" s="147"/>
      <c r="AR157" s="147"/>
      <c r="AS157" s="147"/>
      <c r="AT157" s="147"/>
      <c r="AU157" s="147"/>
      <c r="AV157" s="147"/>
      <c r="AW157" s="147"/>
      <c r="AX157" s="147"/>
      <c r="AY157" s="147"/>
      <c r="AZ157" s="147"/>
    </row>
    <row r="158" spans="1:52" x14ac:dyDescent="0.2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  <c r="AO158" s="147"/>
      <c r="AP158" s="147"/>
      <c r="AQ158" s="147"/>
      <c r="AR158" s="147"/>
      <c r="AS158" s="147"/>
      <c r="AT158" s="147"/>
      <c r="AU158" s="147"/>
      <c r="AV158" s="147"/>
      <c r="AW158" s="147"/>
      <c r="AX158" s="147"/>
      <c r="AY158" s="147"/>
      <c r="AZ158" s="147"/>
    </row>
    <row r="159" spans="1:52" x14ac:dyDescent="0.2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  <c r="AO159" s="147"/>
      <c r="AP159" s="147"/>
      <c r="AQ159" s="147"/>
      <c r="AR159" s="147"/>
      <c r="AS159" s="147"/>
      <c r="AT159" s="147"/>
      <c r="AU159" s="147"/>
      <c r="AV159" s="147"/>
      <c r="AW159" s="147"/>
      <c r="AX159" s="147"/>
      <c r="AY159" s="147"/>
      <c r="AZ159" s="147"/>
    </row>
    <row r="160" spans="1:52" x14ac:dyDescent="0.2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  <c r="AO160" s="147"/>
      <c r="AP160" s="147"/>
      <c r="AQ160" s="147"/>
      <c r="AR160" s="147"/>
      <c r="AS160" s="147"/>
      <c r="AT160" s="147"/>
      <c r="AU160" s="147"/>
      <c r="AV160" s="147"/>
      <c r="AW160" s="147"/>
      <c r="AX160" s="147"/>
      <c r="AY160" s="147"/>
      <c r="AZ160" s="147"/>
    </row>
    <row r="161" spans="1:52" x14ac:dyDescent="0.2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  <c r="AO161" s="147"/>
      <c r="AP161" s="147"/>
      <c r="AQ161" s="147"/>
      <c r="AR161" s="147"/>
      <c r="AS161" s="147"/>
      <c r="AT161" s="147"/>
      <c r="AU161" s="147"/>
      <c r="AV161" s="147"/>
      <c r="AW161" s="147"/>
      <c r="AX161" s="147"/>
      <c r="AY161" s="147"/>
      <c r="AZ161" s="147"/>
    </row>
    <row r="162" spans="1:52" x14ac:dyDescent="0.2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  <c r="AO162" s="147"/>
      <c r="AP162" s="147"/>
      <c r="AQ162" s="147"/>
      <c r="AR162" s="147"/>
      <c r="AS162" s="147"/>
      <c r="AT162" s="147"/>
      <c r="AU162" s="147"/>
      <c r="AV162" s="147"/>
      <c r="AW162" s="147"/>
      <c r="AX162" s="147"/>
      <c r="AY162" s="147"/>
      <c r="AZ162" s="147"/>
    </row>
    <row r="163" spans="1:52" x14ac:dyDescent="0.2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  <c r="AO163" s="147"/>
      <c r="AP163" s="147"/>
      <c r="AQ163" s="147"/>
      <c r="AR163" s="147"/>
      <c r="AS163" s="147"/>
      <c r="AT163" s="147"/>
      <c r="AU163" s="147"/>
      <c r="AV163" s="147"/>
      <c r="AW163" s="147"/>
      <c r="AX163" s="147"/>
      <c r="AY163" s="147"/>
      <c r="AZ163" s="147"/>
    </row>
    <row r="164" spans="1:52" x14ac:dyDescent="0.2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  <c r="AO164" s="147"/>
      <c r="AP164" s="147"/>
      <c r="AQ164" s="147"/>
      <c r="AR164" s="147"/>
      <c r="AS164" s="147"/>
      <c r="AT164" s="147"/>
      <c r="AU164" s="147"/>
      <c r="AV164" s="147"/>
      <c r="AW164" s="147"/>
      <c r="AX164" s="147"/>
      <c r="AY164" s="147"/>
      <c r="AZ164" s="147"/>
    </row>
    <row r="165" spans="1:52" x14ac:dyDescent="0.2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  <c r="AO165" s="147"/>
      <c r="AP165" s="147"/>
      <c r="AQ165" s="147"/>
      <c r="AR165" s="147"/>
      <c r="AS165" s="147"/>
      <c r="AT165" s="147"/>
      <c r="AU165" s="147"/>
      <c r="AV165" s="147"/>
      <c r="AW165" s="147"/>
      <c r="AX165" s="147"/>
      <c r="AY165" s="147"/>
      <c r="AZ165" s="147"/>
    </row>
    <row r="166" spans="1:52" x14ac:dyDescent="0.2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  <c r="AS166" s="147"/>
      <c r="AT166" s="147"/>
      <c r="AU166" s="147"/>
      <c r="AV166" s="147"/>
      <c r="AW166" s="147"/>
      <c r="AX166" s="147"/>
      <c r="AY166" s="147"/>
      <c r="AZ166" s="147"/>
    </row>
    <row r="167" spans="1:52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147"/>
      <c r="AN167" s="147"/>
      <c r="AO167" s="147"/>
      <c r="AP167" s="147"/>
      <c r="AQ167" s="147"/>
      <c r="AR167" s="147"/>
      <c r="AS167" s="147"/>
      <c r="AT167" s="147"/>
      <c r="AU167" s="147"/>
      <c r="AV167" s="147"/>
      <c r="AW167" s="147"/>
      <c r="AX167" s="147"/>
      <c r="AY167" s="147"/>
      <c r="AZ167" s="147"/>
    </row>
    <row r="168" spans="1:52" x14ac:dyDescent="0.2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  <c r="AO168" s="147"/>
      <c r="AP168" s="147"/>
      <c r="AQ168" s="147"/>
      <c r="AR168" s="147"/>
      <c r="AS168" s="147"/>
      <c r="AT168" s="147"/>
      <c r="AU168" s="147"/>
      <c r="AV168" s="147"/>
      <c r="AW168" s="147"/>
      <c r="AX168" s="147"/>
      <c r="AY168" s="147"/>
      <c r="AZ168" s="147"/>
    </row>
    <row r="169" spans="1:52" x14ac:dyDescent="0.2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  <c r="AO169" s="147"/>
      <c r="AP169" s="147"/>
      <c r="AQ169" s="147"/>
      <c r="AR169" s="147"/>
      <c r="AS169" s="147"/>
      <c r="AT169" s="147"/>
      <c r="AU169" s="147"/>
      <c r="AV169" s="147"/>
      <c r="AW169" s="147"/>
      <c r="AX169" s="147"/>
      <c r="AY169" s="147"/>
      <c r="AZ169" s="147"/>
    </row>
    <row r="170" spans="1:52" x14ac:dyDescent="0.2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  <c r="AO170" s="147"/>
      <c r="AP170" s="147"/>
      <c r="AQ170" s="147"/>
      <c r="AR170" s="147"/>
      <c r="AS170" s="147"/>
      <c r="AT170" s="147"/>
      <c r="AU170" s="147"/>
      <c r="AV170" s="147"/>
      <c r="AW170" s="147"/>
      <c r="AX170" s="147"/>
      <c r="AY170" s="147"/>
      <c r="AZ170" s="147"/>
    </row>
    <row r="171" spans="1:52" x14ac:dyDescent="0.2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  <c r="AO171" s="147"/>
      <c r="AP171" s="147"/>
      <c r="AQ171" s="147"/>
      <c r="AR171" s="147"/>
      <c r="AS171" s="147"/>
      <c r="AT171" s="147"/>
      <c r="AU171" s="147"/>
      <c r="AV171" s="147"/>
      <c r="AW171" s="147"/>
      <c r="AX171" s="147"/>
      <c r="AY171" s="147"/>
      <c r="AZ171" s="147"/>
    </row>
    <row r="172" spans="1:52" x14ac:dyDescent="0.2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147"/>
      <c r="AN172" s="147"/>
      <c r="AO172" s="147"/>
      <c r="AP172" s="147"/>
      <c r="AQ172" s="147"/>
      <c r="AR172" s="147"/>
      <c r="AS172" s="147"/>
      <c r="AT172" s="147"/>
      <c r="AU172" s="147"/>
      <c r="AV172" s="147"/>
      <c r="AW172" s="147"/>
      <c r="AX172" s="147"/>
      <c r="AY172" s="147"/>
      <c r="AZ172" s="147"/>
    </row>
    <row r="173" spans="1:52" x14ac:dyDescent="0.2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  <c r="AO173" s="147"/>
      <c r="AP173" s="147"/>
      <c r="AQ173" s="147"/>
      <c r="AR173" s="147"/>
      <c r="AS173" s="147"/>
      <c r="AT173" s="147"/>
      <c r="AU173" s="147"/>
      <c r="AV173" s="147"/>
      <c r="AW173" s="147"/>
      <c r="AX173" s="147"/>
      <c r="AY173" s="147"/>
      <c r="AZ173" s="147"/>
    </row>
    <row r="174" spans="1:52" x14ac:dyDescent="0.2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  <c r="AO174" s="147"/>
      <c r="AP174" s="147"/>
      <c r="AQ174" s="147"/>
      <c r="AR174" s="147"/>
      <c r="AS174" s="147"/>
      <c r="AT174" s="147"/>
      <c r="AU174" s="147"/>
      <c r="AV174" s="147"/>
      <c r="AW174" s="147"/>
      <c r="AX174" s="147"/>
      <c r="AY174" s="147"/>
      <c r="AZ174" s="147"/>
    </row>
    <row r="175" spans="1:52" x14ac:dyDescent="0.2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  <c r="AO175" s="147"/>
      <c r="AP175" s="147"/>
      <c r="AQ175" s="147"/>
      <c r="AR175" s="147"/>
      <c r="AS175" s="147"/>
      <c r="AT175" s="147"/>
      <c r="AU175" s="147"/>
      <c r="AV175" s="147"/>
      <c r="AW175" s="147"/>
      <c r="AX175" s="147"/>
      <c r="AY175" s="147"/>
      <c r="AZ175" s="147"/>
    </row>
    <row r="176" spans="1:52" x14ac:dyDescent="0.2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  <c r="AO176" s="147"/>
      <c r="AP176" s="147"/>
      <c r="AQ176" s="147"/>
      <c r="AR176" s="147"/>
      <c r="AS176" s="147"/>
      <c r="AT176" s="147"/>
      <c r="AU176" s="147"/>
      <c r="AV176" s="147"/>
      <c r="AW176" s="147"/>
      <c r="AX176" s="147"/>
      <c r="AY176" s="147"/>
      <c r="AZ176" s="147"/>
    </row>
    <row r="177" spans="1:52" x14ac:dyDescent="0.2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  <c r="AO177" s="147"/>
      <c r="AP177" s="147"/>
      <c r="AQ177" s="147"/>
      <c r="AR177" s="147"/>
      <c r="AS177" s="147"/>
      <c r="AT177" s="147"/>
      <c r="AU177" s="147"/>
      <c r="AV177" s="147"/>
      <c r="AW177" s="147"/>
      <c r="AX177" s="147"/>
      <c r="AY177" s="147"/>
      <c r="AZ177" s="147"/>
    </row>
    <row r="178" spans="1:52" x14ac:dyDescent="0.2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  <c r="AO178" s="147"/>
      <c r="AP178" s="147"/>
      <c r="AQ178" s="147"/>
      <c r="AR178" s="147"/>
      <c r="AS178" s="147"/>
      <c r="AT178" s="147"/>
      <c r="AU178" s="147"/>
      <c r="AV178" s="147"/>
      <c r="AW178" s="147"/>
      <c r="AX178" s="147"/>
      <c r="AY178" s="147"/>
      <c r="AZ178" s="147"/>
    </row>
    <row r="179" spans="1:52" x14ac:dyDescent="0.2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  <c r="AO179" s="147"/>
      <c r="AP179" s="147"/>
      <c r="AQ179" s="147"/>
      <c r="AR179" s="147"/>
      <c r="AS179" s="147"/>
      <c r="AT179" s="147"/>
      <c r="AU179" s="147"/>
      <c r="AV179" s="147"/>
      <c r="AW179" s="147"/>
      <c r="AX179" s="147"/>
      <c r="AY179" s="147"/>
      <c r="AZ179" s="147"/>
    </row>
    <row r="180" spans="1:52" x14ac:dyDescent="0.2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  <c r="AO180" s="147"/>
      <c r="AP180" s="147"/>
      <c r="AQ180" s="147"/>
      <c r="AR180" s="147"/>
      <c r="AS180" s="147"/>
      <c r="AT180" s="147"/>
      <c r="AU180" s="147"/>
      <c r="AV180" s="147"/>
      <c r="AW180" s="147"/>
      <c r="AX180" s="147"/>
      <c r="AY180" s="147"/>
      <c r="AZ180" s="147"/>
    </row>
    <row r="181" spans="1:52" x14ac:dyDescent="0.2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  <c r="AO181" s="147"/>
      <c r="AP181" s="147"/>
      <c r="AQ181" s="147"/>
      <c r="AR181" s="147"/>
      <c r="AS181" s="147"/>
      <c r="AT181" s="147"/>
      <c r="AU181" s="147"/>
      <c r="AV181" s="147"/>
      <c r="AW181" s="147"/>
      <c r="AX181" s="147"/>
      <c r="AY181" s="147"/>
      <c r="AZ181" s="147"/>
    </row>
    <row r="182" spans="1:52" x14ac:dyDescent="0.2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  <c r="AO182" s="147"/>
      <c r="AP182" s="147"/>
      <c r="AQ182" s="147"/>
      <c r="AR182" s="147"/>
      <c r="AS182" s="147"/>
      <c r="AT182" s="147"/>
      <c r="AU182" s="147"/>
      <c r="AV182" s="147"/>
      <c r="AW182" s="147"/>
      <c r="AX182" s="147"/>
      <c r="AY182" s="147"/>
      <c r="AZ182" s="147"/>
    </row>
    <row r="183" spans="1:52" x14ac:dyDescent="0.2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  <c r="AO183" s="147"/>
      <c r="AP183" s="147"/>
      <c r="AQ183" s="147"/>
      <c r="AR183" s="147"/>
      <c r="AS183" s="147"/>
      <c r="AT183" s="147"/>
      <c r="AU183" s="147"/>
      <c r="AV183" s="147"/>
      <c r="AW183" s="147"/>
      <c r="AX183" s="147"/>
      <c r="AY183" s="147"/>
      <c r="AZ183" s="147"/>
    </row>
    <row r="184" spans="1:52" x14ac:dyDescent="0.2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  <c r="AO184" s="147"/>
      <c r="AP184" s="147"/>
      <c r="AQ184" s="147"/>
      <c r="AR184" s="147"/>
      <c r="AS184" s="147"/>
      <c r="AT184" s="147"/>
      <c r="AU184" s="147"/>
      <c r="AV184" s="147"/>
      <c r="AW184" s="147"/>
      <c r="AX184" s="147"/>
      <c r="AY184" s="147"/>
      <c r="AZ184" s="147"/>
    </row>
    <row r="185" spans="1:52" x14ac:dyDescent="0.2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  <c r="AO185" s="147"/>
      <c r="AP185" s="147"/>
      <c r="AQ185" s="147"/>
      <c r="AR185" s="147"/>
      <c r="AS185" s="147"/>
      <c r="AT185" s="147"/>
      <c r="AU185" s="147"/>
      <c r="AV185" s="147"/>
      <c r="AW185" s="147"/>
      <c r="AX185" s="147"/>
      <c r="AY185" s="147"/>
      <c r="AZ185" s="147"/>
    </row>
    <row r="186" spans="1:52" x14ac:dyDescent="0.2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  <c r="AO186" s="147"/>
      <c r="AP186" s="147"/>
      <c r="AQ186" s="147"/>
      <c r="AR186" s="147"/>
      <c r="AS186" s="147"/>
      <c r="AT186" s="147"/>
      <c r="AU186" s="147"/>
      <c r="AV186" s="147"/>
      <c r="AW186" s="147"/>
      <c r="AX186" s="147"/>
      <c r="AY186" s="147"/>
      <c r="AZ186" s="147"/>
    </row>
    <row r="187" spans="1:52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  <c r="AO187" s="147"/>
      <c r="AP187" s="147"/>
      <c r="AQ187" s="147"/>
      <c r="AR187" s="147"/>
      <c r="AS187" s="147"/>
      <c r="AT187" s="147"/>
      <c r="AU187" s="147"/>
      <c r="AV187" s="147"/>
      <c r="AW187" s="147"/>
      <c r="AX187" s="147"/>
      <c r="AY187" s="147"/>
      <c r="AZ187" s="147"/>
    </row>
    <row r="188" spans="1:52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147"/>
      <c r="AP188" s="147"/>
      <c r="AQ188" s="147"/>
      <c r="AR188" s="147"/>
      <c r="AS188" s="147"/>
      <c r="AT188" s="147"/>
      <c r="AU188" s="147"/>
      <c r="AV188" s="147"/>
      <c r="AW188" s="147"/>
      <c r="AX188" s="147"/>
      <c r="AY188" s="147"/>
      <c r="AZ188" s="147"/>
    </row>
    <row r="189" spans="1:52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  <c r="AO189" s="147"/>
      <c r="AP189" s="147"/>
      <c r="AQ189" s="147"/>
      <c r="AR189" s="147"/>
      <c r="AS189" s="147"/>
      <c r="AT189" s="147"/>
      <c r="AU189" s="147"/>
      <c r="AV189" s="147"/>
      <c r="AW189" s="147"/>
      <c r="AX189" s="147"/>
      <c r="AY189" s="147"/>
      <c r="AZ189" s="147"/>
    </row>
    <row r="190" spans="1:52" x14ac:dyDescent="0.2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  <c r="AO190" s="147"/>
      <c r="AP190" s="147"/>
      <c r="AQ190" s="147"/>
      <c r="AR190" s="147"/>
      <c r="AS190" s="147"/>
      <c r="AT190" s="147"/>
      <c r="AU190" s="147"/>
      <c r="AV190" s="147"/>
      <c r="AW190" s="147"/>
      <c r="AX190" s="147"/>
      <c r="AY190" s="147"/>
      <c r="AZ190" s="147"/>
    </row>
    <row r="191" spans="1:52" x14ac:dyDescent="0.2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  <c r="AO191" s="147"/>
      <c r="AP191" s="147"/>
      <c r="AQ191" s="147"/>
      <c r="AR191" s="147"/>
      <c r="AS191" s="147"/>
      <c r="AT191" s="147"/>
      <c r="AU191" s="147"/>
      <c r="AV191" s="147"/>
      <c r="AW191" s="147"/>
      <c r="AX191" s="147"/>
      <c r="AY191" s="147"/>
      <c r="AZ191" s="147"/>
    </row>
    <row r="192" spans="1:52" x14ac:dyDescent="0.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  <c r="AO192" s="147"/>
      <c r="AP192" s="147"/>
      <c r="AQ192" s="147"/>
      <c r="AR192" s="147"/>
      <c r="AS192" s="147"/>
      <c r="AT192" s="147"/>
      <c r="AU192" s="147"/>
      <c r="AV192" s="147"/>
      <c r="AW192" s="147"/>
      <c r="AX192" s="147"/>
      <c r="AY192" s="147"/>
      <c r="AZ192" s="147"/>
    </row>
    <row r="193" spans="1:52" x14ac:dyDescent="0.2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  <c r="AO193" s="147"/>
      <c r="AP193" s="147"/>
      <c r="AQ193" s="147"/>
      <c r="AR193" s="147"/>
      <c r="AS193" s="147"/>
      <c r="AT193" s="147"/>
      <c r="AU193" s="147"/>
      <c r="AV193" s="147"/>
      <c r="AW193" s="147"/>
      <c r="AX193" s="147"/>
      <c r="AY193" s="147"/>
      <c r="AZ193" s="147"/>
    </row>
    <row r="194" spans="1:52" x14ac:dyDescent="0.2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7"/>
      <c r="AR194" s="147"/>
      <c r="AS194" s="147"/>
      <c r="AT194" s="147"/>
      <c r="AU194" s="147"/>
      <c r="AV194" s="147"/>
      <c r="AW194" s="147"/>
      <c r="AX194" s="147"/>
      <c r="AY194" s="147"/>
      <c r="AZ194" s="147"/>
    </row>
    <row r="195" spans="1:52" x14ac:dyDescent="0.2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  <c r="AO195" s="147"/>
      <c r="AP195" s="147"/>
      <c r="AQ195" s="147"/>
      <c r="AR195" s="147"/>
      <c r="AS195" s="147"/>
      <c r="AT195" s="147"/>
      <c r="AU195" s="147"/>
      <c r="AV195" s="147"/>
      <c r="AW195" s="147"/>
      <c r="AX195" s="147"/>
      <c r="AY195" s="147"/>
      <c r="AZ195" s="147"/>
    </row>
    <row r="196" spans="1:52" x14ac:dyDescent="0.2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  <c r="AO196" s="147"/>
      <c r="AP196" s="147"/>
      <c r="AQ196" s="147"/>
      <c r="AR196" s="147"/>
      <c r="AS196" s="147"/>
      <c r="AT196" s="147"/>
      <c r="AU196" s="147"/>
      <c r="AV196" s="147"/>
      <c r="AW196" s="147"/>
      <c r="AX196" s="147"/>
      <c r="AY196" s="147"/>
      <c r="AZ196" s="147"/>
    </row>
    <row r="197" spans="1:52" x14ac:dyDescent="0.2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  <c r="AO197" s="147"/>
      <c r="AP197" s="147"/>
      <c r="AQ197" s="147"/>
      <c r="AR197" s="147"/>
      <c r="AS197" s="147"/>
      <c r="AT197" s="147"/>
      <c r="AU197" s="147"/>
      <c r="AV197" s="147"/>
      <c r="AW197" s="147"/>
      <c r="AX197" s="147"/>
      <c r="AY197" s="147"/>
      <c r="AZ197" s="147"/>
    </row>
    <row r="198" spans="1:52" x14ac:dyDescent="0.2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  <c r="AO198" s="147"/>
      <c r="AP198" s="147"/>
      <c r="AQ198" s="147"/>
      <c r="AR198" s="147"/>
      <c r="AS198" s="147"/>
      <c r="AT198" s="147"/>
      <c r="AU198" s="147"/>
      <c r="AV198" s="147"/>
      <c r="AW198" s="147"/>
      <c r="AX198" s="147"/>
      <c r="AY198" s="147"/>
      <c r="AZ198" s="147"/>
    </row>
    <row r="199" spans="1:52" x14ac:dyDescent="0.2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  <c r="AO199" s="147"/>
      <c r="AP199" s="147"/>
      <c r="AQ199" s="147"/>
      <c r="AR199" s="147"/>
      <c r="AS199" s="147"/>
      <c r="AT199" s="147"/>
      <c r="AU199" s="147"/>
      <c r="AV199" s="147"/>
      <c r="AW199" s="147"/>
      <c r="AX199" s="147"/>
      <c r="AY199" s="147"/>
      <c r="AZ199" s="147"/>
    </row>
    <row r="200" spans="1:52" x14ac:dyDescent="0.2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  <c r="AO200" s="147"/>
      <c r="AP200" s="147"/>
      <c r="AQ200" s="147"/>
      <c r="AR200" s="147"/>
      <c r="AS200" s="147"/>
      <c r="AT200" s="147"/>
      <c r="AU200" s="147"/>
      <c r="AV200" s="147"/>
      <c r="AW200" s="147"/>
      <c r="AX200" s="147"/>
      <c r="AY200" s="147"/>
      <c r="AZ200" s="147"/>
    </row>
    <row r="201" spans="1:52" x14ac:dyDescent="0.2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  <c r="AO201" s="147"/>
      <c r="AP201" s="147"/>
      <c r="AQ201" s="147"/>
      <c r="AR201" s="147"/>
      <c r="AS201" s="147"/>
      <c r="AT201" s="147"/>
      <c r="AU201" s="147"/>
      <c r="AV201" s="147"/>
      <c r="AW201" s="147"/>
      <c r="AX201" s="147"/>
      <c r="AY201" s="147"/>
      <c r="AZ201" s="147"/>
    </row>
    <row r="202" spans="1:52" x14ac:dyDescent="0.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147"/>
      <c r="AP202" s="147"/>
      <c r="AQ202" s="147"/>
      <c r="AR202" s="147"/>
      <c r="AS202" s="147"/>
      <c r="AT202" s="147"/>
      <c r="AU202" s="147"/>
      <c r="AV202" s="147"/>
      <c r="AW202" s="147"/>
      <c r="AX202" s="147"/>
      <c r="AY202" s="147"/>
      <c r="AZ202" s="147"/>
    </row>
    <row r="203" spans="1:52" x14ac:dyDescent="0.2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147"/>
      <c r="AP203" s="147"/>
      <c r="AQ203" s="147"/>
      <c r="AR203" s="147"/>
      <c r="AS203" s="147"/>
      <c r="AT203" s="147"/>
      <c r="AU203" s="147"/>
      <c r="AV203" s="147"/>
      <c r="AW203" s="147"/>
      <c r="AX203" s="147"/>
      <c r="AY203" s="147"/>
      <c r="AZ203" s="147"/>
    </row>
    <row r="204" spans="1:52" x14ac:dyDescent="0.2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  <c r="AO204" s="147"/>
      <c r="AP204" s="147"/>
      <c r="AQ204" s="147"/>
      <c r="AR204" s="147"/>
      <c r="AS204" s="147"/>
      <c r="AT204" s="147"/>
      <c r="AU204" s="147"/>
      <c r="AV204" s="147"/>
      <c r="AW204" s="147"/>
      <c r="AX204" s="147"/>
      <c r="AY204" s="147"/>
      <c r="AZ204" s="147"/>
    </row>
    <row r="205" spans="1:52" x14ac:dyDescent="0.2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  <c r="AO205" s="147"/>
      <c r="AP205" s="147"/>
      <c r="AQ205" s="147"/>
      <c r="AR205" s="147"/>
      <c r="AS205" s="147"/>
      <c r="AT205" s="147"/>
      <c r="AU205" s="147"/>
      <c r="AV205" s="147"/>
      <c r="AW205" s="147"/>
      <c r="AX205" s="147"/>
      <c r="AY205" s="147"/>
      <c r="AZ205" s="147"/>
    </row>
    <row r="206" spans="1:52" x14ac:dyDescent="0.2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  <c r="AO206" s="147"/>
      <c r="AP206" s="147"/>
      <c r="AQ206" s="147"/>
      <c r="AR206" s="147"/>
      <c r="AS206" s="147"/>
      <c r="AT206" s="147"/>
      <c r="AU206" s="147"/>
      <c r="AV206" s="147"/>
      <c r="AW206" s="147"/>
      <c r="AX206" s="147"/>
      <c r="AY206" s="147"/>
      <c r="AZ206" s="147"/>
    </row>
    <row r="207" spans="1:52" x14ac:dyDescent="0.2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  <c r="AO207" s="147"/>
      <c r="AP207" s="147"/>
      <c r="AQ207" s="147"/>
      <c r="AR207" s="147"/>
      <c r="AS207" s="147"/>
      <c r="AT207" s="147"/>
      <c r="AU207" s="147"/>
      <c r="AV207" s="147"/>
      <c r="AW207" s="147"/>
      <c r="AX207" s="147"/>
      <c r="AY207" s="147"/>
      <c r="AZ207" s="147"/>
    </row>
    <row r="208" spans="1:52" x14ac:dyDescent="0.2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  <c r="AO208" s="147"/>
      <c r="AP208" s="147"/>
      <c r="AQ208" s="147"/>
      <c r="AR208" s="147"/>
      <c r="AS208" s="147"/>
      <c r="AT208" s="147"/>
      <c r="AU208" s="147"/>
      <c r="AV208" s="147"/>
      <c r="AW208" s="147"/>
      <c r="AX208" s="147"/>
      <c r="AY208" s="147"/>
      <c r="AZ208" s="147"/>
    </row>
    <row r="209" spans="1:52" x14ac:dyDescent="0.2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  <c r="AO209" s="147"/>
      <c r="AP209" s="147"/>
      <c r="AQ209" s="147"/>
      <c r="AR209" s="147"/>
      <c r="AS209" s="147"/>
      <c r="AT209" s="147"/>
      <c r="AU209" s="147"/>
      <c r="AV209" s="147"/>
      <c r="AW209" s="147"/>
      <c r="AX209" s="147"/>
      <c r="AY209" s="147"/>
      <c r="AZ209" s="147"/>
    </row>
    <row r="210" spans="1:52" x14ac:dyDescent="0.2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  <c r="AO210" s="147"/>
      <c r="AP210" s="147"/>
      <c r="AQ210" s="147"/>
      <c r="AR210" s="147"/>
      <c r="AS210" s="147"/>
      <c r="AT210" s="147"/>
      <c r="AU210" s="147"/>
      <c r="AV210" s="147"/>
      <c r="AW210" s="147"/>
      <c r="AX210" s="147"/>
      <c r="AY210" s="147"/>
      <c r="AZ210" s="147"/>
    </row>
    <row r="211" spans="1:52" x14ac:dyDescent="0.2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  <c r="AO211" s="147"/>
      <c r="AP211" s="147"/>
      <c r="AQ211" s="147"/>
      <c r="AR211" s="147"/>
      <c r="AS211" s="147"/>
      <c r="AT211" s="147"/>
      <c r="AU211" s="147"/>
      <c r="AV211" s="147"/>
      <c r="AW211" s="147"/>
      <c r="AX211" s="147"/>
      <c r="AY211" s="147"/>
      <c r="AZ211" s="147"/>
    </row>
    <row r="212" spans="1:52" x14ac:dyDescent="0.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  <c r="AO212" s="147"/>
      <c r="AP212" s="147"/>
      <c r="AQ212" s="147"/>
      <c r="AR212" s="147"/>
      <c r="AS212" s="147"/>
      <c r="AT212" s="147"/>
      <c r="AU212" s="147"/>
      <c r="AV212" s="147"/>
      <c r="AW212" s="147"/>
      <c r="AX212" s="147"/>
      <c r="AY212" s="147"/>
      <c r="AZ212" s="147"/>
    </row>
    <row r="213" spans="1:52" x14ac:dyDescent="0.2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  <c r="AO213" s="147"/>
      <c r="AP213" s="147"/>
      <c r="AQ213" s="147"/>
      <c r="AR213" s="147"/>
      <c r="AS213" s="147"/>
      <c r="AT213" s="147"/>
      <c r="AU213" s="147"/>
      <c r="AV213" s="147"/>
      <c r="AW213" s="147"/>
      <c r="AX213" s="147"/>
      <c r="AY213" s="147"/>
      <c r="AZ213" s="147"/>
    </row>
    <row r="214" spans="1:52" x14ac:dyDescent="0.2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  <c r="AO214" s="147"/>
      <c r="AP214" s="147"/>
      <c r="AQ214" s="147"/>
      <c r="AR214" s="147"/>
      <c r="AS214" s="147"/>
      <c r="AT214" s="147"/>
      <c r="AU214" s="147"/>
      <c r="AV214" s="147"/>
      <c r="AW214" s="147"/>
      <c r="AX214" s="147"/>
      <c r="AY214" s="147"/>
      <c r="AZ214" s="147"/>
    </row>
    <row r="215" spans="1:52" x14ac:dyDescent="0.2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  <c r="AO215" s="147"/>
      <c r="AP215" s="147"/>
      <c r="AQ215" s="147"/>
      <c r="AR215" s="147"/>
      <c r="AS215" s="147"/>
      <c r="AT215" s="147"/>
      <c r="AU215" s="147"/>
      <c r="AV215" s="147"/>
      <c r="AW215" s="147"/>
      <c r="AX215" s="147"/>
      <c r="AY215" s="147"/>
      <c r="AZ215" s="147"/>
    </row>
    <row r="216" spans="1:52" x14ac:dyDescent="0.2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  <c r="AO216" s="147"/>
      <c r="AP216" s="147"/>
      <c r="AQ216" s="147"/>
      <c r="AR216" s="147"/>
      <c r="AS216" s="147"/>
      <c r="AT216" s="147"/>
      <c r="AU216" s="147"/>
      <c r="AV216" s="147"/>
      <c r="AW216" s="147"/>
      <c r="AX216" s="147"/>
      <c r="AY216" s="147"/>
      <c r="AZ216" s="147"/>
    </row>
    <row r="217" spans="1:52" x14ac:dyDescent="0.2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  <c r="AO217" s="147"/>
      <c r="AP217" s="147"/>
      <c r="AQ217" s="147"/>
      <c r="AR217" s="147"/>
      <c r="AS217" s="147"/>
      <c r="AT217" s="147"/>
      <c r="AU217" s="147"/>
      <c r="AV217" s="147"/>
      <c r="AW217" s="147"/>
      <c r="AX217" s="147"/>
      <c r="AY217" s="147"/>
      <c r="AZ217" s="147"/>
    </row>
    <row r="218" spans="1:52" x14ac:dyDescent="0.2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  <c r="AO218" s="147"/>
      <c r="AP218" s="147"/>
      <c r="AQ218" s="147"/>
      <c r="AR218" s="147"/>
      <c r="AS218" s="147"/>
      <c r="AT218" s="147"/>
      <c r="AU218" s="147"/>
      <c r="AV218" s="147"/>
      <c r="AW218" s="147"/>
      <c r="AX218" s="147"/>
      <c r="AY218" s="147"/>
      <c r="AZ218" s="147"/>
    </row>
    <row r="219" spans="1:52" x14ac:dyDescent="0.2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  <c r="AO219" s="147"/>
      <c r="AP219" s="147"/>
      <c r="AQ219" s="147"/>
      <c r="AR219" s="147"/>
      <c r="AS219" s="147"/>
      <c r="AT219" s="147"/>
      <c r="AU219" s="147"/>
      <c r="AV219" s="147"/>
      <c r="AW219" s="147"/>
      <c r="AX219" s="147"/>
      <c r="AY219" s="147"/>
      <c r="AZ219" s="147"/>
    </row>
    <row r="220" spans="1:52" x14ac:dyDescent="0.2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  <c r="AO220" s="147"/>
      <c r="AP220" s="147"/>
      <c r="AQ220" s="147"/>
      <c r="AR220" s="147"/>
      <c r="AS220" s="147"/>
      <c r="AT220" s="147"/>
      <c r="AU220" s="147"/>
      <c r="AV220" s="147"/>
      <c r="AW220" s="147"/>
      <c r="AX220" s="147"/>
      <c r="AY220" s="147"/>
      <c r="AZ220" s="147"/>
    </row>
    <row r="221" spans="1:52" x14ac:dyDescent="0.2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  <c r="AO221" s="147"/>
      <c r="AP221" s="147"/>
      <c r="AQ221" s="147"/>
      <c r="AR221" s="147"/>
      <c r="AS221" s="147"/>
      <c r="AT221" s="147"/>
      <c r="AU221" s="147"/>
      <c r="AV221" s="147"/>
      <c r="AW221" s="147"/>
      <c r="AX221" s="147"/>
      <c r="AY221" s="147"/>
      <c r="AZ221" s="147"/>
    </row>
    <row r="222" spans="1:52" x14ac:dyDescent="0.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  <c r="AO222" s="147"/>
      <c r="AP222" s="147"/>
      <c r="AQ222" s="147"/>
      <c r="AR222" s="147"/>
      <c r="AS222" s="147"/>
      <c r="AT222" s="147"/>
      <c r="AU222" s="147"/>
      <c r="AV222" s="147"/>
      <c r="AW222" s="147"/>
      <c r="AX222" s="147"/>
      <c r="AY222" s="147"/>
      <c r="AZ222" s="147"/>
    </row>
    <row r="223" spans="1:52" x14ac:dyDescent="0.2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  <c r="AO223" s="147"/>
      <c r="AP223" s="147"/>
      <c r="AQ223" s="147"/>
      <c r="AR223" s="147"/>
      <c r="AS223" s="147"/>
      <c r="AT223" s="147"/>
      <c r="AU223" s="147"/>
      <c r="AV223" s="147"/>
      <c r="AW223" s="147"/>
      <c r="AX223" s="147"/>
      <c r="AY223" s="147"/>
      <c r="AZ223" s="147"/>
    </row>
    <row r="224" spans="1:52" x14ac:dyDescent="0.2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  <c r="AO224" s="147"/>
      <c r="AP224" s="147"/>
      <c r="AQ224" s="147"/>
      <c r="AR224" s="147"/>
      <c r="AS224" s="147"/>
      <c r="AT224" s="147"/>
      <c r="AU224" s="147"/>
      <c r="AV224" s="147"/>
      <c r="AW224" s="147"/>
      <c r="AX224" s="147"/>
      <c r="AY224" s="147"/>
      <c r="AZ224" s="147"/>
    </row>
    <row r="225" spans="1:52" x14ac:dyDescent="0.2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  <c r="AO225" s="147"/>
      <c r="AP225" s="147"/>
      <c r="AQ225" s="147"/>
      <c r="AR225" s="147"/>
      <c r="AS225" s="147"/>
      <c r="AT225" s="147"/>
      <c r="AU225" s="147"/>
      <c r="AV225" s="147"/>
      <c r="AW225" s="147"/>
      <c r="AX225" s="147"/>
      <c r="AY225" s="147"/>
      <c r="AZ225" s="147"/>
    </row>
    <row r="226" spans="1:52" x14ac:dyDescent="0.2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  <c r="AO226" s="147"/>
      <c r="AP226" s="147"/>
      <c r="AQ226" s="147"/>
      <c r="AR226" s="147"/>
      <c r="AS226" s="147"/>
      <c r="AT226" s="147"/>
      <c r="AU226" s="147"/>
      <c r="AV226" s="147"/>
      <c r="AW226" s="147"/>
      <c r="AX226" s="147"/>
      <c r="AY226" s="147"/>
      <c r="AZ226" s="147"/>
    </row>
    <row r="227" spans="1:52" x14ac:dyDescent="0.2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  <c r="AO227" s="147"/>
      <c r="AP227" s="147"/>
      <c r="AQ227" s="147"/>
      <c r="AR227" s="147"/>
      <c r="AS227" s="147"/>
      <c r="AT227" s="147"/>
      <c r="AU227" s="147"/>
      <c r="AV227" s="147"/>
      <c r="AW227" s="147"/>
      <c r="AX227" s="147"/>
      <c r="AY227" s="147"/>
      <c r="AZ227" s="147"/>
    </row>
    <row r="228" spans="1:52" x14ac:dyDescent="0.2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  <c r="AO228" s="147"/>
      <c r="AP228" s="147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</row>
    <row r="229" spans="1:52" x14ac:dyDescent="0.2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  <c r="AO229" s="147"/>
      <c r="AP229" s="147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</row>
    <row r="230" spans="1:52" x14ac:dyDescent="0.2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  <c r="AO230" s="147"/>
      <c r="AP230" s="147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</row>
    <row r="231" spans="1:52" x14ac:dyDescent="0.2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  <c r="AO231" s="147"/>
      <c r="AP231" s="147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</row>
    <row r="232" spans="1:52" x14ac:dyDescent="0.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  <c r="AO232" s="147"/>
      <c r="AP232" s="147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</row>
    <row r="233" spans="1:52" x14ac:dyDescent="0.2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  <c r="AO233" s="147"/>
      <c r="AP233" s="147"/>
      <c r="AQ233" s="147"/>
      <c r="AR233" s="147"/>
      <c r="AS233" s="147"/>
      <c r="AT233" s="147"/>
      <c r="AU233" s="147"/>
      <c r="AV233" s="147"/>
      <c r="AW233" s="147"/>
      <c r="AX233" s="147"/>
      <c r="AY233" s="147"/>
      <c r="AZ233" s="147"/>
    </row>
    <row r="234" spans="1:52" x14ac:dyDescent="0.2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  <c r="AO234" s="147"/>
      <c r="AP234" s="147"/>
      <c r="AQ234" s="147"/>
      <c r="AR234" s="147"/>
      <c r="AS234" s="147"/>
      <c r="AT234" s="147"/>
      <c r="AU234" s="147"/>
      <c r="AV234" s="147"/>
      <c r="AW234" s="147"/>
      <c r="AX234" s="147"/>
      <c r="AY234" s="147"/>
      <c r="AZ234" s="147"/>
    </row>
    <row r="235" spans="1:52" x14ac:dyDescent="0.2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  <c r="AO235" s="147"/>
      <c r="AP235" s="147"/>
      <c r="AQ235" s="147"/>
      <c r="AR235" s="147"/>
      <c r="AS235" s="147"/>
      <c r="AT235" s="147"/>
      <c r="AU235" s="147"/>
      <c r="AV235" s="147"/>
      <c r="AW235" s="147"/>
      <c r="AX235" s="147"/>
      <c r="AY235" s="147"/>
      <c r="AZ235" s="147"/>
    </row>
    <row r="236" spans="1:52" x14ac:dyDescent="0.2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  <c r="AO236" s="147"/>
      <c r="AP236" s="147"/>
      <c r="AQ236" s="147"/>
      <c r="AR236" s="147"/>
      <c r="AS236" s="147"/>
      <c r="AT236" s="147"/>
      <c r="AU236" s="147"/>
      <c r="AV236" s="147"/>
      <c r="AW236" s="147"/>
      <c r="AX236" s="147"/>
      <c r="AY236" s="147"/>
      <c r="AZ236" s="147"/>
    </row>
    <row r="237" spans="1:52" x14ac:dyDescent="0.2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  <c r="AO237" s="147"/>
      <c r="AP237" s="147"/>
      <c r="AQ237" s="147"/>
      <c r="AR237" s="147"/>
      <c r="AS237" s="147"/>
      <c r="AT237" s="147"/>
      <c r="AU237" s="147"/>
      <c r="AV237" s="147"/>
      <c r="AW237" s="147"/>
      <c r="AX237" s="147"/>
      <c r="AY237" s="147"/>
      <c r="AZ237" s="147"/>
    </row>
    <row r="238" spans="1:52" x14ac:dyDescent="0.2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  <c r="AO238" s="147"/>
      <c r="AP238" s="147"/>
      <c r="AQ238" s="147"/>
      <c r="AR238" s="147"/>
      <c r="AS238" s="147"/>
      <c r="AT238" s="147"/>
      <c r="AU238" s="147"/>
      <c r="AV238" s="147"/>
      <c r="AW238" s="147"/>
      <c r="AX238" s="147"/>
      <c r="AY238" s="147"/>
      <c r="AZ238" s="147"/>
    </row>
    <row r="239" spans="1:52" x14ac:dyDescent="0.2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  <c r="AO239" s="147"/>
      <c r="AP239" s="147"/>
      <c r="AQ239" s="147"/>
      <c r="AR239" s="147"/>
      <c r="AS239" s="147"/>
      <c r="AT239" s="147"/>
      <c r="AU239" s="147"/>
      <c r="AV239" s="147"/>
      <c r="AW239" s="147"/>
      <c r="AX239" s="147"/>
      <c r="AY239" s="147"/>
      <c r="AZ239" s="147"/>
    </row>
    <row r="240" spans="1:52" x14ac:dyDescent="0.2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  <c r="AO240" s="147"/>
      <c r="AP240" s="147"/>
      <c r="AQ240" s="147"/>
      <c r="AR240" s="147"/>
      <c r="AS240" s="147"/>
      <c r="AT240" s="147"/>
      <c r="AU240" s="147"/>
      <c r="AV240" s="147"/>
      <c r="AW240" s="147"/>
      <c r="AX240" s="147"/>
      <c r="AY240" s="147"/>
      <c r="AZ240" s="147"/>
    </row>
    <row r="241" spans="1:52" x14ac:dyDescent="0.2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  <c r="AO241" s="147"/>
      <c r="AP241" s="147"/>
      <c r="AQ241" s="147"/>
      <c r="AR241" s="147"/>
      <c r="AS241" s="147"/>
      <c r="AT241" s="147"/>
      <c r="AU241" s="147"/>
      <c r="AV241" s="147"/>
      <c r="AW241" s="147"/>
      <c r="AX241" s="147"/>
      <c r="AY241" s="147"/>
      <c r="AZ241" s="147"/>
    </row>
    <row r="242" spans="1:52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147"/>
      <c r="AP242" s="147"/>
      <c r="AQ242" s="147"/>
      <c r="AR242" s="147"/>
      <c r="AS242" s="147"/>
      <c r="AT242" s="147"/>
      <c r="AU242" s="147"/>
      <c r="AV242" s="147"/>
      <c r="AW242" s="147"/>
      <c r="AX242" s="147"/>
      <c r="AY242" s="147"/>
      <c r="AZ242" s="147"/>
    </row>
    <row r="243" spans="1:52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  <c r="AO243" s="147"/>
      <c r="AP243" s="147"/>
      <c r="AQ243" s="147"/>
      <c r="AR243" s="147"/>
      <c r="AS243" s="147"/>
      <c r="AT243" s="147"/>
      <c r="AU243" s="147"/>
      <c r="AV243" s="147"/>
      <c r="AW243" s="147"/>
      <c r="AX243" s="147"/>
      <c r="AY243" s="147"/>
      <c r="AZ243" s="147"/>
    </row>
    <row r="244" spans="1:52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  <c r="AO244" s="147"/>
      <c r="AP244" s="147"/>
      <c r="AQ244" s="147"/>
      <c r="AR244" s="147"/>
      <c r="AS244" s="147"/>
      <c r="AT244" s="147"/>
      <c r="AU244" s="147"/>
      <c r="AV244" s="147"/>
      <c r="AW244" s="147"/>
      <c r="AX244" s="147"/>
      <c r="AY244" s="147"/>
      <c r="AZ244" s="147"/>
    </row>
    <row r="245" spans="1:52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  <c r="AO245" s="147"/>
      <c r="AP245" s="147"/>
      <c r="AQ245" s="147"/>
      <c r="AR245" s="147"/>
      <c r="AS245" s="147"/>
      <c r="AT245" s="147"/>
      <c r="AU245" s="147"/>
      <c r="AV245" s="147"/>
      <c r="AW245" s="147"/>
      <c r="AX245" s="147"/>
      <c r="AY245" s="147"/>
      <c r="AZ245" s="147"/>
    </row>
    <row r="246" spans="1:52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147"/>
      <c r="AP246" s="147"/>
      <c r="AQ246" s="147"/>
      <c r="AR246" s="147"/>
      <c r="AS246" s="147"/>
      <c r="AT246" s="147"/>
      <c r="AU246" s="147"/>
      <c r="AV246" s="147"/>
      <c r="AW246" s="147"/>
      <c r="AX246" s="147"/>
      <c r="AY246" s="147"/>
      <c r="AZ246" s="147"/>
    </row>
    <row r="247" spans="1:52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  <c r="AO247" s="147"/>
      <c r="AP247" s="147"/>
      <c r="AQ247" s="147"/>
      <c r="AR247" s="147"/>
      <c r="AS247" s="147"/>
      <c r="AT247" s="147"/>
      <c r="AU247" s="147"/>
      <c r="AV247" s="147"/>
      <c r="AW247" s="147"/>
      <c r="AX247" s="147"/>
      <c r="AY247" s="147"/>
      <c r="AZ247" s="147"/>
    </row>
    <row r="248" spans="1:52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  <c r="AO248" s="147"/>
      <c r="AP248" s="147"/>
      <c r="AQ248" s="147"/>
      <c r="AR248" s="147"/>
      <c r="AS248" s="147"/>
      <c r="AT248" s="147"/>
      <c r="AU248" s="147"/>
      <c r="AV248" s="147"/>
      <c r="AW248" s="147"/>
      <c r="AX248" s="147"/>
      <c r="AY248" s="147"/>
      <c r="AZ248" s="147"/>
    </row>
    <row r="249" spans="1:52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  <c r="AO249" s="147"/>
      <c r="AP249" s="147"/>
      <c r="AQ249" s="147"/>
      <c r="AR249" s="147"/>
      <c r="AS249" s="147"/>
      <c r="AT249" s="147"/>
      <c r="AU249" s="147"/>
      <c r="AV249" s="147"/>
      <c r="AW249" s="147"/>
      <c r="AX249" s="147"/>
      <c r="AY249" s="147"/>
      <c r="AZ249" s="147"/>
    </row>
    <row r="250" spans="1:52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  <c r="AO250" s="147"/>
      <c r="AP250" s="147"/>
      <c r="AQ250" s="147"/>
      <c r="AR250" s="147"/>
      <c r="AS250" s="147"/>
      <c r="AT250" s="147"/>
      <c r="AU250" s="147"/>
      <c r="AV250" s="147"/>
      <c r="AW250" s="147"/>
      <c r="AX250" s="147"/>
      <c r="AY250" s="147"/>
      <c r="AZ250" s="147"/>
    </row>
    <row r="251" spans="1:52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  <c r="AO251" s="147"/>
      <c r="AP251" s="147"/>
      <c r="AQ251" s="147"/>
      <c r="AR251" s="147"/>
      <c r="AS251" s="147"/>
      <c r="AT251" s="147"/>
      <c r="AU251" s="147"/>
      <c r="AV251" s="147"/>
      <c r="AW251" s="147"/>
      <c r="AX251" s="147"/>
      <c r="AY251" s="147"/>
      <c r="AZ251" s="147"/>
    </row>
    <row r="252" spans="1:52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  <c r="AO252" s="147"/>
      <c r="AP252" s="147"/>
      <c r="AQ252" s="147"/>
      <c r="AR252" s="147"/>
      <c r="AS252" s="147"/>
      <c r="AT252" s="147"/>
      <c r="AU252" s="147"/>
      <c r="AV252" s="147"/>
      <c r="AW252" s="147"/>
      <c r="AX252" s="147"/>
      <c r="AY252" s="147"/>
      <c r="AZ252" s="147"/>
    </row>
    <row r="253" spans="1:52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  <c r="AO253" s="147"/>
      <c r="AP253" s="147"/>
      <c r="AQ253" s="147"/>
      <c r="AR253" s="147"/>
      <c r="AS253" s="147"/>
      <c r="AT253" s="147"/>
      <c r="AU253" s="147"/>
      <c r="AV253" s="147"/>
      <c r="AW253" s="147"/>
      <c r="AX253" s="147"/>
      <c r="AY253" s="147"/>
      <c r="AZ253" s="147"/>
    </row>
    <row r="254" spans="1:52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  <c r="AO254" s="147"/>
      <c r="AP254" s="147"/>
      <c r="AQ254" s="147"/>
      <c r="AR254" s="147"/>
      <c r="AS254" s="147"/>
      <c r="AT254" s="147"/>
      <c r="AU254" s="147"/>
      <c r="AV254" s="147"/>
      <c r="AW254" s="147"/>
      <c r="AX254" s="147"/>
      <c r="AY254" s="147"/>
      <c r="AZ254" s="147"/>
    </row>
    <row r="255" spans="1:52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  <c r="AO255" s="147"/>
      <c r="AP255" s="147"/>
      <c r="AQ255" s="147"/>
      <c r="AR255" s="147"/>
      <c r="AS255" s="147"/>
      <c r="AT255" s="147"/>
      <c r="AU255" s="147"/>
      <c r="AV255" s="147"/>
      <c r="AW255" s="147"/>
      <c r="AX255" s="147"/>
      <c r="AY255" s="147"/>
      <c r="AZ255" s="147"/>
    </row>
    <row r="256" spans="1:52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  <c r="AO256" s="147"/>
      <c r="AP256" s="147"/>
      <c r="AQ256" s="147"/>
      <c r="AR256" s="147"/>
      <c r="AS256" s="147"/>
      <c r="AT256" s="147"/>
      <c r="AU256" s="147"/>
      <c r="AV256" s="147"/>
      <c r="AW256" s="147"/>
      <c r="AX256" s="147"/>
      <c r="AY256" s="147"/>
      <c r="AZ256" s="147"/>
    </row>
    <row r="257" spans="1:52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  <c r="AO257" s="147"/>
      <c r="AP257" s="147"/>
      <c r="AQ257" s="147"/>
      <c r="AR257" s="147"/>
      <c r="AS257" s="147"/>
      <c r="AT257" s="147"/>
      <c r="AU257" s="147"/>
      <c r="AV257" s="147"/>
      <c r="AW257" s="147"/>
      <c r="AX257" s="147"/>
      <c r="AY257" s="147"/>
      <c r="AZ257" s="147"/>
    </row>
    <row r="258" spans="1:52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  <c r="AO258" s="147"/>
      <c r="AP258" s="147"/>
      <c r="AQ258" s="147"/>
      <c r="AR258" s="147"/>
      <c r="AS258" s="147"/>
      <c r="AT258" s="147"/>
      <c r="AU258" s="147"/>
      <c r="AV258" s="147"/>
      <c r="AW258" s="147"/>
      <c r="AX258" s="147"/>
      <c r="AY258" s="147"/>
      <c r="AZ258" s="147"/>
    </row>
    <row r="259" spans="1:52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  <c r="AO259" s="147"/>
      <c r="AP259" s="147"/>
      <c r="AQ259" s="147"/>
      <c r="AR259" s="147"/>
      <c r="AS259" s="147"/>
      <c r="AT259" s="147"/>
      <c r="AU259" s="147"/>
      <c r="AV259" s="147"/>
      <c r="AW259" s="147"/>
      <c r="AX259" s="147"/>
      <c r="AY259" s="147"/>
      <c r="AZ259" s="147"/>
    </row>
    <row r="260" spans="1:52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  <c r="AO260" s="147"/>
      <c r="AP260" s="147"/>
      <c r="AQ260" s="147"/>
      <c r="AR260" s="147"/>
      <c r="AS260" s="147"/>
      <c r="AT260" s="147"/>
      <c r="AU260" s="147"/>
      <c r="AV260" s="147"/>
      <c r="AW260" s="147"/>
      <c r="AX260" s="147"/>
      <c r="AY260" s="147"/>
      <c r="AZ260" s="147"/>
    </row>
    <row r="261" spans="1:52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  <c r="AO261" s="147"/>
      <c r="AP261" s="147"/>
      <c r="AQ261" s="147"/>
      <c r="AR261" s="147"/>
      <c r="AS261" s="147"/>
      <c r="AT261" s="147"/>
      <c r="AU261" s="147"/>
      <c r="AV261" s="147"/>
      <c r="AW261" s="147"/>
      <c r="AX261" s="147"/>
      <c r="AY261" s="147"/>
      <c r="AZ261" s="147"/>
    </row>
    <row r="262" spans="1:52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  <c r="AO262" s="147"/>
      <c r="AP262" s="147"/>
      <c r="AQ262" s="147"/>
      <c r="AR262" s="147"/>
      <c r="AS262" s="147"/>
      <c r="AT262" s="147"/>
      <c r="AU262" s="147"/>
      <c r="AV262" s="147"/>
      <c r="AW262" s="147"/>
      <c r="AX262" s="147"/>
      <c r="AY262" s="147"/>
      <c r="AZ262" s="147"/>
    </row>
    <row r="263" spans="1:52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  <c r="AO263" s="147"/>
      <c r="AP263" s="147"/>
      <c r="AQ263" s="147"/>
      <c r="AR263" s="147"/>
      <c r="AS263" s="147"/>
      <c r="AT263" s="147"/>
      <c r="AU263" s="147"/>
      <c r="AV263" s="147"/>
      <c r="AW263" s="147"/>
      <c r="AX263" s="147"/>
      <c r="AY263" s="147"/>
      <c r="AZ263" s="147"/>
    </row>
    <row r="264" spans="1:52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  <c r="AO264" s="147"/>
      <c r="AP264" s="147"/>
      <c r="AQ264" s="147"/>
      <c r="AR264" s="147"/>
      <c r="AS264" s="147"/>
      <c r="AT264" s="147"/>
      <c r="AU264" s="147"/>
      <c r="AV264" s="147"/>
      <c r="AW264" s="147"/>
      <c r="AX264" s="147"/>
      <c r="AY264" s="147"/>
      <c r="AZ264" s="147"/>
    </row>
    <row r="265" spans="1:52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  <c r="AO265" s="147"/>
      <c r="AP265" s="147"/>
      <c r="AQ265" s="147"/>
      <c r="AR265" s="147"/>
      <c r="AS265" s="147"/>
      <c r="AT265" s="147"/>
      <c r="AU265" s="147"/>
      <c r="AV265" s="147"/>
      <c r="AW265" s="147"/>
      <c r="AX265" s="147"/>
      <c r="AY265" s="147"/>
      <c r="AZ265" s="147"/>
    </row>
    <row r="266" spans="1:52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  <c r="AO266" s="147"/>
      <c r="AP266" s="147"/>
      <c r="AQ266" s="147"/>
      <c r="AR266" s="147"/>
      <c r="AS266" s="147"/>
      <c r="AT266" s="147"/>
      <c r="AU266" s="147"/>
      <c r="AV266" s="147"/>
      <c r="AW266" s="147"/>
      <c r="AX266" s="147"/>
      <c r="AY266" s="147"/>
      <c r="AZ266" s="147"/>
    </row>
    <row r="267" spans="1:52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  <c r="AO267" s="147"/>
      <c r="AP267" s="147"/>
      <c r="AQ267" s="147"/>
      <c r="AR267" s="147"/>
      <c r="AS267" s="147"/>
      <c r="AT267" s="147"/>
      <c r="AU267" s="147"/>
      <c r="AV267" s="147"/>
      <c r="AW267" s="147"/>
      <c r="AX267" s="147"/>
      <c r="AY267" s="147"/>
      <c r="AZ267" s="147"/>
    </row>
    <row r="268" spans="1:52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  <c r="AO268" s="147"/>
      <c r="AP268" s="147"/>
      <c r="AQ268" s="147"/>
      <c r="AR268" s="147"/>
      <c r="AS268" s="147"/>
      <c r="AT268" s="147"/>
      <c r="AU268" s="147"/>
      <c r="AV268" s="147"/>
      <c r="AW268" s="147"/>
      <c r="AX268" s="147"/>
      <c r="AY268" s="147"/>
      <c r="AZ268" s="147"/>
    </row>
    <row r="269" spans="1:52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  <c r="AO269" s="147"/>
      <c r="AP269" s="147"/>
      <c r="AQ269" s="147"/>
      <c r="AR269" s="147"/>
      <c r="AS269" s="147"/>
      <c r="AT269" s="147"/>
      <c r="AU269" s="147"/>
      <c r="AV269" s="147"/>
      <c r="AW269" s="147"/>
      <c r="AX269" s="147"/>
      <c r="AY269" s="147"/>
      <c r="AZ269" s="147"/>
    </row>
    <row r="270" spans="1:52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  <c r="AO270" s="147"/>
      <c r="AP270" s="147"/>
      <c r="AQ270" s="147"/>
      <c r="AR270" s="147"/>
      <c r="AS270" s="147"/>
      <c r="AT270" s="147"/>
      <c r="AU270" s="147"/>
      <c r="AV270" s="147"/>
      <c r="AW270" s="147"/>
      <c r="AX270" s="147"/>
      <c r="AY270" s="147"/>
      <c r="AZ270" s="147"/>
    </row>
    <row r="271" spans="1:52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  <c r="AO271" s="147"/>
      <c r="AP271" s="147"/>
      <c r="AQ271" s="147"/>
      <c r="AR271" s="147"/>
      <c r="AS271" s="147"/>
      <c r="AT271" s="147"/>
      <c r="AU271" s="147"/>
      <c r="AV271" s="147"/>
      <c r="AW271" s="147"/>
      <c r="AX271" s="147"/>
      <c r="AY271" s="147"/>
      <c r="AZ271" s="147"/>
    </row>
    <row r="272" spans="1:52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  <c r="AP272" s="147"/>
      <c r="AQ272" s="147"/>
      <c r="AR272" s="147"/>
      <c r="AS272" s="147"/>
      <c r="AT272" s="147"/>
      <c r="AU272" s="147"/>
      <c r="AV272" s="147"/>
      <c r="AW272" s="147"/>
      <c r="AX272" s="147"/>
      <c r="AY272" s="147"/>
      <c r="AZ272" s="147"/>
    </row>
    <row r="273" spans="1:52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  <c r="AO273" s="147"/>
      <c r="AP273" s="147"/>
      <c r="AQ273" s="147"/>
      <c r="AR273" s="147"/>
      <c r="AS273" s="147"/>
      <c r="AT273" s="147"/>
      <c r="AU273" s="147"/>
      <c r="AV273" s="147"/>
      <c r="AW273" s="147"/>
      <c r="AX273" s="147"/>
      <c r="AY273" s="147"/>
      <c r="AZ273" s="147"/>
    </row>
    <row r="274" spans="1:52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  <c r="AO274" s="147"/>
      <c r="AP274" s="147"/>
      <c r="AQ274" s="147"/>
      <c r="AR274" s="147"/>
      <c r="AS274" s="147"/>
      <c r="AT274" s="147"/>
      <c r="AU274" s="147"/>
      <c r="AV274" s="147"/>
      <c r="AW274" s="147"/>
      <c r="AX274" s="147"/>
      <c r="AY274" s="147"/>
      <c r="AZ274" s="147"/>
    </row>
    <row r="275" spans="1:52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  <c r="AO275" s="147"/>
      <c r="AP275" s="147"/>
      <c r="AQ275" s="147"/>
      <c r="AR275" s="147"/>
      <c r="AS275" s="147"/>
      <c r="AT275" s="147"/>
      <c r="AU275" s="147"/>
      <c r="AV275" s="147"/>
      <c r="AW275" s="147"/>
      <c r="AX275" s="147"/>
      <c r="AY275" s="147"/>
      <c r="AZ275" s="147"/>
    </row>
    <row r="276" spans="1:52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  <c r="AO276" s="147"/>
      <c r="AP276" s="147"/>
      <c r="AQ276" s="147"/>
      <c r="AR276" s="147"/>
      <c r="AS276" s="147"/>
      <c r="AT276" s="147"/>
      <c r="AU276" s="147"/>
      <c r="AV276" s="147"/>
      <c r="AW276" s="147"/>
      <c r="AX276" s="147"/>
      <c r="AY276" s="147"/>
      <c r="AZ276" s="147"/>
    </row>
    <row r="277" spans="1:52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  <c r="AO277" s="147"/>
      <c r="AP277" s="147"/>
      <c r="AQ277" s="147"/>
      <c r="AR277" s="147"/>
      <c r="AS277" s="147"/>
      <c r="AT277" s="147"/>
      <c r="AU277" s="147"/>
      <c r="AV277" s="147"/>
      <c r="AW277" s="147"/>
      <c r="AX277" s="147"/>
      <c r="AY277" s="147"/>
      <c r="AZ277" s="147"/>
    </row>
    <row r="278" spans="1:52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  <c r="AO278" s="147"/>
      <c r="AP278" s="147"/>
      <c r="AQ278" s="147"/>
      <c r="AR278" s="147"/>
      <c r="AS278" s="147"/>
      <c r="AT278" s="147"/>
      <c r="AU278" s="147"/>
      <c r="AV278" s="147"/>
      <c r="AW278" s="147"/>
      <c r="AX278" s="147"/>
      <c r="AY278" s="147"/>
      <c r="AZ278" s="147"/>
    </row>
    <row r="279" spans="1:52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  <c r="AO279" s="147"/>
      <c r="AP279" s="147"/>
      <c r="AQ279" s="147"/>
      <c r="AR279" s="147"/>
      <c r="AS279" s="147"/>
      <c r="AT279" s="147"/>
      <c r="AU279" s="147"/>
      <c r="AV279" s="147"/>
      <c r="AW279" s="147"/>
      <c r="AX279" s="147"/>
      <c r="AY279" s="147"/>
      <c r="AZ279" s="147"/>
    </row>
    <row r="280" spans="1:52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  <c r="AO280" s="147"/>
      <c r="AP280" s="147"/>
      <c r="AQ280" s="147"/>
      <c r="AR280" s="147"/>
      <c r="AS280" s="147"/>
      <c r="AT280" s="147"/>
      <c r="AU280" s="147"/>
      <c r="AV280" s="147"/>
      <c r="AW280" s="147"/>
      <c r="AX280" s="147"/>
      <c r="AY280" s="147"/>
      <c r="AZ280" s="147"/>
    </row>
    <row r="281" spans="1:52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  <c r="AO281" s="147"/>
      <c r="AP281" s="147"/>
      <c r="AQ281" s="147"/>
      <c r="AR281" s="147"/>
      <c r="AS281" s="147"/>
      <c r="AT281" s="147"/>
      <c r="AU281" s="147"/>
      <c r="AV281" s="147"/>
      <c r="AW281" s="147"/>
      <c r="AX281" s="147"/>
      <c r="AY281" s="147"/>
      <c r="AZ281" s="147"/>
    </row>
    <row r="282" spans="1:52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  <c r="AO282" s="147"/>
      <c r="AP282" s="147"/>
      <c r="AQ282" s="147"/>
      <c r="AR282" s="147"/>
      <c r="AS282" s="147"/>
      <c r="AT282" s="147"/>
      <c r="AU282" s="147"/>
      <c r="AV282" s="147"/>
      <c r="AW282" s="147"/>
      <c r="AX282" s="147"/>
      <c r="AY282" s="147"/>
      <c r="AZ282" s="147"/>
    </row>
    <row r="283" spans="1:52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  <c r="AO283" s="147"/>
      <c r="AP283" s="147"/>
      <c r="AQ283" s="147"/>
      <c r="AR283" s="147"/>
      <c r="AS283" s="147"/>
      <c r="AT283" s="147"/>
      <c r="AU283" s="147"/>
      <c r="AV283" s="147"/>
      <c r="AW283" s="147"/>
      <c r="AX283" s="147"/>
      <c r="AY283" s="147"/>
      <c r="AZ283" s="147"/>
    </row>
    <row r="284" spans="1:52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  <c r="AO284" s="147"/>
      <c r="AP284" s="147"/>
      <c r="AQ284" s="147"/>
      <c r="AR284" s="147"/>
      <c r="AS284" s="147"/>
      <c r="AT284" s="147"/>
      <c r="AU284" s="147"/>
      <c r="AV284" s="147"/>
      <c r="AW284" s="147"/>
      <c r="AX284" s="147"/>
      <c r="AY284" s="147"/>
      <c r="AZ284" s="147"/>
    </row>
    <row r="285" spans="1:52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  <c r="AO285" s="147"/>
      <c r="AP285" s="147"/>
      <c r="AQ285" s="147"/>
      <c r="AR285" s="147"/>
      <c r="AS285" s="147"/>
      <c r="AT285" s="147"/>
      <c r="AU285" s="147"/>
      <c r="AV285" s="147"/>
      <c r="AW285" s="147"/>
      <c r="AX285" s="147"/>
      <c r="AY285" s="147"/>
      <c r="AZ285" s="147"/>
    </row>
    <row r="286" spans="1:52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  <c r="AO286" s="147"/>
      <c r="AP286" s="147"/>
      <c r="AQ286" s="147"/>
      <c r="AR286" s="147"/>
      <c r="AS286" s="147"/>
      <c r="AT286" s="147"/>
      <c r="AU286" s="147"/>
      <c r="AV286" s="147"/>
      <c r="AW286" s="147"/>
      <c r="AX286" s="147"/>
      <c r="AY286" s="147"/>
      <c r="AZ286" s="147"/>
    </row>
    <row r="287" spans="1:52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  <c r="AO287" s="147"/>
      <c r="AP287" s="147"/>
      <c r="AQ287" s="147"/>
      <c r="AR287" s="147"/>
      <c r="AS287" s="147"/>
      <c r="AT287" s="147"/>
      <c r="AU287" s="147"/>
      <c r="AV287" s="147"/>
      <c r="AW287" s="147"/>
      <c r="AX287" s="147"/>
      <c r="AY287" s="147"/>
      <c r="AZ287" s="147"/>
    </row>
    <row r="288" spans="1:52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  <c r="AO288" s="147"/>
      <c r="AP288" s="147"/>
      <c r="AQ288" s="147"/>
      <c r="AR288" s="147"/>
      <c r="AS288" s="147"/>
      <c r="AT288" s="147"/>
      <c r="AU288" s="147"/>
      <c r="AV288" s="147"/>
      <c r="AW288" s="147"/>
      <c r="AX288" s="147"/>
      <c r="AY288" s="147"/>
      <c r="AZ288" s="147"/>
    </row>
    <row r="289" spans="1:52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  <c r="AO289" s="147"/>
      <c r="AP289" s="147"/>
      <c r="AQ289" s="147"/>
      <c r="AR289" s="147"/>
      <c r="AS289" s="147"/>
      <c r="AT289" s="147"/>
      <c r="AU289" s="147"/>
      <c r="AV289" s="147"/>
      <c r="AW289" s="147"/>
      <c r="AX289" s="147"/>
      <c r="AY289" s="147"/>
      <c r="AZ289" s="147"/>
    </row>
    <row r="290" spans="1:52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  <c r="AO290" s="147"/>
      <c r="AP290" s="147"/>
      <c r="AQ290" s="147"/>
      <c r="AR290" s="147"/>
      <c r="AS290" s="147"/>
      <c r="AT290" s="147"/>
      <c r="AU290" s="147"/>
      <c r="AV290" s="147"/>
      <c r="AW290" s="147"/>
      <c r="AX290" s="147"/>
      <c r="AY290" s="147"/>
      <c r="AZ290" s="147"/>
    </row>
    <row r="291" spans="1:52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  <c r="AO291" s="147"/>
      <c r="AP291" s="147"/>
      <c r="AQ291" s="147"/>
      <c r="AR291" s="147"/>
      <c r="AS291" s="147"/>
      <c r="AT291" s="147"/>
      <c r="AU291" s="147"/>
      <c r="AV291" s="147"/>
      <c r="AW291" s="147"/>
      <c r="AX291" s="147"/>
      <c r="AY291" s="147"/>
      <c r="AZ291" s="147"/>
    </row>
    <row r="292" spans="1:52" x14ac:dyDescent="0.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  <c r="AO292" s="147"/>
      <c r="AP292" s="147"/>
      <c r="AQ292" s="147"/>
      <c r="AR292" s="147"/>
      <c r="AS292" s="147"/>
      <c r="AT292" s="147"/>
      <c r="AU292" s="147"/>
      <c r="AV292" s="147"/>
      <c r="AW292" s="147"/>
      <c r="AX292" s="147"/>
      <c r="AY292" s="147"/>
      <c r="AZ292" s="147"/>
    </row>
    <row r="293" spans="1:52" x14ac:dyDescent="0.2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  <c r="AO293" s="147"/>
      <c r="AP293" s="147"/>
      <c r="AQ293" s="147"/>
      <c r="AR293" s="147"/>
      <c r="AS293" s="147"/>
      <c r="AT293" s="147"/>
      <c r="AU293" s="147"/>
      <c r="AV293" s="147"/>
      <c r="AW293" s="147"/>
      <c r="AX293" s="147"/>
      <c r="AY293" s="147"/>
      <c r="AZ293" s="147"/>
    </row>
    <row r="294" spans="1:52" x14ac:dyDescent="0.2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  <c r="AO294" s="147"/>
      <c r="AP294" s="147"/>
      <c r="AQ294" s="147"/>
      <c r="AR294" s="147"/>
      <c r="AS294" s="147"/>
      <c r="AT294" s="147"/>
      <c r="AU294" s="147"/>
      <c r="AV294" s="147"/>
      <c r="AW294" s="147"/>
      <c r="AX294" s="147"/>
      <c r="AY294" s="147"/>
      <c r="AZ294" s="147"/>
    </row>
    <row r="295" spans="1:52" x14ac:dyDescent="0.2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  <c r="AO295" s="147"/>
      <c r="AP295" s="147"/>
      <c r="AQ295" s="147"/>
      <c r="AR295" s="147"/>
      <c r="AS295" s="147"/>
      <c r="AT295" s="147"/>
      <c r="AU295" s="147"/>
      <c r="AV295" s="147"/>
      <c r="AW295" s="147"/>
      <c r="AX295" s="147"/>
      <c r="AY295" s="147"/>
      <c r="AZ295" s="147"/>
    </row>
    <row r="296" spans="1:52" x14ac:dyDescent="0.2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  <c r="AO296" s="147"/>
      <c r="AP296" s="147"/>
      <c r="AQ296" s="147"/>
      <c r="AR296" s="147"/>
      <c r="AS296" s="147"/>
      <c r="AT296" s="147"/>
      <c r="AU296" s="147"/>
      <c r="AV296" s="147"/>
      <c r="AW296" s="147"/>
      <c r="AX296" s="147"/>
      <c r="AY296" s="147"/>
      <c r="AZ296" s="147"/>
    </row>
    <row r="297" spans="1:52" x14ac:dyDescent="0.2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  <c r="AO297" s="147"/>
      <c r="AP297" s="147"/>
      <c r="AQ297" s="147"/>
      <c r="AR297" s="147"/>
      <c r="AS297" s="147"/>
      <c r="AT297" s="147"/>
      <c r="AU297" s="147"/>
      <c r="AV297" s="147"/>
      <c r="AW297" s="147"/>
      <c r="AX297" s="147"/>
      <c r="AY297" s="147"/>
      <c r="AZ297" s="147"/>
    </row>
    <row r="298" spans="1:52" x14ac:dyDescent="0.2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  <c r="AO298" s="147"/>
      <c r="AP298" s="147"/>
      <c r="AQ298" s="147"/>
      <c r="AR298" s="147"/>
      <c r="AS298" s="147"/>
      <c r="AT298" s="147"/>
      <c r="AU298" s="147"/>
      <c r="AV298" s="147"/>
      <c r="AW298" s="147"/>
      <c r="AX298" s="147"/>
      <c r="AY298" s="147"/>
      <c r="AZ298" s="147"/>
    </row>
    <row r="299" spans="1:52" x14ac:dyDescent="0.2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  <c r="AO299" s="147"/>
      <c r="AP299" s="147"/>
      <c r="AQ299" s="147"/>
      <c r="AR299" s="147"/>
      <c r="AS299" s="147"/>
      <c r="AT299" s="147"/>
      <c r="AU299" s="147"/>
      <c r="AV299" s="147"/>
      <c r="AW299" s="147"/>
      <c r="AX299" s="147"/>
      <c r="AY299" s="147"/>
      <c r="AZ299" s="147"/>
    </row>
    <row r="300" spans="1:52" x14ac:dyDescent="0.2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  <c r="AO300" s="147"/>
      <c r="AP300" s="147"/>
      <c r="AQ300" s="147"/>
      <c r="AR300" s="147"/>
      <c r="AS300" s="147"/>
      <c r="AT300" s="147"/>
      <c r="AU300" s="147"/>
      <c r="AV300" s="147"/>
      <c r="AW300" s="147"/>
      <c r="AX300" s="147"/>
      <c r="AY300" s="147"/>
      <c r="AZ300" s="147"/>
    </row>
    <row r="301" spans="1:52" x14ac:dyDescent="0.2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  <c r="AO301" s="147"/>
      <c r="AP301" s="147"/>
      <c r="AQ301" s="147"/>
      <c r="AR301" s="147"/>
      <c r="AS301" s="147"/>
      <c r="AT301" s="147"/>
      <c r="AU301" s="147"/>
      <c r="AV301" s="147"/>
      <c r="AW301" s="147"/>
      <c r="AX301" s="147"/>
      <c r="AY301" s="147"/>
      <c r="AZ301" s="147"/>
    </row>
    <row r="302" spans="1:52" x14ac:dyDescent="0.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  <c r="AO302" s="147"/>
      <c r="AP302" s="147"/>
      <c r="AQ302" s="147"/>
      <c r="AR302" s="147"/>
      <c r="AS302" s="147"/>
      <c r="AT302" s="147"/>
      <c r="AU302" s="147"/>
      <c r="AV302" s="147"/>
      <c r="AW302" s="147"/>
      <c r="AX302" s="147"/>
      <c r="AY302" s="147"/>
      <c r="AZ302" s="147"/>
    </row>
    <row r="303" spans="1:52" x14ac:dyDescent="0.2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  <c r="AO303" s="147"/>
      <c r="AP303" s="147"/>
      <c r="AQ303" s="147"/>
      <c r="AR303" s="147"/>
      <c r="AS303" s="147"/>
      <c r="AT303" s="147"/>
      <c r="AU303" s="147"/>
      <c r="AV303" s="147"/>
      <c r="AW303" s="147"/>
      <c r="AX303" s="147"/>
      <c r="AY303" s="147"/>
      <c r="AZ303" s="147"/>
    </row>
    <row r="304" spans="1:52" x14ac:dyDescent="0.2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  <c r="AO304" s="147"/>
      <c r="AP304" s="147"/>
      <c r="AQ304" s="147"/>
      <c r="AR304" s="147"/>
      <c r="AS304" s="147"/>
      <c r="AT304" s="147"/>
      <c r="AU304" s="147"/>
      <c r="AV304" s="147"/>
      <c r="AW304" s="147"/>
      <c r="AX304" s="147"/>
      <c r="AY304" s="147"/>
      <c r="AZ304" s="147"/>
    </row>
    <row r="305" spans="1:52" x14ac:dyDescent="0.2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  <c r="AO305" s="147"/>
      <c r="AP305" s="147"/>
      <c r="AQ305" s="147"/>
      <c r="AR305" s="147"/>
      <c r="AS305" s="147"/>
      <c r="AT305" s="147"/>
      <c r="AU305" s="147"/>
      <c r="AV305" s="147"/>
      <c r="AW305" s="147"/>
      <c r="AX305" s="147"/>
      <c r="AY305" s="147"/>
      <c r="AZ305" s="147"/>
    </row>
    <row r="306" spans="1:52" x14ac:dyDescent="0.2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  <c r="AO306" s="147"/>
      <c r="AP306" s="147"/>
      <c r="AQ306" s="147"/>
      <c r="AR306" s="147"/>
      <c r="AS306" s="147"/>
      <c r="AT306" s="147"/>
      <c r="AU306" s="147"/>
      <c r="AV306" s="147"/>
      <c r="AW306" s="147"/>
      <c r="AX306" s="147"/>
      <c r="AY306" s="147"/>
      <c r="AZ306" s="147"/>
    </row>
    <row r="307" spans="1:52" x14ac:dyDescent="0.2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  <c r="AO307" s="147"/>
      <c r="AP307" s="147"/>
      <c r="AQ307" s="147"/>
      <c r="AR307" s="147"/>
      <c r="AS307" s="147"/>
      <c r="AT307" s="147"/>
      <c r="AU307" s="147"/>
      <c r="AV307" s="147"/>
      <c r="AW307" s="147"/>
      <c r="AX307" s="147"/>
      <c r="AY307" s="147"/>
      <c r="AZ307" s="147"/>
    </row>
    <row r="308" spans="1:52" x14ac:dyDescent="0.2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  <c r="AO308" s="147"/>
      <c r="AP308" s="147"/>
      <c r="AQ308" s="147"/>
      <c r="AR308" s="147"/>
      <c r="AS308" s="147"/>
      <c r="AT308" s="147"/>
      <c r="AU308" s="147"/>
      <c r="AV308" s="147"/>
      <c r="AW308" s="147"/>
      <c r="AX308" s="147"/>
      <c r="AY308" s="147"/>
      <c r="AZ308" s="147"/>
    </row>
    <row r="309" spans="1:52" x14ac:dyDescent="0.2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  <c r="AO309" s="147"/>
      <c r="AP309" s="147"/>
      <c r="AQ309" s="147"/>
      <c r="AR309" s="147"/>
      <c r="AS309" s="147"/>
      <c r="AT309" s="147"/>
      <c r="AU309" s="147"/>
      <c r="AV309" s="147"/>
      <c r="AW309" s="147"/>
      <c r="AX309" s="147"/>
      <c r="AY309" s="147"/>
      <c r="AZ309" s="147"/>
    </row>
    <row r="310" spans="1:52" x14ac:dyDescent="0.2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  <c r="AO310" s="147"/>
      <c r="AP310" s="147"/>
      <c r="AQ310" s="147"/>
      <c r="AR310" s="147"/>
      <c r="AS310" s="147"/>
      <c r="AT310" s="147"/>
      <c r="AU310" s="147"/>
      <c r="AV310" s="147"/>
      <c r="AW310" s="147"/>
      <c r="AX310" s="147"/>
      <c r="AY310" s="147"/>
      <c r="AZ310" s="147"/>
    </row>
    <row r="311" spans="1:52" x14ac:dyDescent="0.2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  <c r="AO311" s="147"/>
      <c r="AP311" s="147"/>
      <c r="AQ311" s="147"/>
      <c r="AR311" s="147"/>
      <c r="AS311" s="147"/>
      <c r="AT311" s="147"/>
      <c r="AU311" s="147"/>
      <c r="AV311" s="147"/>
      <c r="AW311" s="147"/>
      <c r="AX311" s="147"/>
      <c r="AY311" s="147"/>
      <c r="AZ311" s="147"/>
    </row>
    <row r="312" spans="1:52" x14ac:dyDescent="0.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  <c r="AO312" s="147"/>
      <c r="AP312" s="147"/>
      <c r="AQ312" s="147"/>
      <c r="AR312" s="147"/>
      <c r="AS312" s="147"/>
      <c r="AT312" s="147"/>
      <c r="AU312" s="147"/>
      <c r="AV312" s="147"/>
      <c r="AW312" s="147"/>
      <c r="AX312" s="147"/>
      <c r="AY312" s="147"/>
      <c r="AZ312" s="147"/>
    </row>
    <row r="313" spans="1:52" x14ac:dyDescent="0.2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  <c r="AO313" s="147"/>
      <c r="AP313" s="147"/>
      <c r="AQ313" s="147"/>
      <c r="AR313" s="147"/>
      <c r="AS313" s="147"/>
      <c r="AT313" s="147"/>
      <c r="AU313" s="147"/>
      <c r="AV313" s="147"/>
      <c r="AW313" s="147"/>
      <c r="AX313" s="147"/>
      <c r="AY313" s="147"/>
      <c r="AZ313" s="147"/>
    </row>
    <row r="314" spans="1:52" x14ac:dyDescent="0.2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  <c r="AO314" s="147"/>
      <c r="AP314" s="147"/>
      <c r="AQ314" s="147"/>
      <c r="AR314" s="147"/>
      <c r="AS314" s="147"/>
      <c r="AT314" s="147"/>
      <c r="AU314" s="147"/>
      <c r="AV314" s="147"/>
      <c r="AW314" s="147"/>
      <c r="AX314" s="147"/>
      <c r="AY314" s="147"/>
      <c r="AZ314" s="147"/>
    </row>
    <row r="315" spans="1:52" x14ac:dyDescent="0.2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  <c r="AO315" s="147"/>
      <c r="AP315" s="147"/>
      <c r="AQ315" s="147"/>
      <c r="AR315" s="147"/>
      <c r="AS315" s="147"/>
      <c r="AT315" s="147"/>
      <c r="AU315" s="147"/>
      <c r="AV315" s="147"/>
      <c r="AW315" s="147"/>
      <c r="AX315" s="147"/>
      <c r="AY315" s="147"/>
      <c r="AZ315" s="147"/>
    </row>
    <row r="316" spans="1:52" x14ac:dyDescent="0.2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  <c r="AO316" s="147"/>
      <c r="AP316" s="147"/>
      <c r="AQ316" s="147"/>
      <c r="AR316" s="147"/>
      <c r="AS316" s="147"/>
      <c r="AT316" s="147"/>
      <c r="AU316" s="147"/>
      <c r="AV316" s="147"/>
      <c r="AW316" s="147"/>
      <c r="AX316" s="147"/>
      <c r="AY316" s="147"/>
      <c r="AZ316" s="147"/>
    </row>
    <row r="317" spans="1:52" x14ac:dyDescent="0.2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  <c r="AO317" s="147"/>
      <c r="AP317" s="147"/>
      <c r="AQ317" s="147"/>
      <c r="AR317" s="147"/>
      <c r="AS317" s="147"/>
      <c r="AT317" s="147"/>
      <c r="AU317" s="147"/>
      <c r="AV317" s="147"/>
      <c r="AW317" s="147"/>
      <c r="AX317" s="147"/>
      <c r="AY317" s="147"/>
      <c r="AZ317" s="147"/>
    </row>
    <row r="318" spans="1:52" x14ac:dyDescent="0.2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  <c r="AO318" s="147"/>
      <c r="AP318" s="147"/>
      <c r="AQ318" s="147"/>
      <c r="AR318" s="147"/>
      <c r="AS318" s="147"/>
      <c r="AT318" s="147"/>
      <c r="AU318" s="147"/>
      <c r="AV318" s="147"/>
      <c r="AW318" s="147"/>
      <c r="AX318" s="147"/>
      <c r="AY318" s="147"/>
      <c r="AZ318" s="147"/>
    </row>
    <row r="319" spans="1:52" x14ac:dyDescent="0.2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  <c r="AO319" s="147"/>
      <c r="AP319" s="147"/>
      <c r="AQ319" s="147"/>
      <c r="AR319" s="147"/>
      <c r="AS319" s="147"/>
      <c r="AT319" s="147"/>
      <c r="AU319" s="147"/>
      <c r="AV319" s="147"/>
      <c r="AW319" s="147"/>
      <c r="AX319" s="147"/>
      <c r="AY319" s="147"/>
      <c r="AZ319" s="147"/>
    </row>
    <row r="320" spans="1:52" x14ac:dyDescent="0.2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  <c r="AO320" s="147"/>
      <c r="AP320" s="147"/>
      <c r="AQ320" s="147"/>
      <c r="AR320" s="147"/>
      <c r="AS320" s="147"/>
      <c r="AT320" s="147"/>
      <c r="AU320" s="147"/>
      <c r="AV320" s="147"/>
      <c r="AW320" s="147"/>
      <c r="AX320" s="147"/>
      <c r="AY320" s="147"/>
      <c r="AZ320" s="147"/>
    </row>
    <row r="321" spans="1:52" x14ac:dyDescent="0.2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  <c r="AP321" s="147"/>
      <c r="AQ321" s="147"/>
      <c r="AR321" s="147"/>
      <c r="AS321" s="147"/>
      <c r="AT321" s="147"/>
      <c r="AU321" s="147"/>
      <c r="AV321" s="147"/>
      <c r="AW321" s="147"/>
      <c r="AX321" s="147"/>
      <c r="AY321" s="147"/>
      <c r="AZ321" s="147"/>
    </row>
    <row r="322" spans="1:52" x14ac:dyDescent="0.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  <c r="AP322" s="147"/>
      <c r="AQ322" s="147"/>
      <c r="AR322" s="147"/>
      <c r="AS322" s="147"/>
      <c r="AT322" s="147"/>
      <c r="AU322" s="147"/>
      <c r="AV322" s="147"/>
      <c r="AW322" s="147"/>
      <c r="AX322" s="147"/>
      <c r="AY322" s="147"/>
      <c r="AZ322" s="147"/>
    </row>
    <row r="323" spans="1:52" x14ac:dyDescent="0.2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  <c r="AP323" s="147"/>
      <c r="AQ323" s="147"/>
      <c r="AR323" s="147"/>
      <c r="AS323" s="147"/>
      <c r="AT323" s="147"/>
      <c r="AU323" s="147"/>
      <c r="AV323" s="147"/>
      <c r="AW323" s="147"/>
      <c r="AX323" s="147"/>
      <c r="AY323" s="147"/>
      <c r="AZ323" s="147"/>
    </row>
    <row r="324" spans="1:52" x14ac:dyDescent="0.2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  <c r="AO324" s="147"/>
      <c r="AP324" s="147"/>
      <c r="AQ324" s="147"/>
      <c r="AR324" s="147"/>
      <c r="AS324" s="147"/>
      <c r="AT324" s="147"/>
      <c r="AU324" s="147"/>
      <c r="AV324" s="147"/>
      <c r="AW324" s="147"/>
      <c r="AX324" s="147"/>
      <c r="AY324" s="147"/>
      <c r="AZ324" s="147"/>
    </row>
    <row r="325" spans="1:52" x14ac:dyDescent="0.2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  <c r="AO325" s="147"/>
      <c r="AP325" s="147"/>
      <c r="AQ325" s="147"/>
      <c r="AR325" s="147"/>
      <c r="AS325" s="147"/>
      <c r="AT325" s="147"/>
      <c r="AU325" s="147"/>
      <c r="AV325" s="147"/>
      <c r="AW325" s="147"/>
      <c r="AX325" s="147"/>
      <c r="AY325" s="147"/>
      <c r="AZ325" s="147"/>
    </row>
    <row r="326" spans="1:52" x14ac:dyDescent="0.2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  <c r="AO326" s="147"/>
      <c r="AP326" s="147"/>
      <c r="AQ326" s="147"/>
      <c r="AR326" s="147"/>
      <c r="AS326" s="147"/>
      <c r="AT326" s="147"/>
      <c r="AU326" s="147"/>
      <c r="AV326" s="147"/>
      <c r="AW326" s="147"/>
      <c r="AX326" s="147"/>
      <c r="AY326" s="147"/>
      <c r="AZ326" s="147"/>
    </row>
    <row r="327" spans="1:52" x14ac:dyDescent="0.2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  <c r="AO327" s="147"/>
      <c r="AP327" s="147"/>
      <c r="AQ327" s="147"/>
      <c r="AR327" s="147"/>
      <c r="AS327" s="147"/>
      <c r="AT327" s="147"/>
      <c r="AU327" s="147"/>
      <c r="AV327" s="147"/>
      <c r="AW327" s="147"/>
      <c r="AX327" s="147"/>
      <c r="AY327" s="147"/>
      <c r="AZ327" s="147"/>
    </row>
    <row r="328" spans="1:52" x14ac:dyDescent="0.2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  <c r="AO328" s="147"/>
      <c r="AP328" s="147"/>
      <c r="AQ328" s="147"/>
      <c r="AR328" s="147"/>
      <c r="AS328" s="147"/>
      <c r="AT328" s="147"/>
      <c r="AU328" s="147"/>
      <c r="AV328" s="147"/>
      <c r="AW328" s="147"/>
      <c r="AX328" s="147"/>
      <c r="AY328" s="147"/>
      <c r="AZ328" s="147"/>
    </row>
    <row r="329" spans="1:52" x14ac:dyDescent="0.2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  <c r="AO329" s="147"/>
      <c r="AP329" s="147"/>
      <c r="AQ329" s="147"/>
      <c r="AR329" s="147"/>
      <c r="AS329" s="147"/>
      <c r="AT329" s="147"/>
      <c r="AU329" s="147"/>
      <c r="AV329" s="147"/>
      <c r="AW329" s="147"/>
      <c r="AX329" s="147"/>
      <c r="AY329" s="147"/>
      <c r="AZ329" s="147"/>
    </row>
    <row r="330" spans="1:52" x14ac:dyDescent="0.2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  <c r="AO330" s="147"/>
      <c r="AP330" s="147"/>
      <c r="AQ330" s="147"/>
      <c r="AR330" s="147"/>
      <c r="AS330" s="147"/>
      <c r="AT330" s="147"/>
      <c r="AU330" s="147"/>
      <c r="AV330" s="147"/>
      <c r="AW330" s="147"/>
      <c r="AX330" s="147"/>
      <c r="AY330" s="147"/>
      <c r="AZ330" s="147"/>
    </row>
    <row r="331" spans="1:52" x14ac:dyDescent="0.2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  <c r="AE331" s="147"/>
      <c r="AF331" s="147"/>
      <c r="AG331" s="147"/>
      <c r="AH331" s="147"/>
      <c r="AI331" s="147"/>
      <c r="AJ331" s="147"/>
      <c r="AK331" s="147"/>
      <c r="AL331" s="147"/>
      <c r="AM331" s="147"/>
      <c r="AN331" s="147"/>
      <c r="AO331" s="147"/>
      <c r="AP331" s="147"/>
      <c r="AQ331" s="147"/>
      <c r="AR331" s="147"/>
      <c r="AS331" s="147"/>
      <c r="AT331" s="147"/>
      <c r="AU331" s="147"/>
      <c r="AV331" s="147"/>
      <c r="AW331" s="147"/>
      <c r="AX331" s="147"/>
      <c r="AY331" s="147"/>
      <c r="AZ331" s="147"/>
    </row>
    <row r="332" spans="1:52" x14ac:dyDescent="0.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  <c r="AE332" s="147"/>
      <c r="AF332" s="147"/>
      <c r="AG332" s="147"/>
      <c r="AH332" s="147"/>
      <c r="AI332" s="147"/>
      <c r="AJ332" s="147"/>
      <c r="AK332" s="147"/>
      <c r="AL332" s="147"/>
      <c r="AM332" s="147"/>
      <c r="AN332" s="147"/>
      <c r="AO332" s="147"/>
      <c r="AP332" s="147"/>
      <c r="AQ332" s="147"/>
      <c r="AR332" s="147"/>
      <c r="AS332" s="147"/>
      <c r="AT332" s="147"/>
      <c r="AU332" s="147"/>
      <c r="AV332" s="147"/>
      <c r="AW332" s="147"/>
      <c r="AX332" s="147"/>
      <c r="AY332" s="147"/>
      <c r="AZ332" s="147"/>
    </row>
    <row r="333" spans="1:52" x14ac:dyDescent="0.2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  <c r="AE333" s="147"/>
      <c r="AF333" s="147"/>
      <c r="AG333" s="147"/>
      <c r="AH333" s="147"/>
      <c r="AI333" s="147"/>
      <c r="AJ333" s="147"/>
      <c r="AK333" s="147"/>
      <c r="AL333" s="147"/>
      <c r="AM333" s="147"/>
      <c r="AN333" s="147"/>
      <c r="AO333" s="147"/>
      <c r="AP333" s="147"/>
      <c r="AQ333" s="147"/>
      <c r="AR333" s="147"/>
      <c r="AS333" s="147"/>
      <c r="AT333" s="147"/>
      <c r="AU333" s="147"/>
      <c r="AV333" s="147"/>
      <c r="AW333" s="147"/>
      <c r="AX333" s="147"/>
      <c r="AY333" s="147"/>
      <c r="AZ333" s="147"/>
    </row>
    <row r="334" spans="1:52" x14ac:dyDescent="0.2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7"/>
      <c r="AG334" s="147"/>
      <c r="AH334" s="147"/>
      <c r="AI334" s="147"/>
      <c r="AJ334" s="147"/>
      <c r="AK334" s="147"/>
      <c r="AL334" s="147"/>
      <c r="AM334" s="147"/>
      <c r="AN334" s="147"/>
      <c r="AO334" s="147"/>
      <c r="AP334" s="147"/>
      <c r="AQ334" s="147"/>
      <c r="AR334" s="147"/>
      <c r="AS334" s="147"/>
      <c r="AT334" s="147"/>
      <c r="AU334" s="147"/>
      <c r="AV334" s="147"/>
      <c r="AW334" s="147"/>
      <c r="AX334" s="147"/>
      <c r="AY334" s="147"/>
      <c r="AZ334" s="147"/>
    </row>
    <row r="335" spans="1:52" x14ac:dyDescent="0.2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  <c r="AE335" s="147"/>
      <c r="AF335" s="147"/>
      <c r="AG335" s="147"/>
      <c r="AH335" s="147"/>
      <c r="AI335" s="147"/>
      <c r="AJ335" s="147"/>
      <c r="AK335" s="147"/>
      <c r="AL335" s="147"/>
      <c r="AM335" s="147"/>
      <c r="AN335" s="147"/>
      <c r="AO335" s="147"/>
      <c r="AP335" s="147"/>
      <c r="AQ335" s="147"/>
      <c r="AR335" s="147"/>
      <c r="AS335" s="147"/>
      <c r="AT335" s="147"/>
      <c r="AU335" s="147"/>
      <c r="AV335" s="147"/>
      <c r="AW335" s="147"/>
      <c r="AX335" s="147"/>
      <c r="AY335" s="147"/>
      <c r="AZ335" s="147"/>
    </row>
    <row r="336" spans="1:52" x14ac:dyDescent="0.2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  <c r="AE336" s="147"/>
      <c r="AF336" s="147"/>
      <c r="AG336" s="147"/>
      <c r="AH336" s="147"/>
      <c r="AI336" s="147"/>
      <c r="AJ336" s="147"/>
      <c r="AK336" s="147"/>
      <c r="AL336" s="147"/>
      <c r="AM336" s="147"/>
      <c r="AN336" s="147"/>
      <c r="AO336" s="147"/>
      <c r="AP336" s="147"/>
      <c r="AQ336" s="147"/>
      <c r="AR336" s="147"/>
      <c r="AS336" s="147"/>
      <c r="AT336" s="147"/>
      <c r="AU336" s="147"/>
      <c r="AV336" s="147"/>
      <c r="AW336" s="147"/>
      <c r="AX336" s="147"/>
      <c r="AY336" s="147"/>
      <c r="AZ336" s="147"/>
    </row>
    <row r="337" spans="1:52" x14ac:dyDescent="0.2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7"/>
      <c r="AH337" s="147"/>
      <c r="AI337" s="147"/>
      <c r="AJ337" s="147"/>
      <c r="AK337" s="147"/>
      <c r="AL337" s="147"/>
      <c r="AM337" s="147"/>
      <c r="AN337" s="147"/>
      <c r="AO337" s="147"/>
      <c r="AP337" s="147"/>
      <c r="AQ337" s="147"/>
      <c r="AR337" s="147"/>
      <c r="AS337" s="147"/>
      <c r="AT337" s="147"/>
      <c r="AU337" s="147"/>
      <c r="AV337" s="147"/>
      <c r="AW337" s="147"/>
      <c r="AX337" s="147"/>
      <c r="AY337" s="147"/>
      <c r="AZ337" s="147"/>
    </row>
    <row r="338" spans="1:52" x14ac:dyDescent="0.2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  <c r="AE338" s="147"/>
      <c r="AF338" s="147"/>
      <c r="AG338" s="147"/>
      <c r="AH338" s="147"/>
      <c r="AI338" s="147"/>
      <c r="AJ338" s="147"/>
      <c r="AK338" s="147"/>
      <c r="AL338" s="147"/>
      <c r="AM338" s="147"/>
      <c r="AN338" s="147"/>
      <c r="AO338" s="147"/>
      <c r="AP338" s="147"/>
      <c r="AQ338" s="147"/>
      <c r="AR338" s="147"/>
      <c r="AS338" s="147"/>
      <c r="AT338" s="147"/>
      <c r="AU338" s="147"/>
      <c r="AV338" s="147"/>
      <c r="AW338" s="147"/>
      <c r="AX338" s="147"/>
      <c r="AY338" s="147"/>
      <c r="AZ338" s="147"/>
    </row>
    <row r="339" spans="1:52" x14ac:dyDescent="0.2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  <c r="AO339" s="147"/>
      <c r="AP339" s="147"/>
      <c r="AQ339" s="147"/>
      <c r="AR339" s="147"/>
      <c r="AS339" s="147"/>
      <c r="AT339" s="147"/>
      <c r="AU339" s="147"/>
      <c r="AV339" s="147"/>
      <c r="AW339" s="147"/>
      <c r="AX339" s="147"/>
      <c r="AY339" s="147"/>
      <c r="AZ339" s="147"/>
    </row>
    <row r="340" spans="1:52" x14ac:dyDescent="0.2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  <c r="AA340" s="147"/>
      <c r="AB340" s="147"/>
      <c r="AC340" s="147"/>
      <c r="AD340" s="147"/>
      <c r="AE340" s="147"/>
      <c r="AF340" s="147"/>
      <c r="AG340" s="147"/>
      <c r="AH340" s="147"/>
      <c r="AI340" s="147"/>
      <c r="AJ340" s="147"/>
      <c r="AK340" s="147"/>
      <c r="AL340" s="147"/>
      <c r="AM340" s="147"/>
      <c r="AN340" s="147"/>
      <c r="AO340" s="147"/>
      <c r="AP340" s="147"/>
      <c r="AQ340" s="147"/>
      <c r="AR340" s="147"/>
      <c r="AS340" s="147"/>
      <c r="AT340" s="147"/>
      <c r="AU340" s="147"/>
      <c r="AV340" s="147"/>
      <c r="AW340" s="147"/>
      <c r="AX340" s="147"/>
      <c r="AY340" s="147"/>
      <c r="AZ340" s="147"/>
    </row>
    <row r="341" spans="1:52" x14ac:dyDescent="0.2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  <c r="AE341" s="147"/>
      <c r="AF341" s="147"/>
      <c r="AG341" s="147"/>
      <c r="AH341" s="147"/>
      <c r="AI341" s="147"/>
      <c r="AJ341" s="147"/>
      <c r="AK341" s="147"/>
      <c r="AL341" s="147"/>
      <c r="AM341" s="147"/>
      <c r="AN341" s="147"/>
      <c r="AO341" s="147"/>
      <c r="AP341" s="147"/>
      <c r="AQ341" s="147"/>
      <c r="AR341" s="147"/>
      <c r="AS341" s="147"/>
      <c r="AT341" s="147"/>
      <c r="AU341" s="147"/>
      <c r="AV341" s="147"/>
      <c r="AW341" s="147"/>
      <c r="AX341" s="147"/>
      <c r="AY341" s="147"/>
      <c r="AZ341" s="147"/>
    </row>
    <row r="342" spans="1:52" x14ac:dyDescent="0.2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  <c r="AA342" s="147"/>
      <c r="AB342" s="147"/>
      <c r="AC342" s="147"/>
      <c r="AD342" s="147"/>
      <c r="AE342" s="147"/>
      <c r="AF342" s="147"/>
      <c r="AG342" s="147"/>
      <c r="AH342" s="147"/>
      <c r="AI342" s="147"/>
      <c r="AJ342" s="147"/>
      <c r="AK342" s="147"/>
      <c r="AL342" s="147"/>
      <c r="AM342" s="147"/>
      <c r="AN342" s="147"/>
      <c r="AO342" s="147"/>
      <c r="AP342" s="147"/>
      <c r="AQ342" s="147"/>
      <c r="AR342" s="147"/>
      <c r="AS342" s="147"/>
      <c r="AT342" s="147"/>
      <c r="AU342" s="147"/>
      <c r="AV342" s="147"/>
      <c r="AW342" s="147"/>
      <c r="AX342" s="147"/>
      <c r="AY342" s="147"/>
      <c r="AZ342" s="147"/>
    </row>
    <row r="343" spans="1:52" x14ac:dyDescent="0.2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  <c r="AA343" s="147"/>
      <c r="AB343" s="147"/>
      <c r="AC343" s="147"/>
      <c r="AD343" s="147"/>
      <c r="AE343" s="147"/>
      <c r="AF343" s="147"/>
      <c r="AG343" s="147"/>
      <c r="AH343" s="147"/>
      <c r="AI343" s="147"/>
      <c r="AJ343" s="147"/>
      <c r="AK343" s="147"/>
      <c r="AL343" s="147"/>
      <c r="AM343" s="147"/>
      <c r="AN343" s="147"/>
      <c r="AO343" s="147"/>
      <c r="AP343" s="147"/>
      <c r="AQ343" s="147"/>
      <c r="AR343" s="147"/>
      <c r="AS343" s="147"/>
      <c r="AT343" s="147"/>
      <c r="AU343" s="147"/>
      <c r="AV343" s="147"/>
      <c r="AW343" s="147"/>
      <c r="AX343" s="147"/>
      <c r="AY343" s="147"/>
      <c r="AZ343" s="147"/>
    </row>
    <row r="344" spans="1:52" x14ac:dyDescent="0.2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  <c r="AA344" s="147"/>
      <c r="AB344" s="147"/>
      <c r="AC344" s="147"/>
      <c r="AD344" s="147"/>
      <c r="AE344" s="147"/>
      <c r="AF344" s="147"/>
      <c r="AG344" s="147"/>
      <c r="AH344" s="147"/>
      <c r="AI344" s="147"/>
      <c r="AJ344" s="147"/>
      <c r="AK344" s="147"/>
      <c r="AL344" s="147"/>
      <c r="AM344" s="147"/>
      <c r="AN344" s="147"/>
      <c r="AO344" s="147"/>
      <c r="AP344" s="147"/>
      <c r="AQ344" s="147"/>
      <c r="AR344" s="147"/>
      <c r="AS344" s="147"/>
      <c r="AT344" s="147"/>
      <c r="AU344" s="147"/>
      <c r="AV344" s="147"/>
      <c r="AW344" s="147"/>
      <c r="AX344" s="147"/>
      <c r="AY344" s="147"/>
      <c r="AZ344" s="147"/>
    </row>
    <row r="345" spans="1:52" x14ac:dyDescent="0.2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  <c r="AC345" s="147"/>
      <c r="AD345" s="147"/>
      <c r="AE345" s="147"/>
      <c r="AF345" s="147"/>
      <c r="AG345" s="147"/>
      <c r="AH345" s="147"/>
      <c r="AI345" s="147"/>
      <c r="AJ345" s="147"/>
      <c r="AK345" s="147"/>
      <c r="AL345" s="147"/>
      <c r="AM345" s="147"/>
      <c r="AN345" s="147"/>
      <c r="AO345" s="147"/>
      <c r="AP345" s="147"/>
      <c r="AQ345" s="147"/>
      <c r="AR345" s="147"/>
      <c r="AS345" s="147"/>
      <c r="AT345" s="147"/>
      <c r="AU345" s="147"/>
      <c r="AV345" s="147"/>
      <c r="AW345" s="147"/>
      <c r="AX345" s="147"/>
      <c r="AY345" s="147"/>
      <c r="AZ345" s="147"/>
    </row>
    <row r="346" spans="1:52" x14ac:dyDescent="0.2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  <c r="AE346" s="147"/>
      <c r="AF346" s="147"/>
      <c r="AG346" s="147"/>
      <c r="AH346" s="147"/>
      <c r="AI346" s="147"/>
      <c r="AJ346" s="147"/>
      <c r="AK346" s="147"/>
      <c r="AL346" s="147"/>
      <c r="AM346" s="147"/>
      <c r="AN346" s="147"/>
      <c r="AO346" s="147"/>
      <c r="AP346" s="147"/>
      <c r="AQ346" s="147"/>
      <c r="AR346" s="147"/>
      <c r="AS346" s="147"/>
      <c r="AT346" s="147"/>
      <c r="AU346" s="147"/>
      <c r="AV346" s="147"/>
      <c r="AW346" s="147"/>
      <c r="AX346" s="147"/>
      <c r="AY346" s="147"/>
      <c r="AZ346" s="147"/>
    </row>
    <row r="347" spans="1:52" x14ac:dyDescent="0.2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  <c r="AE347" s="147"/>
      <c r="AF347" s="147"/>
      <c r="AG347" s="147"/>
      <c r="AH347" s="147"/>
      <c r="AI347" s="147"/>
      <c r="AJ347" s="147"/>
      <c r="AK347" s="147"/>
      <c r="AL347" s="147"/>
      <c r="AM347" s="147"/>
      <c r="AN347" s="147"/>
      <c r="AO347" s="147"/>
      <c r="AP347" s="147"/>
      <c r="AQ347" s="147"/>
      <c r="AR347" s="147"/>
      <c r="AS347" s="147"/>
      <c r="AT347" s="147"/>
      <c r="AU347" s="147"/>
      <c r="AV347" s="147"/>
      <c r="AW347" s="147"/>
      <c r="AX347" s="147"/>
      <c r="AY347" s="147"/>
      <c r="AZ347" s="147"/>
    </row>
    <row r="348" spans="1:52" x14ac:dyDescent="0.2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47"/>
      <c r="AJ348" s="147"/>
      <c r="AK348" s="147"/>
      <c r="AL348" s="147"/>
      <c r="AM348" s="147"/>
      <c r="AN348" s="147"/>
      <c r="AO348" s="147"/>
      <c r="AP348" s="147"/>
      <c r="AQ348" s="147"/>
      <c r="AR348" s="147"/>
      <c r="AS348" s="147"/>
      <c r="AT348" s="147"/>
      <c r="AU348" s="147"/>
      <c r="AV348" s="147"/>
      <c r="AW348" s="147"/>
      <c r="AX348" s="147"/>
      <c r="AY348" s="147"/>
      <c r="AZ348" s="147"/>
    </row>
    <row r="349" spans="1:52" x14ac:dyDescent="0.2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  <c r="AE349" s="147"/>
      <c r="AF349" s="147"/>
      <c r="AG349" s="147"/>
      <c r="AH349" s="147"/>
      <c r="AI349" s="147"/>
      <c r="AJ349" s="147"/>
      <c r="AK349" s="147"/>
      <c r="AL349" s="147"/>
      <c r="AM349" s="147"/>
      <c r="AN349" s="147"/>
      <c r="AO349" s="147"/>
      <c r="AP349" s="147"/>
      <c r="AQ349" s="147"/>
      <c r="AR349" s="147"/>
      <c r="AS349" s="147"/>
      <c r="AT349" s="147"/>
      <c r="AU349" s="147"/>
      <c r="AV349" s="147"/>
      <c r="AW349" s="147"/>
      <c r="AX349" s="147"/>
      <c r="AY349" s="147"/>
      <c r="AZ349" s="147"/>
    </row>
    <row r="350" spans="1:52" x14ac:dyDescent="0.2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  <c r="AE350" s="147"/>
      <c r="AF350" s="147"/>
      <c r="AG350" s="147"/>
      <c r="AH350" s="147"/>
      <c r="AI350" s="147"/>
      <c r="AJ350" s="147"/>
      <c r="AK350" s="147"/>
      <c r="AL350" s="147"/>
      <c r="AM350" s="147"/>
      <c r="AN350" s="147"/>
      <c r="AO350" s="147"/>
      <c r="AP350" s="147"/>
      <c r="AQ350" s="147"/>
      <c r="AR350" s="147"/>
      <c r="AS350" s="147"/>
      <c r="AT350" s="147"/>
      <c r="AU350" s="147"/>
      <c r="AV350" s="147"/>
      <c r="AW350" s="147"/>
      <c r="AX350" s="147"/>
      <c r="AY350" s="147"/>
      <c r="AZ350" s="147"/>
    </row>
    <row r="351" spans="1:52" x14ac:dyDescent="0.2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  <c r="AE351" s="147"/>
      <c r="AF351" s="147"/>
      <c r="AG351" s="147"/>
      <c r="AH351" s="147"/>
      <c r="AI351" s="147"/>
      <c r="AJ351" s="147"/>
      <c r="AK351" s="147"/>
      <c r="AL351" s="147"/>
      <c r="AM351" s="147"/>
      <c r="AN351" s="147"/>
      <c r="AO351" s="147"/>
      <c r="AP351" s="147"/>
      <c r="AQ351" s="147"/>
      <c r="AR351" s="147"/>
      <c r="AS351" s="147"/>
      <c r="AT351" s="147"/>
      <c r="AU351" s="147"/>
      <c r="AV351" s="147"/>
      <c r="AW351" s="147"/>
      <c r="AX351" s="147"/>
      <c r="AY351" s="147"/>
      <c r="AZ351" s="147"/>
    </row>
    <row r="352" spans="1:52" x14ac:dyDescent="0.2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  <c r="AE352" s="147"/>
      <c r="AF352" s="147"/>
      <c r="AG352" s="147"/>
      <c r="AH352" s="147"/>
      <c r="AI352" s="147"/>
      <c r="AJ352" s="147"/>
      <c r="AK352" s="147"/>
      <c r="AL352" s="147"/>
      <c r="AM352" s="147"/>
      <c r="AN352" s="147"/>
      <c r="AO352" s="147"/>
      <c r="AP352" s="147"/>
      <c r="AQ352" s="147"/>
      <c r="AR352" s="147"/>
      <c r="AS352" s="147"/>
      <c r="AT352" s="147"/>
      <c r="AU352" s="147"/>
      <c r="AV352" s="147"/>
      <c r="AW352" s="147"/>
      <c r="AX352" s="147"/>
      <c r="AY352" s="147"/>
      <c r="AZ352" s="147"/>
    </row>
    <row r="353" spans="1:52" x14ac:dyDescent="0.2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  <c r="AE353" s="147"/>
      <c r="AF353" s="147"/>
      <c r="AG353" s="147"/>
      <c r="AH353" s="147"/>
      <c r="AI353" s="147"/>
      <c r="AJ353" s="147"/>
      <c r="AK353" s="147"/>
      <c r="AL353" s="147"/>
      <c r="AM353" s="147"/>
      <c r="AN353" s="147"/>
      <c r="AO353" s="147"/>
      <c r="AP353" s="147"/>
      <c r="AQ353" s="147"/>
      <c r="AR353" s="147"/>
      <c r="AS353" s="147"/>
      <c r="AT353" s="147"/>
      <c r="AU353" s="147"/>
      <c r="AV353" s="147"/>
      <c r="AW353" s="147"/>
      <c r="AX353" s="147"/>
      <c r="AY353" s="147"/>
      <c r="AZ353" s="147"/>
    </row>
    <row r="354" spans="1:52" x14ac:dyDescent="0.2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  <c r="AE354" s="147"/>
      <c r="AF354" s="147"/>
      <c r="AG354" s="147"/>
      <c r="AH354" s="147"/>
      <c r="AI354" s="147"/>
      <c r="AJ354" s="147"/>
      <c r="AK354" s="147"/>
      <c r="AL354" s="147"/>
      <c r="AM354" s="147"/>
      <c r="AN354" s="147"/>
      <c r="AO354" s="147"/>
      <c r="AP354" s="147"/>
      <c r="AQ354" s="147"/>
      <c r="AR354" s="147"/>
      <c r="AS354" s="147"/>
      <c r="AT354" s="147"/>
      <c r="AU354" s="147"/>
      <c r="AV354" s="147"/>
      <c r="AW354" s="147"/>
      <c r="AX354" s="147"/>
      <c r="AY354" s="147"/>
      <c r="AZ354" s="147"/>
    </row>
    <row r="355" spans="1:52" x14ac:dyDescent="0.2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7"/>
      <c r="AG355" s="147"/>
      <c r="AH355" s="147"/>
      <c r="AI355" s="147"/>
      <c r="AJ355" s="147"/>
      <c r="AK355" s="147"/>
      <c r="AL355" s="147"/>
      <c r="AM355" s="147"/>
      <c r="AN355" s="147"/>
      <c r="AO355" s="147"/>
      <c r="AP355" s="147"/>
      <c r="AQ355" s="147"/>
      <c r="AR355" s="147"/>
      <c r="AS355" s="147"/>
      <c r="AT355" s="147"/>
      <c r="AU355" s="147"/>
      <c r="AV355" s="147"/>
      <c r="AW355" s="147"/>
      <c r="AX355" s="147"/>
      <c r="AY355" s="147"/>
      <c r="AZ355" s="147"/>
    </row>
    <row r="356" spans="1:52" x14ac:dyDescent="0.2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  <c r="AE356" s="147"/>
      <c r="AF356" s="147"/>
      <c r="AG356" s="147"/>
      <c r="AH356" s="147"/>
      <c r="AI356" s="147"/>
      <c r="AJ356" s="147"/>
      <c r="AK356" s="147"/>
      <c r="AL356" s="147"/>
      <c r="AM356" s="147"/>
      <c r="AN356" s="147"/>
      <c r="AO356" s="147"/>
      <c r="AP356" s="147"/>
      <c r="AQ356" s="147"/>
      <c r="AR356" s="147"/>
      <c r="AS356" s="147"/>
      <c r="AT356" s="147"/>
      <c r="AU356" s="147"/>
      <c r="AV356" s="147"/>
      <c r="AW356" s="147"/>
      <c r="AX356" s="147"/>
      <c r="AY356" s="147"/>
      <c r="AZ356" s="147"/>
    </row>
    <row r="357" spans="1:52" x14ac:dyDescent="0.2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  <c r="AO357" s="147"/>
      <c r="AP357" s="147"/>
      <c r="AQ357" s="147"/>
      <c r="AR357" s="147"/>
      <c r="AS357" s="147"/>
      <c r="AT357" s="147"/>
      <c r="AU357" s="147"/>
      <c r="AV357" s="147"/>
      <c r="AW357" s="147"/>
      <c r="AX357" s="147"/>
      <c r="AY357" s="147"/>
      <c r="AZ357" s="147"/>
    </row>
    <row r="358" spans="1:52" x14ac:dyDescent="0.2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  <c r="AE358" s="147"/>
      <c r="AF358" s="147"/>
      <c r="AG358" s="147"/>
      <c r="AH358" s="147"/>
      <c r="AI358" s="147"/>
      <c r="AJ358" s="147"/>
      <c r="AK358" s="147"/>
      <c r="AL358" s="147"/>
      <c r="AM358" s="147"/>
      <c r="AN358" s="147"/>
      <c r="AO358" s="147"/>
      <c r="AP358" s="147"/>
      <c r="AQ358" s="147"/>
      <c r="AR358" s="147"/>
      <c r="AS358" s="147"/>
      <c r="AT358" s="147"/>
      <c r="AU358" s="147"/>
      <c r="AV358" s="147"/>
      <c r="AW358" s="147"/>
      <c r="AX358" s="147"/>
      <c r="AY358" s="147"/>
      <c r="AZ358" s="147"/>
    </row>
    <row r="359" spans="1:52" x14ac:dyDescent="0.2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  <c r="AO359" s="147"/>
      <c r="AP359" s="147"/>
      <c r="AQ359" s="147"/>
      <c r="AR359" s="147"/>
      <c r="AS359" s="147"/>
      <c r="AT359" s="147"/>
      <c r="AU359" s="147"/>
      <c r="AV359" s="147"/>
      <c r="AW359" s="147"/>
      <c r="AX359" s="147"/>
      <c r="AY359" s="147"/>
      <c r="AZ359" s="147"/>
    </row>
    <row r="360" spans="1:52" x14ac:dyDescent="0.2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  <c r="AO360" s="147"/>
      <c r="AP360" s="147"/>
      <c r="AQ360" s="147"/>
      <c r="AR360" s="147"/>
      <c r="AS360" s="147"/>
      <c r="AT360" s="147"/>
      <c r="AU360" s="147"/>
      <c r="AV360" s="147"/>
      <c r="AW360" s="147"/>
      <c r="AX360" s="147"/>
      <c r="AY360" s="147"/>
      <c r="AZ360" s="147"/>
    </row>
    <row r="361" spans="1:52" x14ac:dyDescent="0.2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  <c r="AE361" s="147"/>
      <c r="AF361" s="147"/>
      <c r="AG361" s="147"/>
      <c r="AH361" s="147"/>
      <c r="AI361" s="147"/>
      <c r="AJ361" s="147"/>
      <c r="AK361" s="147"/>
      <c r="AL361" s="147"/>
      <c r="AM361" s="147"/>
      <c r="AN361" s="147"/>
      <c r="AO361" s="147"/>
      <c r="AP361" s="147"/>
      <c r="AQ361" s="147"/>
      <c r="AR361" s="147"/>
      <c r="AS361" s="147"/>
      <c r="AT361" s="147"/>
      <c r="AU361" s="147"/>
      <c r="AV361" s="147"/>
      <c r="AW361" s="147"/>
      <c r="AX361" s="147"/>
      <c r="AY361" s="147"/>
      <c r="AZ361" s="147"/>
    </row>
    <row r="362" spans="1:52" x14ac:dyDescent="0.2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7"/>
      <c r="AG362" s="147"/>
      <c r="AH362" s="147"/>
      <c r="AI362" s="147"/>
      <c r="AJ362" s="147"/>
      <c r="AK362" s="147"/>
      <c r="AL362" s="147"/>
      <c r="AM362" s="147"/>
      <c r="AN362" s="147"/>
      <c r="AO362" s="147"/>
      <c r="AP362" s="147"/>
      <c r="AQ362" s="147"/>
      <c r="AR362" s="147"/>
      <c r="AS362" s="147"/>
      <c r="AT362" s="147"/>
      <c r="AU362" s="147"/>
      <c r="AV362" s="147"/>
      <c r="AW362" s="147"/>
      <c r="AX362" s="147"/>
      <c r="AY362" s="147"/>
      <c r="AZ362" s="147"/>
    </row>
    <row r="363" spans="1:52" x14ac:dyDescent="0.2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  <c r="AE363" s="147"/>
      <c r="AF363" s="147"/>
      <c r="AG363" s="147"/>
      <c r="AH363" s="147"/>
      <c r="AI363" s="147"/>
      <c r="AJ363" s="147"/>
      <c r="AK363" s="147"/>
      <c r="AL363" s="147"/>
      <c r="AM363" s="147"/>
      <c r="AN363" s="147"/>
      <c r="AO363" s="147"/>
      <c r="AP363" s="147"/>
      <c r="AQ363" s="147"/>
      <c r="AR363" s="147"/>
      <c r="AS363" s="147"/>
      <c r="AT363" s="147"/>
      <c r="AU363" s="147"/>
      <c r="AV363" s="147"/>
      <c r="AW363" s="147"/>
      <c r="AX363" s="147"/>
      <c r="AY363" s="147"/>
      <c r="AZ363" s="147"/>
    </row>
    <row r="364" spans="1:52" x14ac:dyDescent="0.2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7"/>
      <c r="AH364" s="147"/>
      <c r="AI364" s="147"/>
      <c r="AJ364" s="147"/>
      <c r="AK364" s="147"/>
      <c r="AL364" s="147"/>
      <c r="AM364" s="147"/>
      <c r="AN364" s="147"/>
      <c r="AO364" s="147"/>
      <c r="AP364" s="147"/>
      <c r="AQ364" s="147"/>
      <c r="AR364" s="147"/>
      <c r="AS364" s="147"/>
      <c r="AT364" s="147"/>
      <c r="AU364" s="147"/>
      <c r="AV364" s="147"/>
      <c r="AW364" s="147"/>
      <c r="AX364" s="147"/>
      <c r="AY364" s="147"/>
      <c r="AZ364" s="147"/>
    </row>
    <row r="365" spans="1:52" x14ac:dyDescent="0.2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  <c r="AO365" s="147"/>
      <c r="AP365" s="147"/>
      <c r="AQ365" s="147"/>
      <c r="AR365" s="147"/>
      <c r="AS365" s="147"/>
      <c r="AT365" s="147"/>
      <c r="AU365" s="147"/>
      <c r="AV365" s="147"/>
      <c r="AW365" s="147"/>
      <c r="AX365" s="147"/>
      <c r="AY365" s="147"/>
      <c r="AZ365" s="147"/>
    </row>
    <row r="366" spans="1:52" x14ac:dyDescent="0.2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  <c r="AE366" s="147"/>
      <c r="AF366" s="147"/>
      <c r="AG366" s="147"/>
      <c r="AH366" s="147"/>
      <c r="AI366" s="147"/>
      <c r="AJ366" s="147"/>
      <c r="AK366" s="147"/>
      <c r="AL366" s="147"/>
      <c r="AM366" s="147"/>
      <c r="AN366" s="147"/>
      <c r="AO366" s="147"/>
      <c r="AP366" s="147"/>
      <c r="AQ366" s="147"/>
      <c r="AR366" s="147"/>
      <c r="AS366" s="147"/>
      <c r="AT366" s="147"/>
      <c r="AU366" s="147"/>
      <c r="AV366" s="147"/>
      <c r="AW366" s="147"/>
      <c r="AX366" s="147"/>
      <c r="AY366" s="147"/>
      <c r="AZ366" s="147"/>
    </row>
    <row r="367" spans="1:52" x14ac:dyDescent="0.2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  <c r="AE367" s="147"/>
      <c r="AF367" s="147"/>
      <c r="AG367" s="147"/>
      <c r="AH367" s="147"/>
      <c r="AI367" s="147"/>
      <c r="AJ367" s="147"/>
      <c r="AK367" s="147"/>
      <c r="AL367" s="147"/>
      <c r="AM367" s="147"/>
      <c r="AN367" s="147"/>
      <c r="AO367" s="147"/>
      <c r="AP367" s="147"/>
      <c r="AQ367" s="147"/>
      <c r="AR367" s="147"/>
      <c r="AS367" s="147"/>
      <c r="AT367" s="147"/>
      <c r="AU367" s="147"/>
      <c r="AV367" s="147"/>
      <c r="AW367" s="147"/>
      <c r="AX367" s="147"/>
      <c r="AY367" s="147"/>
      <c r="AZ367" s="147"/>
    </row>
    <row r="368" spans="1:52" x14ac:dyDescent="0.2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  <c r="AN368" s="147"/>
      <c r="AO368" s="147"/>
      <c r="AP368" s="147"/>
      <c r="AQ368" s="147"/>
      <c r="AR368" s="147"/>
      <c r="AS368" s="147"/>
      <c r="AT368" s="147"/>
      <c r="AU368" s="147"/>
      <c r="AV368" s="147"/>
      <c r="AW368" s="147"/>
      <c r="AX368" s="147"/>
      <c r="AY368" s="147"/>
      <c r="AZ368" s="147"/>
    </row>
    <row r="369" spans="1:52" x14ac:dyDescent="0.2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47"/>
      <c r="AJ369" s="147"/>
      <c r="AK369" s="147"/>
      <c r="AL369" s="147"/>
      <c r="AM369" s="147"/>
      <c r="AN369" s="147"/>
      <c r="AO369" s="147"/>
      <c r="AP369" s="147"/>
      <c r="AQ369" s="147"/>
      <c r="AR369" s="147"/>
      <c r="AS369" s="147"/>
      <c r="AT369" s="147"/>
      <c r="AU369" s="147"/>
      <c r="AV369" s="147"/>
      <c r="AW369" s="147"/>
      <c r="AX369" s="147"/>
      <c r="AY369" s="147"/>
      <c r="AZ369" s="147"/>
    </row>
    <row r="370" spans="1:52" x14ac:dyDescent="0.2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  <c r="AE370" s="147"/>
      <c r="AF370" s="147"/>
      <c r="AG370" s="147"/>
      <c r="AH370" s="147"/>
      <c r="AI370" s="147"/>
      <c r="AJ370" s="147"/>
      <c r="AK370" s="147"/>
      <c r="AL370" s="147"/>
      <c r="AM370" s="147"/>
      <c r="AN370" s="147"/>
      <c r="AO370" s="147"/>
      <c r="AP370" s="147"/>
      <c r="AQ370" s="147"/>
      <c r="AR370" s="147"/>
      <c r="AS370" s="147"/>
      <c r="AT370" s="147"/>
      <c r="AU370" s="147"/>
      <c r="AV370" s="147"/>
      <c r="AW370" s="147"/>
      <c r="AX370" s="147"/>
      <c r="AY370" s="147"/>
      <c r="AZ370" s="147"/>
    </row>
    <row r="371" spans="1:52" x14ac:dyDescent="0.2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  <c r="AE371" s="147"/>
      <c r="AF371" s="147"/>
      <c r="AG371" s="147"/>
      <c r="AH371" s="147"/>
      <c r="AI371" s="147"/>
      <c r="AJ371" s="147"/>
      <c r="AK371" s="147"/>
      <c r="AL371" s="147"/>
      <c r="AM371" s="147"/>
      <c r="AN371" s="147"/>
      <c r="AO371" s="147"/>
      <c r="AP371" s="147"/>
      <c r="AQ371" s="147"/>
      <c r="AR371" s="147"/>
      <c r="AS371" s="147"/>
      <c r="AT371" s="147"/>
      <c r="AU371" s="147"/>
      <c r="AV371" s="147"/>
      <c r="AW371" s="147"/>
      <c r="AX371" s="147"/>
      <c r="AY371" s="147"/>
      <c r="AZ371" s="147"/>
    </row>
    <row r="372" spans="1:52" x14ac:dyDescent="0.2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  <c r="AE372" s="147"/>
      <c r="AF372" s="147"/>
      <c r="AG372" s="147"/>
      <c r="AH372" s="147"/>
      <c r="AI372" s="147"/>
      <c r="AJ372" s="147"/>
      <c r="AK372" s="147"/>
      <c r="AL372" s="147"/>
      <c r="AM372" s="147"/>
      <c r="AN372" s="147"/>
      <c r="AO372" s="147"/>
      <c r="AP372" s="147"/>
      <c r="AQ372" s="147"/>
      <c r="AR372" s="147"/>
      <c r="AS372" s="147"/>
      <c r="AT372" s="147"/>
      <c r="AU372" s="147"/>
      <c r="AV372" s="147"/>
      <c r="AW372" s="147"/>
      <c r="AX372" s="147"/>
      <c r="AY372" s="147"/>
      <c r="AZ372" s="147"/>
    </row>
    <row r="373" spans="1:52" x14ac:dyDescent="0.2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  <c r="AE373" s="147"/>
      <c r="AF373" s="147"/>
      <c r="AG373" s="147"/>
      <c r="AH373" s="147"/>
      <c r="AI373" s="147"/>
      <c r="AJ373" s="147"/>
      <c r="AK373" s="147"/>
      <c r="AL373" s="147"/>
      <c r="AM373" s="147"/>
      <c r="AN373" s="147"/>
      <c r="AO373" s="147"/>
      <c r="AP373" s="147"/>
      <c r="AQ373" s="147"/>
      <c r="AR373" s="147"/>
      <c r="AS373" s="147"/>
      <c r="AT373" s="147"/>
      <c r="AU373" s="147"/>
      <c r="AV373" s="147"/>
      <c r="AW373" s="147"/>
      <c r="AX373" s="147"/>
      <c r="AY373" s="147"/>
      <c r="AZ373" s="147"/>
    </row>
    <row r="374" spans="1:52" x14ac:dyDescent="0.2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  <c r="AA374" s="147"/>
      <c r="AB374" s="147"/>
      <c r="AC374" s="147"/>
      <c r="AD374" s="147"/>
      <c r="AE374" s="147"/>
      <c r="AF374" s="147"/>
      <c r="AG374" s="147"/>
      <c r="AH374" s="147"/>
      <c r="AI374" s="147"/>
      <c r="AJ374" s="147"/>
      <c r="AK374" s="147"/>
      <c r="AL374" s="147"/>
      <c r="AM374" s="147"/>
      <c r="AN374" s="147"/>
      <c r="AO374" s="147"/>
      <c r="AP374" s="147"/>
      <c r="AQ374" s="147"/>
      <c r="AR374" s="147"/>
      <c r="AS374" s="147"/>
      <c r="AT374" s="147"/>
      <c r="AU374" s="147"/>
      <c r="AV374" s="147"/>
      <c r="AW374" s="147"/>
      <c r="AX374" s="147"/>
      <c r="AY374" s="147"/>
      <c r="AZ374" s="147"/>
    </row>
    <row r="375" spans="1:52" x14ac:dyDescent="0.2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  <c r="AA375" s="147"/>
      <c r="AB375" s="147"/>
      <c r="AC375" s="147"/>
      <c r="AD375" s="147"/>
      <c r="AE375" s="147"/>
      <c r="AF375" s="147"/>
      <c r="AG375" s="147"/>
      <c r="AH375" s="147"/>
      <c r="AI375" s="147"/>
      <c r="AJ375" s="147"/>
      <c r="AK375" s="147"/>
      <c r="AL375" s="147"/>
      <c r="AM375" s="147"/>
      <c r="AN375" s="147"/>
      <c r="AO375" s="147"/>
      <c r="AP375" s="147"/>
      <c r="AQ375" s="147"/>
      <c r="AR375" s="147"/>
      <c r="AS375" s="147"/>
      <c r="AT375" s="147"/>
      <c r="AU375" s="147"/>
      <c r="AV375" s="147"/>
      <c r="AW375" s="147"/>
      <c r="AX375" s="147"/>
      <c r="AY375" s="147"/>
      <c r="AZ375" s="147"/>
    </row>
    <row r="376" spans="1:52" x14ac:dyDescent="0.2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  <c r="AA376" s="147"/>
      <c r="AB376" s="147"/>
      <c r="AC376" s="147"/>
      <c r="AD376" s="147"/>
      <c r="AE376" s="147"/>
      <c r="AF376" s="147"/>
      <c r="AG376" s="147"/>
      <c r="AH376" s="147"/>
      <c r="AI376" s="147"/>
      <c r="AJ376" s="147"/>
      <c r="AK376" s="147"/>
      <c r="AL376" s="147"/>
      <c r="AM376" s="147"/>
      <c r="AN376" s="147"/>
      <c r="AO376" s="147"/>
      <c r="AP376" s="147"/>
      <c r="AQ376" s="147"/>
      <c r="AR376" s="147"/>
      <c r="AS376" s="147"/>
      <c r="AT376" s="147"/>
      <c r="AU376" s="147"/>
      <c r="AV376" s="147"/>
      <c r="AW376" s="147"/>
      <c r="AX376" s="147"/>
      <c r="AY376" s="147"/>
      <c r="AZ376" s="147"/>
    </row>
    <row r="377" spans="1:52" x14ac:dyDescent="0.2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  <c r="AA377" s="147"/>
      <c r="AB377" s="147"/>
      <c r="AC377" s="147"/>
      <c r="AD377" s="147"/>
      <c r="AE377" s="147"/>
      <c r="AF377" s="147"/>
      <c r="AG377" s="147"/>
      <c r="AH377" s="147"/>
      <c r="AI377" s="147"/>
      <c r="AJ377" s="147"/>
      <c r="AK377" s="147"/>
      <c r="AL377" s="147"/>
      <c r="AM377" s="147"/>
      <c r="AN377" s="147"/>
      <c r="AO377" s="147"/>
      <c r="AP377" s="147"/>
      <c r="AQ377" s="147"/>
      <c r="AR377" s="147"/>
      <c r="AS377" s="147"/>
      <c r="AT377" s="147"/>
      <c r="AU377" s="147"/>
      <c r="AV377" s="147"/>
      <c r="AW377" s="147"/>
      <c r="AX377" s="147"/>
      <c r="AY377" s="147"/>
      <c r="AZ377" s="147"/>
    </row>
    <row r="378" spans="1:52" x14ac:dyDescent="0.2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  <c r="AA378" s="147"/>
      <c r="AB378" s="147"/>
      <c r="AC378" s="147"/>
      <c r="AD378" s="147"/>
      <c r="AE378" s="147"/>
      <c r="AF378" s="147"/>
      <c r="AG378" s="147"/>
      <c r="AH378" s="147"/>
      <c r="AI378" s="147"/>
      <c r="AJ378" s="147"/>
      <c r="AK378" s="147"/>
      <c r="AL378" s="147"/>
      <c r="AM378" s="147"/>
      <c r="AN378" s="147"/>
      <c r="AO378" s="147"/>
      <c r="AP378" s="147"/>
      <c r="AQ378" s="147"/>
      <c r="AR378" s="147"/>
      <c r="AS378" s="147"/>
      <c r="AT378" s="147"/>
      <c r="AU378" s="147"/>
      <c r="AV378" s="147"/>
      <c r="AW378" s="147"/>
      <c r="AX378" s="147"/>
      <c r="AY378" s="147"/>
      <c r="AZ378" s="147"/>
    </row>
    <row r="379" spans="1:52" x14ac:dyDescent="0.2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  <c r="AA379" s="147"/>
      <c r="AB379" s="147"/>
      <c r="AC379" s="147"/>
      <c r="AD379" s="147"/>
      <c r="AE379" s="147"/>
      <c r="AF379" s="147"/>
      <c r="AG379" s="147"/>
      <c r="AH379" s="147"/>
      <c r="AI379" s="147"/>
      <c r="AJ379" s="147"/>
      <c r="AK379" s="147"/>
      <c r="AL379" s="147"/>
      <c r="AM379" s="147"/>
      <c r="AN379" s="147"/>
      <c r="AO379" s="147"/>
      <c r="AP379" s="147"/>
      <c r="AQ379" s="147"/>
      <c r="AR379" s="147"/>
      <c r="AS379" s="147"/>
      <c r="AT379" s="147"/>
      <c r="AU379" s="147"/>
      <c r="AV379" s="147"/>
      <c r="AW379" s="147"/>
      <c r="AX379" s="147"/>
      <c r="AY379" s="147"/>
      <c r="AZ379" s="147"/>
    </row>
    <row r="380" spans="1:52" x14ac:dyDescent="0.2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147"/>
      <c r="W380" s="147"/>
      <c r="X380" s="147"/>
      <c r="Y380" s="147"/>
      <c r="Z380" s="147"/>
      <c r="AA380" s="147"/>
      <c r="AB380" s="147"/>
      <c r="AC380" s="147"/>
      <c r="AD380" s="147"/>
      <c r="AE380" s="147"/>
      <c r="AF380" s="147"/>
      <c r="AG380" s="147"/>
      <c r="AH380" s="147"/>
      <c r="AI380" s="147"/>
      <c r="AJ380" s="147"/>
      <c r="AK380" s="147"/>
      <c r="AL380" s="147"/>
      <c r="AM380" s="147"/>
      <c r="AN380" s="147"/>
      <c r="AO380" s="147"/>
      <c r="AP380" s="147"/>
      <c r="AQ380" s="147"/>
      <c r="AR380" s="147"/>
      <c r="AS380" s="147"/>
      <c r="AT380" s="147"/>
      <c r="AU380" s="147"/>
      <c r="AV380" s="147"/>
      <c r="AW380" s="147"/>
      <c r="AX380" s="147"/>
      <c r="AY380" s="147"/>
      <c r="AZ380" s="147"/>
    </row>
    <row r="381" spans="1:52" x14ac:dyDescent="0.2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7"/>
      <c r="AA381" s="147"/>
      <c r="AB381" s="147"/>
      <c r="AC381" s="147"/>
      <c r="AD381" s="147"/>
      <c r="AE381" s="147"/>
      <c r="AF381" s="147"/>
      <c r="AG381" s="147"/>
      <c r="AH381" s="147"/>
      <c r="AI381" s="147"/>
      <c r="AJ381" s="147"/>
      <c r="AK381" s="147"/>
      <c r="AL381" s="147"/>
      <c r="AM381" s="147"/>
      <c r="AN381" s="147"/>
      <c r="AO381" s="147"/>
      <c r="AP381" s="147"/>
      <c r="AQ381" s="147"/>
      <c r="AR381" s="147"/>
      <c r="AS381" s="147"/>
      <c r="AT381" s="147"/>
      <c r="AU381" s="147"/>
      <c r="AV381" s="147"/>
      <c r="AW381" s="147"/>
      <c r="AX381" s="147"/>
      <c r="AY381" s="147"/>
      <c r="AZ381" s="147"/>
    </row>
    <row r="382" spans="1:52" x14ac:dyDescent="0.2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  <c r="AA382" s="147"/>
      <c r="AB382" s="147"/>
      <c r="AC382" s="147"/>
      <c r="AD382" s="147"/>
      <c r="AE382" s="147"/>
      <c r="AF382" s="147"/>
      <c r="AG382" s="147"/>
      <c r="AH382" s="147"/>
      <c r="AI382" s="147"/>
      <c r="AJ382" s="147"/>
      <c r="AK382" s="147"/>
      <c r="AL382" s="147"/>
      <c r="AM382" s="147"/>
      <c r="AN382" s="147"/>
      <c r="AO382" s="147"/>
      <c r="AP382" s="147"/>
      <c r="AQ382" s="147"/>
      <c r="AR382" s="147"/>
      <c r="AS382" s="147"/>
      <c r="AT382" s="147"/>
      <c r="AU382" s="147"/>
      <c r="AV382" s="147"/>
      <c r="AW382" s="147"/>
      <c r="AX382" s="147"/>
      <c r="AY382" s="147"/>
      <c r="AZ382" s="147"/>
    </row>
    <row r="383" spans="1:52" x14ac:dyDescent="0.2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  <c r="AA383" s="147"/>
      <c r="AB383" s="147"/>
      <c r="AC383" s="147"/>
      <c r="AD383" s="147"/>
      <c r="AE383" s="147"/>
      <c r="AF383" s="147"/>
      <c r="AG383" s="147"/>
      <c r="AH383" s="147"/>
      <c r="AI383" s="147"/>
      <c r="AJ383" s="147"/>
      <c r="AK383" s="147"/>
      <c r="AL383" s="147"/>
      <c r="AM383" s="147"/>
      <c r="AN383" s="147"/>
      <c r="AO383" s="147"/>
      <c r="AP383" s="147"/>
      <c r="AQ383" s="147"/>
      <c r="AR383" s="147"/>
      <c r="AS383" s="147"/>
      <c r="AT383" s="147"/>
      <c r="AU383" s="147"/>
      <c r="AV383" s="147"/>
      <c r="AW383" s="147"/>
      <c r="AX383" s="147"/>
      <c r="AY383" s="147"/>
      <c r="AZ383" s="147"/>
    </row>
    <row r="384" spans="1:52" x14ac:dyDescent="0.2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47"/>
      <c r="AA384" s="147"/>
      <c r="AB384" s="147"/>
      <c r="AC384" s="147"/>
      <c r="AD384" s="147"/>
      <c r="AE384" s="147"/>
      <c r="AF384" s="147"/>
      <c r="AG384" s="147"/>
      <c r="AH384" s="147"/>
      <c r="AI384" s="147"/>
      <c r="AJ384" s="147"/>
      <c r="AK384" s="147"/>
      <c r="AL384" s="147"/>
      <c r="AM384" s="147"/>
      <c r="AN384" s="147"/>
      <c r="AO384" s="147"/>
      <c r="AP384" s="147"/>
      <c r="AQ384" s="147"/>
      <c r="AR384" s="147"/>
      <c r="AS384" s="147"/>
      <c r="AT384" s="147"/>
      <c r="AU384" s="147"/>
      <c r="AV384" s="147"/>
      <c r="AW384" s="147"/>
      <c r="AX384" s="147"/>
      <c r="AY384" s="147"/>
      <c r="AZ384" s="147"/>
    </row>
    <row r="385" spans="1:52" x14ac:dyDescent="0.2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  <c r="AA385" s="147"/>
      <c r="AB385" s="147"/>
      <c r="AC385" s="147"/>
      <c r="AD385" s="147"/>
      <c r="AE385" s="147"/>
      <c r="AF385" s="147"/>
      <c r="AG385" s="147"/>
      <c r="AH385" s="147"/>
      <c r="AI385" s="147"/>
      <c r="AJ385" s="147"/>
      <c r="AK385" s="147"/>
      <c r="AL385" s="147"/>
      <c r="AM385" s="147"/>
      <c r="AN385" s="147"/>
      <c r="AO385" s="147"/>
      <c r="AP385" s="147"/>
      <c r="AQ385" s="147"/>
      <c r="AR385" s="147"/>
      <c r="AS385" s="147"/>
      <c r="AT385" s="147"/>
      <c r="AU385" s="147"/>
      <c r="AV385" s="147"/>
      <c r="AW385" s="147"/>
      <c r="AX385" s="147"/>
      <c r="AY385" s="147"/>
      <c r="AZ385" s="147"/>
    </row>
    <row r="386" spans="1:52" x14ac:dyDescent="0.2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7"/>
      <c r="AA386" s="147"/>
      <c r="AB386" s="147"/>
      <c r="AC386" s="147"/>
      <c r="AD386" s="147"/>
      <c r="AE386" s="147"/>
      <c r="AF386" s="147"/>
      <c r="AG386" s="147"/>
      <c r="AH386" s="147"/>
      <c r="AI386" s="147"/>
      <c r="AJ386" s="147"/>
      <c r="AK386" s="147"/>
      <c r="AL386" s="147"/>
      <c r="AM386" s="147"/>
      <c r="AN386" s="147"/>
      <c r="AO386" s="147"/>
      <c r="AP386" s="147"/>
      <c r="AQ386" s="147"/>
      <c r="AR386" s="147"/>
      <c r="AS386" s="147"/>
      <c r="AT386" s="147"/>
      <c r="AU386" s="147"/>
      <c r="AV386" s="147"/>
      <c r="AW386" s="147"/>
      <c r="AX386" s="147"/>
      <c r="AY386" s="147"/>
      <c r="AZ386" s="147"/>
    </row>
    <row r="387" spans="1:52" x14ac:dyDescent="0.2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7"/>
      <c r="AA387" s="147"/>
      <c r="AB387" s="147"/>
      <c r="AC387" s="147"/>
      <c r="AD387" s="147"/>
      <c r="AE387" s="147"/>
      <c r="AF387" s="147"/>
      <c r="AG387" s="147"/>
      <c r="AH387" s="147"/>
      <c r="AI387" s="147"/>
      <c r="AJ387" s="147"/>
      <c r="AK387" s="147"/>
      <c r="AL387" s="147"/>
      <c r="AM387" s="147"/>
      <c r="AN387" s="147"/>
      <c r="AO387" s="147"/>
      <c r="AP387" s="147"/>
      <c r="AQ387" s="147"/>
      <c r="AR387" s="147"/>
      <c r="AS387" s="147"/>
      <c r="AT387" s="147"/>
      <c r="AU387" s="147"/>
      <c r="AV387" s="147"/>
      <c r="AW387" s="147"/>
      <c r="AX387" s="147"/>
      <c r="AY387" s="147"/>
      <c r="AZ387" s="147"/>
    </row>
    <row r="388" spans="1:52" x14ac:dyDescent="0.2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  <c r="AA388" s="147"/>
      <c r="AB388" s="147"/>
      <c r="AC388" s="147"/>
      <c r="AD388" s="147"/>
      <c r="AE388" s="147"/>
      <c r="AF388" s="147"/>
      <c r="AG388" s="147"/>
      <c r="AH388" s="147"/>
      <c r="AI388" s="147"/>
      <c r="AJ388" s="147"/>
      <c r="AK388" s="147"/>
      <c r="AL388" s="147"/>
      <c r="AM388" s="147"/>
      <c r="AN388" s="147"/>
      <c r="AO388" s="147"/>
      <c r="AP388" s="147"/>
      <c r="AQ388" s="147"/>
      <c r="AR388" s="147"/>
      <c r="AS388" s="147"/>
      <c r="AT388" s="147"/>
      <c r="AU388" s="147"/>
      <c r="AV388" s="147"/>
      <c r="AW388" s="147"/>
      <c r="AX388" s="147"/>
      <c r="AY388" s="147"/>
      <c r="AZ388" s="147"/>
    </row>
    <row r="389" spans="1:52" x14ac:dyDescent="0.2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47"/>
      <c r="AA389" s="147"/>
      <c r="AB389" s="147"/>
      <c r="AC389" s="147"/>
      <c r="AD389" s="147"/>
      <c r="AE389" s="147"/>
      <c r="AF389" s="147"/>
      <c r="AG389" s="147"/>
      <c r="AH389" s="147"/>
      <c r="AI389" s="147"/>
      <c r="AJ389" s="147"/>
      <c r="AK389" s="147"/>
      <c r="AL389" s="147"/>
      <c r="AM389" s="147"/>
      <c r="AN389" s="147"/>
      <c r="AO389" s="147"/>
      <c r="AP389" s="147"/>
      <c r="AQ389" s="147"/>
      <c r="AR389" s="147"/>
      <c r="AS389" s="147"/>
      <c r="AT389" s="147"/>
      <c r="AU389" s="147"/>
      <c r="AV389" s="147"/>
      <c r="AW389" s="147"/>
      <c r="AX389" s="147"/>
      <c r="AY389" s="147"/>
      <c r="AZ389" s="147"/>
    </row>
    <row r="390" spans="1:52" x14ac:dyDescent="0.2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  <c r="AA390" s="147"/>
      <c r="AB390" s="147"/>
      <c r="AC390" s="147"/>
      <c r="AD390" s="147"/>
      <c r="AE390" s="147"/>
      <c r="AF390" s="147"/>
      <c r="AG390" s="147"/>
      <c r="AH390" s="147"/>
      <c r="AI390" s="147"/>
      <c r="AJ390" s="147"/>
      <c r="AK390" s="147"/>
      <c r="AL390" s="147"/>
      <c r="AM390" s="147"/>
      <c r="AN390" s="147"/>
      <c r="AO390" s="147"/>
      <c r="AP390" s="147"/>
      <c r="AQ390" s="147"/>
      <c r="AR390" s="147"/>
      <c r="AS390" s="147"/>
      <c r="AT390" s="147"/>
      <c r="AU390" s="147"/>
      <c r="AV390" s="147"/>
      <c r="AW390" s="147"/>
      <c r="AX390" s="147"/>
      <c r="AY390" s="147"/>
      <c r="AZ390" s="147"/>
    </row>
    <row r="391" spans="1:52" x14ac:dyDescent="0.2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47"/>
      <c r="AA391" s="147"/>
      <c r="AB391" s="147"/>
      <c r="AC391" s="147"/>
      <c r="AD391" s="147"/>
      <c r="AE391" s="147"/>
      <c r="AF391" s="147"/>
      <c r="AG391" s="147"/>
      <c r="AH391" s="147"/>
      <c r="AI391" s="147"/>
      <c r="AJ391" s="147"/>
      <c r="AK391" s="147"/>
      <c r="AL391" s="147"/>
      <c r="AM391" s="147"/>
      <c r="AN391" s="147"/>
      <c r="AO391" s="147"/>
      <c r="AP391" s="147"/>
      <c r="AQ391" s="147"/>
      <c r="AR391" s="147"/>
      <c r="AS391" s="147"/>
      <c r="AT391" s="147"/>
      <c r="AU391" s="147"/>
      <c r="AV391" s="147"/>
      <c r="AW391" s="147"/>
      <c r="AX391" s="147"/>
      <c r="AY391" s="147"/>
      <c r="AZ391" s="147"/>
    </row>
    <row r="392" spans="1:52" x14ac:dyDescent="0.2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7"/>
      <c r="AA392" s="147"/>
      <c r="AB392" s="147"/>
      <c r="AC392" s="147"/>
      <c r="AD392" s="147"/>
      <c r="AE392" s="147"/>
      <c r="AF392" s="147"/>
      <c r="AG392" s="147"/>
      <c r="AH392" s="147"/>
      <c r="AI392" s="147"/>
      <c r="AJ392" s="147"/>
      <c r="AK392" s="147"/>
      <c r="AL392" s="147"/>
      <c r="AM392" s="147"/>
      <c r="AN392" s="147"/>
      <c r="AO392" s="147"/>
      <c r="AP392" s="147"/>
      <c r="AQ392" s="147"/>
      <c r="AR392" s="147"/>
      <c r="AS392" s="147"/>
      <c r="AT392" s="147"/>
      <c r="AU392" s="147"/>
      <c r="AV392" s="147"/>
      <c r="AW392" s="147"/>
      <c r="AX392" s="147"/>
      <c r="AY392" s="147"/>
      <c r="AZ392" s="147"/>
    </row>
    <row r="393" spans="1:52" x14ac:dyDescent="0.2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  <c r="AA393" s="147"/>
      <c r="AB393" s="147"/>
      <c r="AC393" s="147"/>
      <c r="AD393" s="147"/>
      <c r="AE393" s="147"/>
      <c r="AF393" s="147"/>
      <c r="AG393" s="147"/>
      <c r="AH393" s="147"/>
      <c r="AI393" s="147"/>
      <c r="AJ393" s="147"/>
      <c r="AK393" s="147"/>
      <c r="AL393" s="147"/>
      <c r="AM393" s="147"/>
      <c r="AN393" s="147"/>
      <c r="AO393" s="147"/>
      <c r="AP393" s="147"/>
      <c r="AQ393" s="147"/>
      <c r="AR393" s="147"/>
      <c r="AS393" s="147"/>
      <c r="AT393" s="147"/>
      <c r="AU393" s="147"/>
      <c r="AV393" s="147"/>
      <c r="AW393" s="147"/>
      <c r="AX393" s="147"/>
      <c r="AY393" s="147"/>
      <c r="AZ393" s="147"/>
    </row>
    <row r="394" spans="1:52" x14ac:dyDescent="0.2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7"/>
      <c r="AA394" s="147"/>
      <c r="AB394" s="147"/>
      <c r="AC394" s="147"/>
      <c r="AD394" s="147"/>
      <c r="AE394" s="147"/>
      <c r="AF394" s="147"/>
      <c r="AG394" s="147"/>
      <c r="AH394" s="147"/>
      <c r="AI394" s="147"/>
      <c r="AJ394" s="147"/>
      <c r="AK394" s="147"/>
      <c r="AL394" s="147"/>
      <c r="AM394" s="147"/>
      <c r="AN394" s="147"/>
      <c r="AO394" s="147"/>
      <c r="AP394" s="147"/>
      <c r="AQ394" s="147"/>
      <c r="AR394" s="147"/>
      <c r="AS394" s="147"/>
      <c r="AT394" s="147"/>
      <c r="AU394" s="147"/>
      <c r="AV394" s="147"/>
      <c r="AW394" s="147"/>
      <c r="AX394" s="147"/>
      <c r="AY394" s="147"/>
      <c r="AZ394" s="147"/>
    </row>
    <row r="395" spans="1:52" x14ac:dyDescent="0.2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  <c r="AA395" s="147"/>
      <c r="AB395" s="147"/>
      <c r="AC395" s="147"/>
      <c r="AD395" s="147"/>
      <c r="AE395" s="147"/>
      <c r="AF395" s="147"/>
      <c r="AG395" s="147"/>
      <c r="AH395" s="147"/>
      <c r="AI395" s="147"/>
      <c r="AJ395" s="147"/>
      <c r="AK395" s="147"/>
      <c r="AL395" s="147"/>
      <c r="AM395" s="147"/>
      <c r="AN395" s="147"/>
      <c r="AO395" s="147"/>
      <c r="AP395" s="147"/>
      <c r="AQ395" s="147"/>
      <c r="AR395" s="147"/>
      <c r="AS395" s="147"/>
      <c r="AT395" s="147"/>
      <c r="AU395" s="147"/>
      <c r="AV395" s="147"/>
      <c r="AW395" s="147"/>
      <c r="AX395" s="147"/>
      <c r="AY395" s="147"/>
      <c r="AZ395" s="147"/>
    </row>
    <row r="396" spans="1:52" x14ac:dyDescent="0.2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  <c r="AA396" s="147"/>
      <c r="AB396" s="147"/>
      <c r="AC396" s="147"/>
      <c r="AD396" s="147"/>
      <c r="AE396" s="147"/>
      <c r="AF396" s="147"/>
      <c r="AG396" s="147"/>
      <c r="AH396" s="147"/>
      <c r="AI396" s="147"/>
      <c r="AJ396" s="147"/>
      <c r="AK396" s="147"/>
      <c r="AL396" s="147"/>
      <c r="AM396" s="147"/>
      <c r="AN396" s="147"/>
      <c r="AO396" s="147"/>
      <c r="AP396" s="147"/>
      <c r="AQ396" s="147"/>
      <c r="AR396" s="147"/>
      <c r="AS396" s="147"/>
      <c r="AT396" s="147"/>
      <c r="AU396" s="147"/>
      <c r="AV396" s="147"/>
      <c r="AW396" s="147"/>
      <c r="AX396" s="147"/>
      <c r="AY396" s="147"/>
      <c r="AZ396" s="147"/>
    </row>
    <row r="397" spans="1:52" x14ac:dyDescent="0.2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  <c r="AA397" s="147"/>
      <c r="AB397" s="147"/>
      <c r="AC397" s="147"/>
      <c r="AD397" s="147"/>
      <c r="AE397" s="147"/>
      <c r="AF397" s="147"/>
      <c r="AG397" s="147"/>
      <c r="AH397" s="147"/>
      <c r="AI397" s="147"/>
      <c r="AJ397" s="147"/>
      <c r="AK397" s="147"/>
      <c r="AL397" s="147"/>
      <c r="AM397" s="147"/>
      <c r="AN397" s="147"/>
      <c r="AO397" s="147"/>
      <c r="AP397" s="147"/>
      <c r="AQ397" s="147"/>
      <c r="AR397" s="147"/>
      <c r="AS397" s="147"/>
      <c r="AT397" s="147"/>
      <c r="AU397" s="147"/>
      <c r="AV397" s="147"/>
      <c r="AW397" s="147"/>
      <c r="AX397" s="147"/>
      <c r="AY397" s="147"/>
      <c r="AZ397" s="147"/>
    </row>
    <row r="398" spans="1:52" x14ac:dyDescent="0.2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  <c r="AA398" s="147"/>
      <c r="AB398" s="147"/>
      <c r="AC398" s="147"/>
      <c r="AD398" s="147"/>
      <c r="AE398" s="147"/>
      <c r="AF398" s="147"/>
      <c r="AG398" s="147"/>
      <c r="AH398" s="147"/>
      <c r="AI398" s="147"/>
      <c r="AJ398" s="147"/>
      <c r="AK398" s="147"/>
      <c r="AL398" s="147"/>
      <c r="AM398" s="147"/>
      <c r="AN398" s="147"/>
      <c r="AO398" s="147"/>
      <c r="AP398" s="147"/>
      <c r="AQ398" s="147"/>
      <c r="AR398" s="147"/>
      <c r="AS398" s="147"/>
      <c r="AT398" s="147"/>
      <c r="AU398" s="147"/>
      <c r="AV398" s="147"/>
      <c r="AW398" s="147"/>
      <c r="AX398" s="147"/>
      <c r="AY398" s="147"/>
      <c r="AZ398" s="147"/>
    </row>
    <row r="399" spans="1:52" x14ac:dyDescent="0.2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  <c r="AA399" s="147"/>
      <c r="AB399" s="147"/>
      <c r="AC399" s="147"/>
      <c r="AD399" s="147"/>
      <c r="AE399" s="147"/>
      <c r="AF399" s="147"/>
      <c r="AG399" s="147"/>
      <c r="AH399" s="147"/>
      <c r="AI399" s="147"/>
      <c r="AJ399" s="147"/>
      <c r="AK399" s="147"/>
      <c r="AL399" s="147"/>
      <c r="AM399" s="147"/>
      <c r="AN399" s="147"/>
      <c r="AO399" s="147"/>
      <c r="AP399" s="147"/>
      <c r="AQ399" s="147"/>
      <c r="AR399" s="147"/>
      <c r="AS399" s="147"/>
      <c r="AT399" s="147"/>
      <c r="AU399" s="147"/>
      <c r="AV399" s="147"/>
      <c r="AW399" s="147"/>
      <c r="AX399" s="147"/>
      <c r="AY399" s="147"/>
      <c r="AZ399" s="147"/>
    </row>
    <row r="400" spans="1:52" x14ac:dyDescent="0.2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  <c r="AA400" s="147"/>
      <c r="AB400" s="147"/>
      <c r="AC400" s="147"/>
      <c r="AD400" s="147"/>
      <c r="AE400" s="147"/>
      <c r="AF400" s="147"/>
      <c r="AG400" s="147"/>
      <c r="AH400" s="147"/>
      <c r="AI400" s="147"/>
      <c r="AJ400" s="147"/>
      <c r="AK400" s="147"/>
      <c r="AL400" s="147"/>
      <c r="AM400" s="147"/>
      <c r="AN400" s="147"/>
      <c r="AO400" s="147"/>
      <c r="AP400" s="147"/>
      <c r="AQ400" s="147"/>
      <c r="AR400" s="147"/>
      <c r="AS400" s="147"/>
      <c r="AT400" s="147"/>
      <c r="AU400" s="147"/>
      <c r="AV400" s="147"/>
      <c r="AW400" s="147"/>
      <c r="AX400" s="147"/>
      <c r="AY400" s="147"/>
      <c r="AZ400" s="147"/>
    </row>
    <row r="401" spans="1:52" x14ac:dyDescent="0.2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  <c r="AA401" s="147"/>
      <c r="AB401" s="147"/>
      <c r="AC401" s="147"/>
      <c r="AD401" s="147"/>
      <c r="AE401" s="147"/>
      <c r="AF401" s="147"/>
      <c r="AG401" s="147"/>
      <c r="AH401" s="147"/>
      <c r="AI401" s="147"/>
      <c r="AJ401" s="147"/>
      <c r="AK401" s="147"/>
      <c r="AL401" s="147"/>
      <c r="AM401" s="147"/>
      <c r="AN401" s="147"/>
      <c r="AO401" s="147"/>
      <c r="AP401" s="147"/>
      <c r="AQ401" s="147"/>
      <c r="AR401" s="147"/>
      <c r="AS401" s="147"/>
      <c r="AT401" s="147"/>
      <c r="AU401" s="147"/>
      <c r="AV401" s="147"/>
      <c r="AW401" s="147"/>
      <c r="AX401" s="147"/>
      <c r="AY401" s="147"/>
      <c r="AZ401" s="147"/>
    </row>
    <row r="402" spans="1:52" x14ac:dyDescent="0.2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  <c r="AA402" s="147"/>
      <c r="AB402" s="147"/>
      <c r="AC402" s="147"/>
      <c r="AD402" s="147"/>
      <c r="AE402" s="147"/>
      <c r="AF402" s="147"/>
      <c r="AG402" s="147"/>
      <c r="AH402" s="147"/>
      <c r="AI402" s="147"/>
      <c r="AJ402" s="147"/>
      <c r="AK402" s="147"/>
      <c r="AL402" s="147"/>
      <c r="AM402" s="147"/>
      <c r="AN402" s="147"/>
      <c r="AO402" s="147"/>
      <c r="AP402" s="147"/>
      <c r="AQ402" s="147"/>
      <c r="AR402" s="147"/>
      <c r="AS402" s="147"/>
      <c r="AT402" s="147"/>
      <c r="AU402" s="147"/>
      <c r="AV402" s="147"/>
      <c r="AW402" s="147"/>
      <c r="AX402" s="147"/>
      <c r="AY402" s="147"/>
      <c r="AZ402" s="147"/>
    </row>
    <row r="403" spans="1:52" x14ac:dyDescent="0.2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  <c r="AA403" s="147"/>
      <c r="AB403" s="147"/>
      <c r="AC403" s="147"/>
      <c r="AD403" s="147"/>
      <c r="AE403" s="147"/>
      <c r="AF403" s="147"/>
      <c r="AG403" s="147"/>
      <c r="AH403" s="147"/>
      <c r="AI403" s="147"/>
      <c r="AJ403" s="147"/>
      <c r="AK403" s="147"/>
      <c r="AL403" s="147"/>
      <c r="AM403" s="147"/>
      <c r="AN403" s="147"/>
      <c r="AO403" s="147"/>
      <c r="AP403" s="147"/>
      <c r="AQ403" s="147"/>
      <c r="AR403" s="147"/>
      <c r="AS403" s="147"/>
      <c r="AT403" s="147"/>
      <c r="AU403" s="147"/>
      <c r="AV403" s="147"/>
      <c r="AW403" s="147"/>
      <c r="AX403" s="147"/>
      <c r="AY403" s="147"/>
      <c r="AZ403" s="147"/>
    </row>
    <row r="404" spans="1:52" x14ac:dyDescent="0.2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  <c r="AA404" s="147"/>
      <c r="AB404" s="147"/>
      <c r="AC404" s="147"/>
      <c r="AD404" s="147"/>
      <c r="AE404" s="147"/>
      <c r="AF404" s="147"/>
      <c r="AG404" s="147"/>
      <c r="AH404" s="147"/>
      <c r="AI404" s="147"/>
      <c r="AJ404" s="147"/>
      <c r="AK404" s="147"/>
      <c r="AL404" s="147"/>
      <c r="AM404" s="147"/>
      <c r="AN404" s="147"/>
      <c r="AO404" s="147"/>
      <c r="AP404" s="147"/>
      <c r="AQ404" s="147"/>
      <c r="AR404" s="147"/>
      <c r="AS404" s="147"/>
      <c r="AT404" s="147"/>
      <c r="AU404" s="147"/>
      <c r="AV404" s="147"/>
      <c r="AW404" s="147"/>
      <c r="AX404" s="147"/>
      <c r="AY404" s="147"/>
      <c r="AZ404" s="147"/>
    </row>
    <row r="405" spans="1:52" x14ac:dyDescent="0.2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  <c r="AA405" s="147"/>
      <c r="AB405" s="147"/>
      <c r="AC405" s="147"/>
      <c r="AD405" s="147"/>
      <c r="AE405" s="147"/>
      <c r="AF405" s="147"/>
      <c r="AG405" s="147"/>
      <c r="AH405" s="147"/>
      <c r="AI405" s="147"/>
      <c r="AJ405" s="147"/>
      <c r="AK405" s="147"/>
      <c r="AL405" s="147"/>
      <c r="AM405" s="147"/>
      <c r="AN405" s="147"/>
      <c r="AO405" s="147"/>
      <c r="AP405" s="147"/>
      <c r="AQ405" s="147"/>
      <c r="AR405" s="147"/>
      <c r="AS405" s="147"/>
      <c r="AT405" s="147"/>
      <c r="AU405" s="147"/>
      <c r="AV405" s="147"/>
      <c r="AW405" s="147"/>
      <c r="AX405" s="147"/>
      <c r="AY405" s="147"/>
      <c r="AZ405" s="147"/>
    </row>
    <row r="406" spans="1:52" x14ac:dyDescent="0.2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  <c r="AA406" s="147"/>
      <c r="AB406" s="147"/>
      <c r="AC406" s="147"/>
      <c r="AD406" s="147"/>
      <c r="AE406" s="147"/>
      <c r="AF406" s="147"/>
      <c r="AG406" s="147"/>
      <c r="AH406" s="147"/>
      <c r="AI406" s="147"/>
      <c r="AJ406" s="147"/>
      <c r="AK406" s="147"/>
      <c r="AL406" s="147"/>
      <c r="AM406" s="147"/>
      <c r="AN406" s="147"/>
      <c r="AO406" s="147"/>
      <c r="AP406" s="147"/>
      <c r="AQ406" s="147"/>
      <c r="AR406" s="147"/>
      <c r="AS406" s="147"/>
      <c r="AT406" s="147"/>
      <c r="AU406" s="147"/>
      <c r="AV406" s="147"/>
      <c r="AW406" s="147"/>
      <c r="AX406" s="147"/>
      <c r="AY406" s="147"/>
      <c r="AZ406" s="147"/>
    </row>
    <row r="407" spans="1:52" x14ac:dyDescent="0.2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  <c r="AA407" s="147"/>
      <c r="AB407" s="147"/>
      <c r="AC407" s="147"/>
      <c r="AD407" s="147"/>
      <c r="AE407" s="147"/>
      <c r="AF407" s="147"/>
      <c r="AG407" s="147"/>
      <c r="AH407" s="147"/>
      <c r="AI407" s="147"/>
      <c r="AJ407" s="147"/>
      <c r="AK407" s="147"/>
      <c r="AL407" s="147"/>
      <c r="AM407" s="147"/>
      <c r="AN407" s="147"/>
      <c r="AO407" s="147"/>
      <c r="AP407" s="147"/>
      <c r="AQ407" s="147"/>
      <c r="AR407" s="147"/>
      <c r="AS407" s="147"/>
      <c r="AT407" s="147"/>
      <c r="AU407" s="147"/>
      <c r="AV407" s="147"/>
      <c r="AW407" s="147"/>
      <c r="AX407" s="147"/>
      <c r="AY407" s="147"/>
      <c r="AZ407" s="147"/>
    </row>
    <row r="408" spans="1:52" x14ac:dyDescent="0.2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  <c r="AA408" s="147"/>
      <c r="AB408" s="147"/>
      <c r="AC408" s="147"/>
      <c r="AD408" s="147"/>
      <c r="AE408" s="147"/>
      <c r="AF408" s="147"/>
      <c r="AG408" s="147"/>
      <c r="AH408" s="147"/>
      <c r="AI408" s="147"/>
      <c r="AJ408" s="147"/>
      <c r="AK408" s="147"/>
      <c r="AL408" s="147"/>
      <c r="AM408" s="147"/>
      <c r="AN408" s="147"/>
      <c r="AO408" s="147"/>
      <c r="AP408" s="147"/>
      <c r="AQ408" s="147"/>
      <c r="AR408" s="147"/>
      <c r="AS408" s="147"/>
      <c r="AT408" s="147"/>
      <c r="AU408" s="147"/>
      <c r="AV408" s="147"/>
      <c r="AW408" s="147"/>
      <c r="AX408" s="147"/>
      <c r="AY408" s="147"/>
      <c r="AZ408" s="147"/>
    </row>
    <row r="409" spans="1:52" x14ac:dyDescent="0.2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  <c r="AA409" s="147"/>
      <c r="AB409" s="147"/>
      <c r="AC409" s="147"/>
      <c r="AD409" s="147"/>
      <c r="AE409" s="147"/>
      <c r="AF409" s="147"/>
      <c r="AG409" s="147"/>
      <c r="AH409" s="147"/>
      <c r="AI409" s="147"/>
      <c r="AJ409" s="147"/>
      <c r="AK409" s="147"/>
      <c r="AL409" s="147"/>
      <c r="AM409" s="147"/>
      <c r="AN409" s="147"/>
      <c r="AO409" s="147"/>
      <c r="AP409" s="147"/>
      <c r="AQ409" s="147"/>
      <c r="AR409" s="147"/>
      <c r="AS409" s="147"/>
      <c r="AT409" s="147"/>
      <c r="AU409" s="147"/>
      <c r="AV409" s="147"/>
      <c r="AW409" s="147"/>
      <c r="AX409" s="147"/>
      <c r="AY409" s="147"/>
      <c r="AZ409" s="147"/>
    </row>
    <row r="410" spans="1:52" x14ac:dyDescent="0.2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  <c r="AA410" s="147"/>
      <c r="AB410" s="147"/>
      <c r="AC410" s="147"/>
      <c r="AD410" s="147"/>
      <c r="AE410" s="147"/>
      <c r="AF410" s="147"/>
      <c r="AG410" s="147"/>
      <c r="AH410" s="147"/>
      <c r="AI410" s="147"/>
      <c r="AJ410" s="147"/>
      <c r="AK410" s="147"/>
      <c r="AL410" s="147"/>
      <c r="AM410" s="147"/>
      <c r="AN410" s="147"/>
      <c r="AO410" s="147"/>
      <c r="AP410" s="147"/>
      <c r="AQ410" s="147"/>
      <c r="AR410" s="147"/>
      <c r="AS410" s="147"/>
      <c r="AT410" s="147"/>
      <c r="AU410" s="147"/>
      <c r="AV410" s="147"/>
      <c r="AW410" s="147"/>
      <c r="AX410" s="147"/>
      <c r="AY410" s="147"/>
      <c r="AZ410" s="147"/>
    </row>
    <row r="411" spans="1:52" x14ac:dyDescent="0.2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  <c r="AA411" s="147"/>
      <c r="AB411" s="147"/>
      <c r="AC411" s="147"/>
      <c r="AD411" s="147"/>
      <c r="AE411" s="147"/>
      <c r="AF411" s="147"/>
      <c r="AG411" s="147"/>
      <c r="AH411" s="147"/>
      <c r="AI411" s="147"/>
      <c r="AJ411" s="147"/>
      <c r="AK411" s="147"/>
      <c r="AL411" s="147"/>
      <c r="AM411" s="147"/>
      <c r="AN411" s="147"/>
      <c r="AO411" s="147"/>
      <c r="AP411" s="147"/>
      <c r="AQ411" s="147"/>
      <c r="AR411" s="147"/>
      <c r="AS411" s="147"/>
      <c r="AT411" s="147"/>
      <c r="AU411" s="147"/>
      <c r="AV411" s="147"/>
      <c r="AW411" s="147"/>
      <c r="AX411" s="147"/>
      <c r="AY411" s="147"/>
      <c r="AZ411" s="147"/>
    </row>
    <row r="412" spans="1:52" x14ac:dyDescent="0.2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  <c r="AA412" s="147"/>
      <c r="AB412" s="147"/>
      <c r="AC412" s="147"/>
      <c r="AD412" s="147"/>
      <c r="AE412" s="147"/>
      <c r="AF412" s="147"/>
      <c r="AG412" s="147"/>
      <c r="AH412" s="147"/>
      <c r="AI412" s="147"/>
      <c r="AJ412" s="147"/>
      <c r="AK412" s="147"/>
      <c r="AL412" s="147"/>
      <c r="AM412" s="147"/>
      <c r="AN412" s="147"/>
      <c r="AO412" s="147"/>
      <c r="AP412" s="147"/>
      <c r="AQ412" s="147"/>
      <c r="AR412" s="147"/>
      <c r="AS412" s="147"/>
      <c r="AT412" s="147"/>
      <c r="AU412" s="147"/>
      <c r="AV412" s="147"/>
      <c r="AW412" s="147"/>
      <c r="AX412" s="147"/>
      <c r="AY412" s="147"/>
      <c r="AZ412" s="147"/>
    </row>
    <row r="413" spans="1:52" x14ac:dyDescent="0.2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  <c r="AA413" s="147"/>
      <c r="AB413" s="147"/>
      <c r="AC413" s="147"/>
      <c r="AD413" s="147"/>
      <c r="AE413" s="147"/>
      <c r="AF413" s="147"/>
      <c r="AG413" s="147"/>
      <c r="AH413" s="147"/>
      <c r="AI413" s="147"/>
      <c r="AJ413" s="147"/>
      <c r="AK413" s="147"/>
      <c r="AL413" s="147"/>
      <c r="AM413" s="147"/>
      <c r="AN413" s="147"/>
      <c r="AO413" s="147"/>
      <c r="AP413" s="147"/>
      <c r="AQ413" s="147"/>
      <c r="AR413" s="147"/>
      <c r="AS413" s="147"/>
      <c r="AT413" s="147"/>
      <c r="AU413" s="147"/>
      <c r="AV413" s="147"/>
      <c r="AW413" s="147"/>
      <c r="AX413" s="147"/>
      <c r="AY413" s="147"/>
      <c r="AZ413" s="147"/>
    </row>
    <row r="414" spans="1:52" x14ac:dyDescent="0.2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  <c r="AA414" s="147"/>
      <c r="AB414" s="147"/>
      <c r="AC414" s="147"/>
      <c r="AD414" s="147"/>
      <c r="AE414" s="147"/>
      <c r="AF414" s="147"/>
      <c r="AG414" s="147"/>
      <c r="AH414" s="147"/>
      <c r="AI414" s="147"/>
      <c r="AJ414" s="147"/>
      <c r="AK414" s="147"/>
      <c r="AL414" s="147"/>
      <c r="AM414" s="147"/>
      <c r="AN414" s="147"/>
      <c r="AO414" s="147"/>
      <c r="AP414" s="147"/>
      <c r="AQ414" s="147"/>
      <c r="AR414" s="147"/>
      <c r="AS414" s="147"/>
      <c r="AT414" s="147"/>
      <c r="AU414" s="147"/>
      <c r="AV414" s="147"/>
      <c r="AW414" s="147"/>
      <c r="AX414" s="147"/>
      <c r="AY414" s="147"/>
      <c r="AZ414" s="147"/>
    </row>
    <row r="415" spans="1:52" x14ac:dyDescent="0.2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  <c r="AA415" s="147"/>
      <c r="AB415" s="147"/>
      <c r="AC415" s="147"/>
      <c r="AD415" s="147"/>
      <c r="AE415" s="147"/>
      <c r="AF415" s="147"/>
      <c r="AG415" s="147"/>
      <c r="AH415" s="147"/>
      <c r="AI415" s="147"/>
      <c r="AJ415" s="147"/>
      <c r="AK415" s="147"/>
      <c r="AL415" s="147"/>
      <c r="AM415" s="147"/>
      <c r="AN415" s="147"/>
      <c r="AO415" s="147"/>
      <c r="AP415" s="147"/>
      <c r="AQ415" s="147"/>
      <c r="AR415" s="147"/>
      <c r="AS415" s="147"/>
      <c r="AT415" s="147"/>
      <c r="AU415" s="147"/>
      <c r="AV415" s="147"/>
      <c r="AW415" s="147"/>
      <c r="AX415" s="147"/>
      <c r="AY415" s="147"/>
      <c r="AZ415" s="147"/>
    </row>
    <row r="416" spans="1:52" x14ac:dyDescent="0.2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  <c r="AA416" s="147"/>
      <c r="AB416" s="147"/>
      <c r="AC416" s="147"/>
      <c r="AD416" s="147"/>
      <c r="AE416" s="147"/>
      <c r="AF416" s="147"/>
      <c r="AG416" s="147"/>
      <c r="AH416" s="147"/>
      <c r="AI416" s="147"/>
      <c r="AJ416" s="147"/>
      <c r="AK416" s="147"/>
      <c r="AL416" s="147"/>
      <c r="AM416" s="147"/>
      <c r="AN416" s="147"/>
      <c r="AO416" s="147"/>
      <c r="AP416" s="147"/>
      <c r="AQ416" s="147"/>
      <c r="AR416" s="147"/>
      <c r="AS416" s="147"/>
      <c r="AT416" s="147"/>
      <c r="AU416" s="147"/>
      <c r="AV416" s="147"/>
      <c r="AW416" s="147"/>
      <c r="AX416" s="147"/>
      <c r="AY416" s="147"/>
      <c r="AZ416" s="147"/>
    </row>
    <row r="417" spans="1:52" x14ac:dyDescent="0.2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  <c r="AA417" s="147"/>
      <c r="AB417" s="147"/>
      <c r="AC417" s="147"/>
      <c r="AD417" s="147"/>
      <c r="AE417" s="147"/>
      <c r="AF417" s="147"/>
      <c r="AG417" s="147"/>
      <c r="AH417" s="147"/>
      <c r="AI417" s="147"/>
      <c r="AJ417" s="147"/>
      <c r="AK417" s="147"/>
      <c r="AL417" s="147"/>
      <c r="AM417" s="147"/>
      <c r="AN417" s="147"/>
      <c r="AO417" s="147"/>
      <c r="AP417" s="147"/>
      <c r="AQ417" s="147"/>
      <c r="AR417" s="147"/>
      <c r="AS417" s="147"/>
      <c r="AT417" s="147"/>
      <c r="AU417" s="147"/>
      <c r="AV417" s="147"/>
      <c r="AW417" s="147"/>
      <c r="AX417" s="147"/>
      <c r="AY417" s="147"/>
      <c r="AZ417" s="147"/>
    </row>
    <row r="418" spans="1:52" x14ac:dyDescent="0.2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  <c r="AA418" s="147"/>
      <c r="AB418" s="147"/>
      <c r="AC418" s="147"/>
      <c r="AD418" s="147"/>
      <c r="AE418" s="147"/>
      <c r="AF418" s="147"/>
      <c r="AG418" s="147"/>
      <c r="AH418" s="147"/>
      <c r="AI418" s="147"/>
      <c r="AJ418" s="147"/>
      <c r="AK418" s="147"/>
      <c r="AL418" s="147"/>
      <c r="AM418" s="147"/>
      <c r="AN418" s="147"/>
      <c r="AO418" s="147"/>
      <c r="AP418" s="147"/>
      <c r="AQ418" s="147"/>
      <c r="AR418" s="147"/>
      <c r="AS418" s="147"/>
      <c r="AT418" s="147"/>
      <c r="AU418" s="147"/>
      <c r="AV418" s="147"/>
      <c r="AW418" s="147"/>
      <c r="AX418" s="147"/>
      <c r="AY418" s="147"/>
      <c r="AZ418" s="147"/>
    </row>
    <row r="419" spans="1:52" x14ac:dyDescent="0.2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  <c r="AA419" s="147"/>
      <c r="AB419" s="147"/>
      <c r="AC419" s="147"/>
      <c r="AD419" s="147"/>
      <c r="AE419" s="147"/>
      <c r="AF419" s="147"/>
      <c r="AG419" s="147"/>
      <c r="AH419" s="147"/>
      <c r="AI419" s="147"/>
      <c r="AJ419" s="147"/>
      <c r="AK419" s="147"/>
      <c r="AL419" s="147"/>
      <c r="AM419" s="147"/>
      <c r="AN419" s="147"/>
      <c r="AO419" s="147"/>
      <c r="AP419" s="147"/>
      <c r="AQ419" s="147"/>
      <c r="AR419" s="147"/>
      <c r="AS419" s="147"/>
      <c r="AT419" s="147"/>
      <c r="AU419" s="147"/>
      <c r="AV419" s="147"/>
      <c r="AW419" s="147"/>
      <c r="AX419" s="147"/>
      <c r="AY419" s="147"/>
      <c r="AZ419" s="147"/>
    </row>
    <row r="420" spans="1:52" x14ac:dyDescent="0.2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  <c r="AA420" s="147"/>
      <c r="AB420" s="147"/>
      <c r="AC420" s="147"/>
      <c r="AD420" s="147"/>
      <c r="AE420" s="147"/>
      <c r="AF420" s="147"/>
      <c r="AG420" s="147"/>
      <c r="AH420" s="147"/>
      <c r="AI420" s="147"/>
      <c r="AJ420" s="147"/>
      <c r="AK420" s="147"/>
      <c r="AL420" s="147"/>
      <c r="AM420" s="147"/>
      <c r="AN420" s="147"/>
      <c r="AO420" s="147"/>
      <c r="AP420" s="147"/>
      <c r="AQ420" s="147"/>
      <c r="AR420" s="147"/>
      <c r="AS420" s="147"/>
      <c r="AT420" s="147"/>
      <c r="AU420" s="147"/>
      <c r="AV420" s="147"/>
      <c r="AW420" s="147"/>
      <c r="AX420" s="147"/>
      <c r="AY420" s="147"/>
      <c r="AZ420" s="147"/>
    </row>
    <row r="421" spans="1:52" x14ac:dyDescent="0.2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  <c r="AA421" s="147"/>
      <c r="AB421" s="147"/>
      <c r="AC421" s="147"/>
      <c r="AD421" s="147"/>
      <c r="AE421" s="147"/>
      <c r="AF421" s="147"/>
      <c r="AG421" s="147"/>
      <c r="AH421" s="147"/>
      <c r="AI421" s="147"/>
      <c r="AJ421" s="147"/>
      <c r="AK421" s="147"/>
      <c r="AL421" s="147"/>
      <c r="AM421" s="147"/>
      <c r="AN421" s="147"/>
      <c r="AO421" s="147"/>
      <c r="AP421" s="147"/>
      <c r="AQ421" s="147"/>
      <c r="AR421" s="147"/>
      <c r="AS421" s="147"/>
      <c r="AT421" s="147"/>
      <c r="AU421" s="147"/>
      <c r="AV421" s="147"/>
      <c r="AW421" s="147"/>
      <c r="AX421" s="147"/>
      <c r="AY421" s="147"/>
      <c r="AZ421" s="147"/>
    </row>
    <row r="422" spans="1:52" x14ac:dyDescent="0.2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  <c r="AA422" s="147"/>
      <c r="AB422" s="147"/>
      <c r="AC422" s="147"/>
      <c r="AD422" s="147"/>
      <c r="AE422" s="147"/>
      <c r="AF422" s="147"/>
      <c r="AG422" s="147"/>
      <c r="AH422" s="147"/>
      <c r="AI422" s="147"/>
      <c r="AJ422" s="147"/>
      <c r="AK422" s="147"/>
      <c r="AL422" s="147"/>
      <c r="AM422" s="147"/>
      <c r="AN422" s="147"/>
      <c r="AO422" s="147"/>
      <c r="AP422" s="147"/>
      <c r="AQ422" s="147"/>
      <c r="AR422" s="147"/>
      <c r="AS422" s="147"/>
      <c r="AT422" s="147"/>
      <c r="AU422" s="147"/>
      <c r="AV422" s="147"/>
      <c r="AW422" s="147"/>
      <c r="AX422" s="147"/>
      <c r="AY422" s="147"/>
      <c r="AZ422" s="147"/>
    </row>
    <row r="423" spans="1:52" x14ac:dyDescent="0.2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  <c r="AA423" s="147"/>
      <c r="AB423" s="147"/>
      <c r="AC423" s="147"/>
      <c r="AD423" s="147"/>
      <c r="AE423" s="147"/>
      <c r="AF423" s="147"/>
      <c r="AG423" s="147"/>
      <c r="AH423" s="147"/>
      <c r="AI423" s="147"/>
      <c r="AJ423" s="147"/>
      <c r="AK423" s="147"/>
      <c r="AL423" s="147"/>
      <c r="AM423" s="147"/>
      <c r="AN423" s="147"/>
      <c r="AO423" s="147"/>
      <c r="AP423" s="147"/>
      <c r="AQ423" s="147"/>
      <c r="AR423" s="147"/>
      <c r="AS423" s="147"/>
      <c r="AT423" s="147"/>
      <c r="AU423" s="147"/>
      <c r="AV423" s="147"/>
      <c r="AW423" s="147"/>
      <c r="AX423" s="147"/>
      <c r="AY423" s="147"/>
      <c r="AZ423" s="147"/>
    </row>
    <row r="424" spans="1:52" x14ac:dyDescent="0.2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  <c r="AA424" s="147"/>
      <c r="AB424" s="147"/>
      <c r="AC424" s="147"/>
      <c r="AD424" s="147"/>
      <c r="AE424" s="147"/>
      <c r="AF424" s="147"/>
      <c r="AG424" s="147"/>
      <c r="AH424" s="147"/>
      <c r="AI424" s="147"/>
      <c r="AJ424" s="147"/>
      <c r="AK424" s="147"/>
      <c r="AL424" s="147"/>
      <c r="AM424" s="147"/>
      <c r="AN424" s="147"/>
      <c r="AO424" s="147"/>
      <c r="AP424" s="147"/>
      <c r="AQ424" s="147"/>
      <c r="AR424" s="147"/>
      <c r="AS424" s="147"/>
      <c r="AT424" s="147"/>
      <c r="AU424" s="147"/>
      <c r="AV424" s="147"/>
      <c r="AW424" s="147"/>
      <c r="AX424" s="147"/>
      <c r="AY424" s="147"/>
      <c r="AZ424" s="147"/>
    </row>
    <row r="425" spans="1:52" x14ac:dyDescent="0.2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  <c r="AA425" s="147"/>
      <c r="AB425" s="147"/>
      <c r="AC425" s="147"/>
      <c r="AD425" s="147"/>
      <c r="AE425" s="147"/>
      <c r="AF425" s="147"/>
      <c r="AG425" s="147"/>
      <c r="AH425" s="147"/>
      <c r="AI425" s="147"/>
      <c r="AJ425" s="147"/>
      <c r="AK425" s="147"/>
      <c r="AL425" s="147"/>
      <c r="AM425" s="147"/>
      <c r="AN425" s="147"/>
      <c r="AO425" s="147"/>
      <c r="AP425" s="147"/>
      <c r="AQ425" s="147"/>
      <c r="AR425" s="147"/>
      <c r="AS425" s="147"/>
      <c r="AT425" s="147"/>
      <c r="AU425" s="147"/>
      <c r="AV425" s="147"/>
      <c r="AW425" s="147"/>
      <c r="AX425" s="147"/>
      <c r="AY425" s="147"/>
      <c r="AZ425" s="147"/>
    </row>
    <row r="426" spans="1:52" x14ac:dyDescent="0.2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  <c r="AA426" s="147"/>
      <c r="AB426" s="147"/>
      <c r="AC426" s="147"/>
      <c r="AD426" s="147"/>
      <c r="AE426" s="147"/>
      <c r="AF426" s="147"/>
      <c r="AG426" s="147"/>
      <c r="AH426" s="147"/>
      <c r="AI426" s="147"/>
      <c r="AJ426" s="147"/>
      <c r="AK426" s="147"/>
      <c r="AL426" s="147"/>
      <c r="AM426" s="147"/>
      <c r="AN426" s="147"/>
      <c r="AO426" s="147"/>
      <c r="AP426" s="147"/>
      <c r="AQ426" s="147"/>
      <c r="AR426" s="147"/>
      <c r="AS426" s="147"/>
      <c r="AT426" s="147"/>
      <c r="AU426" s="147"/>
      <c r="AV426" s="147"/>
      <c r="AW426" s="147"/>
      <c r="AX426" s="147"/>
      <c r="AY426" s="147"/>
      <c r="AZ426" s="147"/>
    </row>
    <row r="427" spans="1:52" x14ac:dyDescent="0.2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  <c r="AA427" s="147"/>
      <c r="AB427" s="147"/>
      <c r="AC427" s="147"/>
      <c r="AD427" s="147"/>
      <c r="AE427" s="147"/>
      <c r="AF427" s="147"/>
      <c r="AG427" s="147"/>
      <c r="AH427" s="147"/>
      <c r="AI427" s="147"/>
      <c r="AJ427" s="147"/>
      <c r="AK427" s="147"/>
      <c r="AL427" s="147"/>
      <c r="AM427" s="147"/>
      <c r="AN427" s="147"/>
      <c r="AO427" s="147"/>
      <c r="AP427" s="147"/>
      <c r="AQ427" s="147"/>
      <c r="AR427" s="147"/>
      <c r="AS427" s="147"/>
      <c r="AT427" s="147"/>
      <c r="AU427" s="147"/>
      <c r="AV427" s="147"/>
      <c r="AW427" s="147"/>
      <c r="AX427" s="147"/>
      <c r="AY427" s="147"/>
      <c r="AZ427" s="147"/>
    </row>
    <row r="428" spans="1:52" x14ac:dyDescent="0.2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  <c r="AA428" s="147"/>
      <c r="AB428" s="147"/>
      <c r="AC428" s="147"/>
      <c r="AD428" s="147"/>
      <c r="AE428" s="147"/>
      <c r="AF428" s="147"/>
      <c r="AG428" s="147"/>
      <c r="AH428" s="147"/>
      <c r="AI428" s="147"/>
      <c r="AJ428" s="147"/>
      <c r="AK428" s="147"/>
      <c r="AL428" s="147"/>
      <c r="AM428" s="147"/>
      <c r="AN428" s="147"/>
      <c r="AO428" s="147"/>
      <c r="AP428" s="147"/>
      <c r="AQ428" s="147"/>
      <c r="AR428" s="147"/>
      <c r="AS428" s="147"/>
      <c r="AT428" s="147"/>
      <c r="AU428" s="147"/>
      <c r="AV428" s="147"/>
      <c r="AW428" s="147"/>
      <c r="AX428" s="147"/>
      <c r="AY428" s="147"/>
      <c r="AZ428" s="147"/>
    </row>
    <row r="429" spans="1:52" x14ac:dyDescent="0.2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  <c r="AA429" s="147"/>
      <c r="AB429" s="147"/>
      <c r="AC429" s="147"/>
      <c r="AD429" s="147"/>
      <c r="AE429" s="147"/>
      <c r="AF429" s="147"/>
      <c r="AG429" s="147"/>
      <c r="AH429" s="147"/>
      <c r="AI429" s="147"/>
      <c r="AJ429" s="147"/>
      <c r="AK429" s="147"/>
      <c r="AL429" s="147"/>
      <c r="AM429" s="147"/>
      <c r="AN429" s="147"/>
      <c r="AO429" s="147"/>
      <c r="AP429" s="147"/>
      <c r="AQ429" s="147"/>
      <c r="AR429" s="147"/>
      <c r="AS429" s="147"/>
      <c r="AT429" s="147"/>
      <c r="AU429" s="147"/>
      <c r="AV429" s="147"/>
      <c r="AW429" s="147"/>
      <c r="AX429" s="147"/>
      <c r="AY429" s="147"/>
      <c r="AZ429" s="147"/>
    </row>
    <row r="430" spans="1:52" x14ac:dyDescent="0.2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  <c r="AA430" s="147"/>
      <c r="AB430" s="147"/>
      <c r="AC430" s="147"/>
      <c r="AD430" s="147"/>
      <c r="AE430" s="147"/>
      <c r="AF430" s="147"/>
      <c r="AG430" s="147"/>
      <c r="AH430" s="147"/>
      <c r="AI430" s="147"/>
      <c r="AJ430" s="147"/>
      <c r="AK430" s="147"/>
      <c r="AL430" s="147"/>
      <c r="AM430" s="147"/>
      <c r="AN430" s="147"/>
      <c r="AO430" s="147"/>
      <c r="AP430" s="147"/>
      <c r="AQ430" s="147"/>
      <c r="AR430" s="147"/>
      <c r="AS430" s="147"/>
      <c r="AT430" s="147"/>
      <c r="AU430" s="147"/>
      <c r="AV430" s="147"/>
      <c r="AW430" s="147"/>
      <c r="AX430" s="147"/>
      <c r="AY430" s="147"/>
      <c r="AZ430" s="147"/>
    </row>
    <row r="431" spans="1:52" x14ac:dyDescent="0.2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  <c r="AA431" s="147"/>
      <c r="AB431" s="147"/>
      <c r="AC431" s="147"/>
      <c r="AD431" s="147"/>
      <c r="AE431" s="147"/>
      <c r="AF431" s="147"/>
      <c r="AG431" s="147"/>
      <c r="AH431" s="147"/>
      <c r="AI431" s="147"/>
      <c r="AJ431" s="147"/>
      <c r="AK431" s="147"/>
      <c r="AL431" s="147"/>
      <c r="AM431" s="147"/>
      <c r="AN431" s="147"/>
      <c r="AO431" s="147"/>
      <c r="AP431" s="147"/>
      <c r="AQ431" s="147"/>
      <c r="AR431" s="147"/>
      <c r="AS431" s="147"/>
      <c r="AT431" s="147"/>
      <c r="AU431" s="147"/>
      <c r="AV431" s="147"/>
      <c r="AW431" s="147"/>
      <c r="AX431" s="147"/>
      <c r="AY431" s="147"/>
      <c r="AZ431" s="147"/>
    </row>
    <row r="432" spans="1:52" x14ac:dyDescent="0.2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  <c r="AA432" s="147"/>
      <c r="AB432" s="147"/>
      <c r="AC432" s="147"/>
      <c r="AD432" s="147"/>
      <c r="AE432" s="147"/>
      <c r="AF432" s="147"/>
      <c r="AG432" s="147"/>
      <c r="AH432" s="147"/>
      <c r="AI432" s="147"/>
      <c r="AJ432" s="147"/>
      <c r="AK432" s="147"/>
      <c r="AL432" s="147"/>
      <c r="AM432" s="147"/>
      <c r="AN432" s="147"/>
      <c r="AO432" s="147"/>
      <c r="AP432" s="147"/>
      <c r="AQ432" s="147"/>
      <c r="AR432" s="147"/>
      <c r="AS432" s="147"/>
      <c r="AT432" s="147"/>
      <c r="AU432" s="147"/>
      <c r="AV432" s="147"/>
      <c r="AW432" s="147"/>
      <c r="AX432" s="147"/>
      <c r="AY432" s="147"/>
      <c r="AZ432" s="147"/>
    </row>
    <row r="433" spans="1:52" x14ac:dyDescent="0.2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  <c r="AA433" s="147"/>
      <c r="AB433" s="147"/>
      <c r="AC433" s="147"/>
      <c r="AD433" s="147"/>
      <c r="AE433" s="147"/>
      <c r="AF433" s="147"/>
      <c r="AG433" s="147"/>
      <c r="AH433" s="147"/>
      <c r="AI433" s="147"/>
      <c r="AJ433" s="147"/>
      <c r="AK433" s="147"/>
      <c r="AL433" s="147"/>
      <c r="AM433" s="147"/>
      <c r="AN433" s="147"/>
      <c r="AO433" s="147"/>
      <c r="AP433" s="147"/>
      <c r="AQ433" s="147"/>
      <c r="AR433" s="147"/>
      <c r="AS433" s="147"/>
      <c r="AT433" s="147"/>
      <c r="AU433" s="147"/>
      <c r="AV433" s="147"/>
      <c r="AW433" s="147"/>
      <c r="AX433" s="147"/>
      <c r="AY433" s="147"/>
      <c r="AZ433" s="147"/>
    </row>
    <row r="434" spans="1:52" x14ac:dyDescent="0.2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  <c r="AA434" s="147"/>
      <c r="AB434" s="147"/>
      <c r="AC434" s="147"/>
      <c r="AD434" s="147"/>
      <c r="AE434" s="147"/>
      <c r="AF434" s="147"/>
      <c r="AG434" s="147"/>
      <c r="AH434" s="147"/>
      <c r="AI434" s="147"/>
      <c r="AJ434" s="147"/>
      <c r="AK434" s="147"/>
      <c r="AL434" s="147"/>
      <c r="AM434" s="147"/>
      <c r="AN434" s="147"/>
      <c r="AO434" s="147"/>
      <c r="AP434" s="147"/>
      <c r="AQ434" s="147"/>
      <c r="AR434" s="147"/>
      <c r="AS434" s="147"/>
      <c r="AT434" s="147"/>
      <c r="AU434" s="147"/>
      <c r="AV434" s="147"/>
      <c r="AW434" s="147"/>
      <c r="AX434" s="147"/>
      <c r="AY434" s="147"/>
      <c r="AZ434" s="147"/>
    </row>
    <row r="435" spans="1:52" x14ac:dyDescent="0.2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  <c r="AA435" s="147"/>
      <c r="AB435" s="147"/>
      <c r="AC435" s="147"/>
      <c r="AD435" s="147"/>
      <c r="AE435" s="147"/>
      <c r="AF435" s="147"/>
      <c r="AG435" s="147"/>
      <c r="AH435" s="147"/>
      <c r="AI435" s="147"/>
      <c r="AJ435" s="147"/>
      <c r="AK435" s="147"/>
      <c r="AL435" s="147"/>
      <c r="AM435" s="147"/>
      <c r="AN435" s="147"/>
      <c r="AO435" s="147"/>
      <c r="AP435" s="147"/>
      <c r="AQ435" s="147"/>
      <c r="AR435" s="147"/>
      <c r="AS435" s="147"/>
      <c r="AT435" s="147"/>
      <c r="AU435" s="147"/>
      <c r="AV435" s="147"/>
      <c r="AW435" s="147"/>
      <c r="AX435" s="147"/>
      <c r="AY435" s="147"/>
      <c r="AZ435" s="147"/>
    </row>
    <row r="436" spans="1:52" x14ac:dyDescent="0.2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  <c r="AA436" s="147"/>
      <c r="AB436" s="147"/>
      <c r="AC436" s="147"/>
      <c r="AD436" s="147"/>
      <c r="AE436" s="147"/>
      <c r="AF436" s="147"/>
      <c r="AG436" s="147"/>
      <c r="AH436" s="147"/>
      <c r="AI436" s="147"/>
      <c r="AJ436" s="147"/>
      <c r="AK436" s="147"/>
      <c r="AL436" s="147"/>
      <c r="AM436" s="147"/>
      <c r="AN436" s="147"/>
      <c r="AO436" s="147"/>
      <c r="AP436" s="147"/>
      <c r="AQ436" s="147"/>
      <c r="AR436" s="147"/>
      <c r="AS436" s="147"/>
      <c r="AT436" s="147"/>
      <c r="AU436" s="147"/>
      <c r="AV436" s="147"/>
      <c r="AW436" s="147"/>
      <c r="AX436" s="147"/>
      <c r="AY436" s="147"/>
      <c r="AZ436" s="147"/>
    </row>
    <row r="437" spans="1:52" x14ac:dyDescent="0.2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  <c r="AA437" s="147"/>
      <c r="AB437" s="147"/>
      <c r="AC437" s="147"/>
      <c r="AD437" s="147"/>
      <c r="AE437" s="147"/>
      <c r="AF437" s="147"/>
      <c r="AG437" s="147"/>
      <c r="AH437" s="147"/>
      <c r="AI437" s="147"/>
      <c r="AJ437" s="147"/>
      <c r="AK437" s="147"/>
      <c r="AL437" s="147"/>
      <c r="AM437" s="147"/>
      <c r="AN437" s="147"/>
      <c r="AO437" s="147"/>
      <c r="AP437" s="147"/>
      <c r="AQ437" s="147"/>
      <c r="AR437" s="147"/>
      <c r="AS437" s="147"/>
      <c r="AT437" s="147"/>
      <c r="AU437" s="147"/>
      <c r="AV437" s="147"/>
      <c r="AW437" s="147"/>
      <c r="AX437" s="147"/>
      <c r="AY437" s="147"/>
      <c r="AZ437" s="147"/>
    </row>
    <row r="438" spans="1:52" x14ac:dyDescent="0.2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  <c r="AA438" s="147"/>
      <c r="AB438" s="147"/>
      <c r="AC438" s="147"/>
      <c r="AD438" s="147"/>
      <c r="AE438" s="147"/>
      <c r="AF438" s="147"/>
      <c r="AG438" s="147"/>
      <c r="AH438" s="147"/>
      <c r="AI438" s="147"/>
      <c r="AJ438" s="147"/>
      <c r="AK438" s="147"/>
      <c r="AL438" s="147"/>
      <c r="AM438" s="147"/>
      <c r="AN438" s="147"/>
      <c r="AO438" s="147"/>
      <c r="AP438" s="147"/>
      <c r="AQ438" s="147"/>
      <c r="AR438" s="147"/>
      <c r="AS438" s="147"/>
      <c r="AT438" s="147"/>
      <c r="AU438" s="147"/>
      <c r="AV438" s="147"/>
      <c r="AW438" s="147"/>
      <c r="AX438" s="147"/>
      <c r="AY438" s="147"/>
      <c r="AZ438" s="147"/>
    </row>
    <row r="439" spans="1:52" x14ac:dyDescent="0.2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  <c r="AA439" s="147"/>
      <c r="AB439" s="147"/>
      <c r="AC439" s="147"/>
      <c r="AD439" s="147"/>
      <c r="AE439" s="147"/>
      <c r="AF439" s="147"/>
      <c r="AG439" s="147"/>
      <c r="AH439" s="147"/>
      <c r="AI439" s="147"/>
      <c r="AJ439" s="147"/>
      <c r="AK439" s="147"/>
      <c r="AL439" s="147"/>
      <c r="AM439" s="147"/>
      <c r="AN439" s="147"/>
      <c r="AO439" s="147"/>
      <c r="AP439" s="147"/>
      <c r="AQ439" s="147"/>
      <c r="AR439" s="147"/>
      <c r="AS439" s="147"/>
      <c r="AT439" s="147"/>
      <c r="AU439" s="147"/>
      <c r="AV439" s="147"/>
      <c r="AW439" s="147"/>
      <c r="AX439" s="147"/>
      <c r="AY439" s="147"/>
      <c r="AZ439" s="147"/>
    </row>
    <row r="440" spans="1:52" x14ac:dyDescent="0.2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  <c r="AA440" s="147"/>
      <c r="AB440" s="147"/>
      <c r="AC440" s="147"/>
      <c r="AD440" s="147"/>
      <c r="AE440" s="147"/>
      <c r="AF440" s="147"/>
      <c r="AG440" s="147"/>
      <c r="AH440" s="147"/>
      <c r="AI440" s="147"/>
      <c r="AJ440" s="147"/>
      <c r="AK440" s="147"/>
      <c r="AL440" s="147"/>
      <c r="AM440" s="147"/>
      <c r="AN440" s="147"/>
      <c r="AO440" s="147"/>
      <c r="AP440" s="147"/>
      <c r="AQ440" s="147"/>
      <c r="AR440" s="147"/>
      <c r="AS440" s="147"/>
      <c r="AT440" s="147"/>
      <c r="AU440" s="147"/>
      <c r="AV440" s="147"/>
      <c r="AW440" s="147"/>
      <c r="AX440" s="147"/>
      <c r="AY440" s="147"/>
      <c r="AZ440" s="147"/>
    </row>
    <row r="441" spans="1:52" x14ac:dyDescent="0.2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  <c r="AA441" s="147"/>
      <c r="AB441" s="147"/>
      <c r="AC441" s="147"/>
      <c r="AD441" s="147"/>
      <c r="AE441" s="147"/>
      <c r="AF441" s="147"/>
      <c r="AG441" s="147"/>
      <c r="AH441" s="147"/>
      <c r="AI441" s="147"/>
      <c r="AJ441" s="147"/>
      <c r="AK441" s="147"/>
      <c r="AL441" s="147"/>
      <c r="AM441" s="147"/>
      <c r="AN441" s="147"/>
      <c r="AO441" s="147"/>
      <c r="AP441" s="147"/>
      <c r="AQ441" s="147"/>
      <c r="AR441" s="147"/>
      <c r="AS441" s="147"/>
      <c r="AT441" s="147"/>
      <c r="AU441" s="147"/>
      <c r="AV441" s="147"/>
      <c r="AW441" s="147"/>
      <c r="AX441" s="147"/>
      <c r="AY441" s="147"/>
      <c r="AZ441" s="147"/>
    </row>
    <row r="442" spans="1:52" x14ac:dyDescent="0.2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  <c r="AA442" s="147"/>
      <c r="AB442" s="147"/>
      <c r="AC442" s="147"/>
      <c r="AD442" s="147"/>
      <c r="AE442" s="147"/>
      <c r="AF442" s="147"/>
      <c r="AG442" s="147"/>
      <c r="AH442" s="147"/>
      <c r="AI442" s="147"/>
      <c r="AJ442" s="147"/>
      <c r="AK442" s="147"/>
      <c r="AL442" s="147"/>
      <c r="AM442" s="147"/>
      <c r="AN442" s="147"/>
      <c r="AO442" s="147"/>
      <c r="AP442" s="147"/>
      <c r="AQ442" s="147"/>
      <c r="AR442" s="147"/>
      <c r="AS442" s="147"/>
      <c r="AT442" s="147"/>
      <c r="AU442" s="147"/>
      <c r="AV442" s="147"/>
      <c r="AW442" s="147"/>
      <c r="AX442" s="147"/>
      <c r="AY442" s="147"/>
      <c r="AZ442" s="147"/>
    </row>
    <row r="443" spans="1:52" x14ac:dyDescent="0.2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  <c r="AA443" s="147"/>
      <c r="AB443" s="147"/>
      <c r="AC443" s="147"/>
      <c r="AD443" s="147"/>
      <c r="AE443" s="147"/>
      <c r="AF443" s="147"/>
      <c r="AG443" s="147"/>
      <c r="AH443" s="147"/>
      <c r="AI443" s="147"/>
      <c r="AJ443" s="147"/>
      <c r="AK443" s="147"/>
      <c r="AL443" s="147"/>
      <c r="AM443" s="147"/>
      <c r="AN443" s="147"/>
      <c r="AO443" s="147"/>
      <c r="AP443" s="147"/>
      <c r="AQ443" s="147"/>
      <c r="AR443" s="147"/>
      <c r="AS443" s="147"/>
      <c r="AT443" s="147"/>
      <c r="AU443" s="147"/>
      <c r="AV443" s="147"/>
      <c r="AW443" s="147"/>
      <c r="AX443" s="147"/>
      <c r="AY443" s="147"/>
      <c r="AZ443" s="147"/>
    </row>
    <row r="444" spans="1:52" x14ac:dyDescent="0.2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  <c r="AA444" s="147"/>
      <c r="AB444" s="147"/>
      <c r="AC444" s="147"/>
      <c r="AD444" s="147"/>
      <c r="AE444" s="147"/>
      <c r="AF444" s="147"/>
      <c r="AG444" s="147"/>
      <c r="AH444" s="147"/>
      <c r="AI444" s="147"/>
      <c r="AJ444" s="147"/>
      <c r="AK444" s="147"/>
      <c r="AL444" s="147"/>
      <c r="AM444" s="147"/>
      <c r="AN444" s="147"/>
      <c r="AO444" s="147"/>
      <c r="AP444" s="147"/>
      <c r="AQ444" s="147"/>
      <c r="AR444" s="147"/>
      <c r="AS444" s="147"/>
      <c r="AT444" s="147"/>
      <c r="AU444" s="147"/>
      <c r="AV444" s="147"/>
      <c r="AW444" s="147"/>
      <c r="AX444" s="147"/>
      <c r="AY444" s="147"/>
      <c r="AZ444" s="147"/>
    </row>
    <row r="445" spans="1:52" x14ac:dyDescent="0.2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47"/>
      <c r="AA445" s="147"/>
      <c r="AB445" s="147"/>
      <c r="AC445" s="147"/>
      <c r="AD445" s="147"/>
      <c r="AE445" s="147"/>
      <c r="AF445" s="147"/>
      <c r="AG445" s="147"/>
      <c r="AH445" s="147"/>
      <c r="AI445" s="147"/>
      <c r="AJ445" s="147"/>
      <c r="AK445" s="147"/>
      <c r="AL445" s="147"/>
      <c r="AM445" s="147"/>
      <c r="AN445" s="147"/>
      <c r="AO445" s="147"/>
      <c r="AP445" s="147"/>
      <c r="AQ445" s="147"/>
      <c r="AR445" s="147"/>
      <c r="AS445" s="147"/>
      <c r="AT445" s="147"/>
      <c r="AU445" s="147"/>
      <c r="AV445" s="147"/>
      <c r="AW445" s="147"/>
      <c r="AX445" s="147"/>
      <c r="AY445" s="147"/>
      <c r="AZ445" s="147"/>
    </row>
    <row r="446" spans="1:52" x14ac:dyDescent="0.2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47"/>
      <c r="AA446" s="147"/>
      <c r="AB446" s="147"/>
      <c r="AC446" s="147"/>
      <c r="AD446" s="147"/>
      <c r="AE446" s="147"/>
      <c r="AF446" s="147"/>
      <c r="AG446" s="147"/>
      <c r="AH446" s="147"/>
      <c r="AI446" s="147"/>
      <c r="AJ446" s="147"/>
      <c r="AK446" s="147"/>
      <c r="AL446" s="147"/>
      <c r="AM446" s="147"/>
      <c r="AN446" s="147"/>
      <c r="AO446" s="147"/>
      <c r="AP446" s="147"/>
      <c r="AQ446" s="147"/>
      <c r="AR446" s="147"/>
      <c r="AS446" s="147"/>
      <c r="AT446" s="147"/>
      <c r="AU446" s="147"/>
      <c r="AV446" s="147"/>
      <c r="AW446" s="147"/>
      <c r="AX446" s="147"/>
      <c r="AY446" s="147"/>
      <c r="AZ446" s="147"/>
    </row>
    <row r="447" spans="1:52" x14ac:dyDescent="0.2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  <c r="AA447" s="147"/>
      <c r="AB447" s="147"/>
      <c r="AC447" s="147"/>
      <c r="AD447" s="147"/>
      <c r="AE447" s="147"/>
      <c r="AF447" s="147"/>
      <c r="AG447" s="147"/>
      <c r="AH447" s="147"/>
      <c r="AI447" s="147"/>
      <c r="AJ447" s="147"/>
      <c r="AK447" s="147"/>
      <c r="AL447" s="147"/>
      <c r="AM447" s="147"/>
      <c r="AN447" s="147"/>
      <c r="AO447" s="147"/>
      <c r="AP447" s="147"/>
      <c r="AQ447" s="147"/>
      <c r="AR447" s="147"/>
      <c r="AS447" s="147"/>
      <c r="AT447" s="147"/>
      <c r="AU447" s="147"/>
      <c r="AV447" s="147"/>
      <c r="AW447" s="147"/>
      <c r="AX447" s="147"/>
      <c r="AY447" s="147"/>
      <c r="AZ447" s="147"/>
    </row>
    <row r="448" spans="1:52" x14ac:dyDescent="0.2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  <c r="AA448" s="147"/>
      <c r="AB448" s="147"/>
      <c r="AC448" s="147"/>
      <c r="AD448" s="147"/>
      <c r="AE448" s="147"/>
      <c r="AF448" s="147"/>
      <c r="AG448" s="147"/>
      <c r="AH448" s="147"/>
      <c r="AI448" s="147"/>
      <c r="AJ448" s="147"/>
      <c r="AK448" s="147"/>
      <c r="AL448" s="147"/>
      <c r="AM448" s="147"/>
      <c r="AN448" s="147"/>
      <c r="AO448" s="147"/>
      <c r="AP448" s="147"/>
      <c r="AQ448" s="147"/>
      <c r="AR448" s="147"/>
      <c r="AS448" s="147"/>
      <c r="AT448" s="147"/>
      <c r="AU448" s="147"/>
      <c r="AV448" s="147"/>
      <c r="AW448" s="147"/>
      <c r="AX448" s="147"/>
      <c r="AY448" s="147"/>
      <c r="AZ448" s="147"/>
    </row>
    <row r="449" spans="1:52" x14ac:dyDescent="0.2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  <c r="AA449" s="147"/>
      <c r="AB449" s="147"/>
      <c r="AC449" s="147"/>
      <c r="AD449" s="147"/>
      <c r="AE449" s="147"/>
      <c r="AF449" s="147"/>
      <c r="AG449" s="147"/>
      <c r="AH449" s="147"/>
      <c r="AI449" s="147"/>
      <c r="AJ449" s="147"/>
      <c r="AK449" s="147"/>
      <c r="AL449" s="147"/>
      <c r="AM449" s="147"/>
      <c r="AN449" s="147"/>
      <c r="AO449" s="147"/>
      <c r="AP449" s="147"/>
      <c r="AQ449" s="147"/>
      <c r="AR449" s="147"/>
      <c r="AS449" s="147"/>
      <c r="AT449" s="147"/>
      <c r="AU449" s="147"/>
      <c r="AV449" s="147"/>
      <c r="AW449" s="147"/>
      <c r="AX449" s="147"/>
      <c r="AY449" s="147"/>
      <c r="AZ449" s="147"/>
    </row>
    <row r="450" spans="1:52" x14ac:dyDescent="0.2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  <c r="AA450" s="147"/>
      <c r="AB450" s="147"/>
      <c r="AC450" s="147"/>
      <c r="AD450" s="147"/>
      <c r="AE450" s="147"/>
      <c r="AF450" s="147"/>
      <c r="AG450" s="147"/>
      <c r="AH450" s="147"/>
      <c r="AI450" s="147"/>
      <c r="AJ450" s="147"/>
      <c r="AK450" s="147"/>
      <c r="AL450" s="147"/>
      <c r="AM450" s="147"/>
      <c r="AN450" s="147"/>
      <c r="AO450" s="147"/>
      <c r="AP450" s="147"/>
      <c r="AQ450" s="147"/>
      <c r="AR450" s="147"/>
      <c r="AS450" s="147"/>
      <c r="AT450" s="147"/>
      <c r="AU450" s="147"/>
      <c r="AV450" s="147"/>
      <c r="AW450" s="147"/>
      <c r="AX450" s="147"/>
      <c r="AY450" s="147"/>
      <c r="AZ450" s="147"/>
    </row>
    <row r="451" spans="1:52" x14ac:dyDescent="0.2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  <c r="AA451" s="147"/>
      <c r="AB451" s="147"/>
      <c r="AC451" s="147"/>
      <c r="AD451" s="147"/>
      <c r="AE451" s="147"/>
      <c r="AF451" s="147"/>
      <c r="AG451" s="147"/>
      <c r="AH451" s="147"/>
      <c r="AI451" s="147"/>
      <c r="AJ451" s="147"/>
      <c r="AK451" s="147"/>
      <c r="AL451" s="147"/>
      <c r="AM451" s="147"/>
      <c r="AN451" s="147"/>
      <c r="AO451" s="147"/>
      <c r="AP451" s="147"/>
      <c r="AQ451" s="147"/>
      <c r="AR451" s="147"/>
      <c r="AS451" s="147"/>
      <c r="AT451" s="147"/>
      <c r="AU451" s="147"/>
      <c r="AV451" s="147"/>
      <c r="AW451" s="147"/>
      <c r="AX451" s="147"/>
      <c r="AY451" s="147"/>
      <c r="AZ451" s="147"/>
    </row>
    <row r="452" spans="1:52" x14ac:dyDescent="0.2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  <c r="AA452" s="147"/>
      <c r="AB452" s="147"/>
      <c r="AC452" s="147"/>
      <c r="AD452" s="147"/>
      <c r="AE452" s="147"/>
      <c r="AF452" s="147"/>
      <c r="AG452" s="147"/>
      <c r="AH452" s="147"/>
      <c r="AI452" s="147"/>
      <c r="AJ452" s="147"/>
      <c r="AK452" s="147"/>
      <c r="AL452" s="147"/>
      <c r="AM452" s="147"/>
      <c r="AN452" s="147"/>
      <c r="AO452" s="147"/>
      <c r="AP452" s="147"/>
      <c r="AQ452" s="147"/>
      <c r="AR452" s="147"/>
      <c r="AS452" s="147"/>
      <c r="AT452" s="147"/>
      <c r="AU452" s="147"/>
      <c r="AV452" s="147"/>
      <c r="AW452" s="147"/>
      <c r="AX452" s="147"/>
      <c r="AY452" s="147"/>
      <c r="AZ452" s="147"/>
    </row>
    <row r="453" spans="1:52" x14ac:dyDescent="0.2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  <c r="AA453" s="147"/>
      <c r="AB453" s="147"/>
      <c r="AC453" s="147"/>
      <c r="AD453" s="147"/>
      <c r="AE453" s="147"/>
      <c r="AF453" s="147"/>
      <c r="AG453" s="147"/>
      <c r="AH453" s="147"/>
      <c r="AI453" s="147"/>
      <c r="AJ453" s="147"/>
      <c r="AK453" s="147"/>
      <c r="AL453" s="147"/>
      <c r="AM453" s="147"/>
      <c r="AN453" s="147"/>
      <c r="AO453" s="147"/>
      <c r="AP453" s="147"/>
      <c r="AQ453" s="147"/>
      <c r="AR453" s="147"/>
      <c r="AS453" s="147"/>
      <c r="AT453" s="147"/>
      <c r="AU453" s="147"/>
      <c r="AV453" s="147"/>
      <c r="AW453" s="147"/>
      <c r="AX453" s="147"/>
      <c r="AY453" s="147"/>
      <c r="AZ453" s="147"/>
    </row>
    <row r="454" spans="1:52" x14ac:dyDescent="0.2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  <c r="AA454" s="147"/>
      <c r="AB454" s="147"/>
      <c r="AC454" s="147"/>
      <c r="AD454" s="147"/>
      <c r="AE454" s="147"/>
      <c r="AF454" s="147"/>
      <c r="AG454" s="147"/>
      <c r="AH454" s="147"/>
      <c r="AI454" s="147"/>
      <c r="AJ454" s="147"/>
      <c r="AK454" s="147"/>
      <c r="AL454" s="147"/>
      <c r="AM454" s="147"/>
      <c r="AN454" s="147"/>
      <c r="AO454" s="147"/>
      <c r="AP454" s="147"/>
      <c r="AQ454" s="147"/>
      <c r="AR454" s="147"/>
      <c r="AS454" s="147"/>
      <c r="AT454" s="147"/>
      <c r="AU454" s="147"/>
      <c r="AV454" s="147"/>
      <c r="AW454" s="147"/>
      <c r="AX454" s="147"/>
      <c r="AY454" s="147"/>
      <c r="AZ454" s="147"/>
    </row>
    <row r="455" spans="1:52" x14ac:dyDescent="0.2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  <c r="AA455" s="147"/>
      <c r="AB455" s="147"/>
      <c r="AC455" s="147"/>
      <c r="AD455" s="147"/>
      <c r="AE455" s="147"/>
      <c r="AF455" s="147"/>
      <c r="AG455" s="147"/>
      <c r="AH455" s="147"/>
      <c r="AI455" s="147"/>
      <c r="AJ455" s="147"/>
      <c r="AK455" s="147"/>
      <c r="AL455" s="147"/>
      <c r="AM455" s="147"/>
      <c r="AN455" s="147"/>
      <c r="AO455" s="147"/>
      <c r="AP455" s="147"/>
      <c r="AQ455" s="147"/>
      <c r="AR455" s="147"/>
      <c r="AS455" s="147"/>
      <c r="AT455" s="147"/>
      <c r="AU455" s="147"/>
      <c r="AV455" s="147"/>
      <c r="AW455" s="147"/>
      <c r="AX455" s="147"/>
      <c r="AY455" s="147"/>
      <c r="AZ455" s="147"/>
    </row>
    <row r="456" spans="1:52" x14ac:dyDescent="0.2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  <c r="AA456" s="147"/>
      <c r="AB456" s="147"/>
      <c r="AC456" s="147"/>
      <c r="AD456" s="147"/>
      <c r="AE456" s="147"/>
      <c r="AF456" s="147"/>
      <c r="AG456" s="147"/>
      <c r="AH456" s="147"/>
      <c r="AI456" s="147"/>
      <c r="AJ456" s="147"/>
      <c r="AK456" s="147"/>
      <c r="AL456" s="147"/>
      <c r="AM456" s="147"/>
      <c r="AN456" s="147"/>
      <c r="AO456" s="147"/>
      <c r="AP456" s="147"/>
      <c r="AQ456" s="147"/>
      <c r="AR456" s="147"/>
      <c r="AS456" s="147"/>
      <c r="AT456" s="147"/>
      <c r="AU456" s="147"/>
      <c r="AV456" s="147"/>
      <c r="AW456" s="147"/>
      <c r="AX456" s="147"/>
      <c r="AY456" s="147"/>
      <c r="AZ456" s="147"/>
    </row>
    <row r="457" spans="1:52" x14ac:dyDescent="0.2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  <c r="AA457" s="147"/>
      <c r="AB457" s="147"/>
      <c r="AC457" s="147"/>
      <c r="AD457" s="147"/>
      <c r="AE457" s="147"/>
      <c r="AF457" s="147"/>
      <c r="AG457" s="147"/>
      <c r="AH457" s="147"/>
      <c r="AI457" s="147"/>
      <c r="AJ457" s="147"/>
      <c r="AK457" s="147"/>
      <c r="AL457" s="147"/>
      <c r="AM457" s="147"/>
      <c r="AN457" s="147"/>
      <c r="AO457" s="147"/>
      <c r="AP457" s="147"/>
      <c r="AQ457" s="147"/>
      <c r="AR457" s="147"/>
      <c r="AS457" s="147"/>
      <c r="AT457" s="147"/>
      <c r="AU457" s="147"/>
      <c r="AV457" s="147"/>
      <c r="AW457" s="147"/>
      <c r="AX457" s="147"/>
      <c r="AY457" s="147"/>
      <c r="AZ457" s="147"/>
    </row>
    <row r="458" spans="1:52" x14ac:dyDescent="0.2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  <c r="AA458" s="147"/>
      <c r="AB458" s="147"/>
      <c r="AC458" s="147"/>
      <c r="AD458" s="147"/>
      <c r="AE458" s="147"/>
      <c r="AF458" s="147"/>
      <c r="AG458" s="147"/>
      <c r="AH458" s="147"/>
      <c r="AI458" s="147"/>
      <c r="AJ458" s="147"/>
      <c r="AK458" s="147"/>
      <c r="AL458" s="147"/>
      <c r="AM458" s="147"/>
      <c r="AN458" s="147"/>
      <c r="AO458" s="147"/>
      <c r="AP458" s="147"/>
      <c r="AQ458" s="147"/>
      <c r="AR458" s="147"/>
      <c r="AS458" s="147"/>
      <c r="AT458" s="147"/>
      <c r="AU458" s="147"/>
      <c r="AV458" s="147"/>
      <c r="AW458" s="147"/>
      <c r="AX458" s="147"/>
      <c r="AY458" s="147"/>
      <c r="AZ458" s="147"/>
    </row>
    <row r="459" spans="1:52" x14ac:dyDescent="0.2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  <c r="AA459" s="147"/>
      <c r="AB459" s="147"/>
      <c r="AC459" s="147"/>
      <c r="AD459" s="147"/>
      <c r="AE459" s="147"/>
      <c r="AF459" s="147"/>
      <c r="AG459" s="147"/>
      <c r="AH459" s="147"/>
      <c r="AI459" s="147"/>
      <c r="AJ459" s="147"/>
      <c r="AK459" s="147"/>
      <c r="AL459" s="147"/>
      <c r="AM459" s="147"/>
      <c r="AN459" s="147"/>
      <c r="AO459" s="147"/>
      <c r="AP459" s="147"/>
      <c r="AQ459" s="147"/>
      <c r="AR459" s="147"/>
      <c r="AS459" s="147"/>
      <c r="AT459" s="147"/>
      <c r="AU459" s="147"/>
      <c r="AV459" s="147"/>
      <c r="AW459" s="147"/>
      <c r="AX459" s="147"/>
      <c r="AY459" s="147"/>
      <c r="AZ459" s="147"/>
    </row>
    <row r="460" spans="1:52" x14ac:dyDescent="0.2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  <c r="AA460" s="147"/>
      <c r="AB460" s="147"/>
      <c r="AC460" s="147"/>
      <c r="AD460" s="147"/>
      <c r="AE460" s="147"/>
      <c r="AF460" s="147"/>
      <c r="AG460" s="147"/>
      <c r="AH460" s="147"/>
      <c r="AI460" s="147"/>
      <c r="AJ460" s="147"/>
      <c r="AK460" s="147"/>
      <c r="AL460" s="147"/>
      <c r="AM460" s="147"/>
      <c r="AN460" s="147"/>
      <c r="AO460" s="147"/>
      <c r="AP460" s="147"/>
      <c r="AQ460" s="147"/>
      <c r="AR460" s="147"/>
      <c r="AS460" s="147"/>
      <c r="AT460" s="147"/>
      <c r="AU460" s="147"/>
      <c r="AV460" s="147"/>
      <c r="AW460" s="147"/>
      <c r="AX460" s="147"/>
      <c r="AY460" s="147"/>
      <c r="AZ460" s="147"/>
    </row>
    <row r="461" spans="1:52" x14ac:dyDescent="0.2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  <c r="AA461" s="147"/>
      <c r="AB461" s="147"/>
      <c r="AC461" s="147"/>
      <c r="AD461" s="147"/>
      <c r="AE461" s="147"/>
      <c r="AF461" s="147"/>
      <c r="AG461" s="147"/>
      <c r="AH461" s="147"/>
      <c r="AI461" s="147"/>
      <c r="AJ461" s="147"/>
      <c r="AK461" s="147"/>
      <c r="AL461" s="147"/>
      <c r="AM461" s="147"/>
      <c r="AN461" s="147"/>
      <c r="AO461" s="147"/>
      <c r="AP461" s="147"/>
      <c r="AQ461" s="147"/>
      <c r="AR461" s="147"/>
      <c r="AS461" s="147"/>
      <c r="AT461" s="147"/>
      <c r="AU461" s="147"/>
      <c r="AV461" s="147"/>
      <c r="AW461" s="147"/>
      <c r="AX461" s="147"/>
      <c r="AY461" s="147"/>
      <c r="AZ461" s="147"/>
    </row>
    <row r="462" spans="1:52" x14ac:dyDescent="0.2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  <c r="AA462" s="147"/>
      <c r="AB462" s="147"/>
      <c r="AC462" s="147"/>
      <c r="AD462" s="147"/>
      <c r="AE462" s="147"/>
      <c r="AF462" s="147"/>
      <c r="AG462" s="147"/>
      <c r="AH462" s="147"/>
      <c r="AI462" s="147"/>
      <c r="AJ462" s="147"/>
      <c r="AK462" s="147"/>
      <c r="AL462" s="147"/>
      <c r="AM462" s="147"/>
      <c r="AN462" s="147"/>
      <c r="AO462" s="147"/>
      <c r="AP462" s="147"/>
      <c r="AQ462" s="147"/>
      <c r="AR462" s="147"/>
      <c r="AS462" s="147"/>
      <c r="AT462" s="147"/>
      <c r="AU462" s="147"/>
      <c r="AV462" s="147"/>
      <c r="AW462" s="147"/>
      <c r="AX462" s="147"/>
      <c r="AY462" s="147"/>
      <c r="AZ462" s="147"/>
    </row>
    <row r="463" spans="1:52" x14ac:dyDescent="0.2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  <c r="AA463" s="147"/>
      <c r="AB463" s="147"/>
      <c r="AC463" s="147"/>
      <c r="AD463" s="147"/>
      <c r="AE463" s="147"/>
      <c r="AF463" s="147"/>
      <c r="AG463" s="147"/>
      <c r="AH463" s="147"/>
      <c r="AI463" s="147"/>
      <c r="AJ463" s="147"/>
      <c r="AK463" s="147"/>
      <c r="AL463" s="147"/>
      <c r="AM463" s="147"/>
      <c r="AN463" s="147"/>
      <c r="AO463" s="147"/>
      <c r="AP463" s="147"/>
      <c r="AQ463" s="147"/>
      <c r="AR463" s="147"/>
      <c r="AS463" s="147"/>
      <c r="AT463" s="147"/>
      <c r="AU463" s="147"/>
      <c r="AV463" s="147"/>
      <c r="AW463" s="147"/>
      <c r="AX463" s="147"/>
      <c r="AY463" s="147"/>
      <c r="AZ463" s="147"/>
    </row>
    <row r="464" spans="1:52" x14ac:dyDescent="0.2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  <c r="AA464" s="147"/>
      <c r="AB464" s="147"/>
      <c r="AC464" s="147"/>
      <c r="AD464" s="147"/>
      <c r="AE464" s="147"/>
      <c r="AF464" s="147"/>
      <c r="AG464" s="147"/>
      <c r="AH464" s="147"/>
      <c r="AI464" s="147"/>
      <c r="AJ464" s="147"/>
      <c r="AK464" s="147"/>
      <c r="AL464" s="147"/>
      <c r="AM464" s="147"/>
      <c r="AN464" s="147"/>
      <c r="AO464" s="147"/>
      <c r="AP464" s="147"/>
      <c r="AQ464" s="147"/>
      <c r="AR464" s="147"/>
      <c r="AS464" s="147"/>
      <c r="AT464" s="147"/>
      <c r="AU464" s="147"/>
      <c r="AV464" s="147"/>
      <c r="AW464" s="147"/>
      <c r="AX464" s="147"/>
      <c r="AY464" s="147"/>
      <c r="AZ464" s="147"/>
    </row>
    <row r="465" spans="1:52" x14ac:dyDescent="0.2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47"/>
      <c r="AA465" s="147"/>
      <c r="AB465" s="147"/>
      <c r="AC465" s="147"/>
      <c r="AD465" s="147"/>
      <c r="AE465" s="147"/>
      <c r="AF465" s="147"/>
      <c r="AG465" s="147"/>
      <c r="AH465" s="147"/>
      <c r="AI465" s="147"/>
      <c r="AJ465" s="147"/>
      <c r="AK465" s="147"/>
      <c r="AL465" s="147"/>
      <c r="AM465" s="147"/>
      <c r="AN465" s="147"/>
      <c r="AO465" s="147"/>
      <c r="AP465" s="147"/>
      <c r="AQ465" s="147"/>
      <c r="AR465" s="147"/>
      <c r="AS465" s="147"/>
      <c r="AT465" s="147"/>
      <c r="AU465" s="147"/>
      <c r="AV465" s="147"/>
      <c r="AW465" s="147"/>
      <c r="AX465" s="147"/>
      <c r="AY465" s="147"/>
      <c r="AZ465" s="147"/>
    </row>
    <row r="466" spans="1:52" x14ac:dyDescent="0.2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47"/>
      <c r="AA466" s="147"/>
      <c r="AB466" s="147"/>
      <c r="AC466" s="147"/>
      <c r="AD466" s="147"/>
      <c r="AE466" s="147"/>
      <c r="AF466" s="147"/>
      <c r="AG466" s="147"/>
      <c r="AH466" s="147"/>
      <c r="AI466" s="147"/>
      <c r="AJ466" s="147"/>
      <c r="AK466" s="147"/>
      <c r="AL466" s="147"/>
      <c r="AM466" s="147"/>
      <c r="AN466" s="147"/>
      <c r="AO466" s="147"/>
      <c r="AP466" s="147"/>
      <c r="AQ466" s="147"/>
      <c r="AR466" s="147"/>
      <c r="AS466" s="147"/>
      <c r="AT466" s="147"/>
      <c r="AU466" s="147"/>
      <c r="AV466" s="147"/>
      <c r="AW466" s="147"/>
      <c r="AX466" s="147"/>
      <c r="AY466" s="147"/>
      <c r="AZ466" s="147"/>
    </row>
    <row r="467" spans="1:52" x14ac:dyDescent="0.2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47"/>
      <c r="AA467" s="147"/>
      <c r="AB467" s="147"/>
      <c r="AC467" s="147"/>
      <c r="AD467" s="147"/>
      <c r="AE467" s="147"/>
      <c r="AF467" s="147"/>
      <c r="AG467" s="147"/>
      <c r="AH467" s="147"/>
      <c r="AI467" s="147"/>
      <c r="AJ467" s="147"/>
      <c r="AK467" s="147"/>
      <c r="AL467" s="147"/>
      <c r="AM467" s="147"/>
      <c r="AN467" s="147"/>
      <c r="AO467" s="147"/>
      <c r="AP467" s="147"/>
      <c r="AQ467" s="147"/>
      <c r="AR467" s="147"/>
      <c r="AS467" s="147"/>
      <c r="AT467" s="147"/>
      <c r="AU467" s="147"/>
      <c r="AV467" s="147"/>
      <c r="AW467" s="147"/>
      <c r="AX467" s="147"/>
      <c r="AY467" s="147"/>
      <c r="AZ467" s="147"/>
    </row>
    <row r="468" spans="1:52" x14ac:dyDescent="0.2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47"/>
      <c r="AA468" s="147"/>
      <c r="AB468" s="147"/>
      <c r="AC468" s="147"/>
      <c r="AD468" s="147"/>
      <c r="AE468" s="147"/>
      <c r="AF468" s="147"/>
      <c r="AG468" s="147"/>
      <c r="AH468" s="147"/>
      <c r="AI468" s="147"/>
      <c r="AJ468" s="147"/>
      <c r="AK468" s="147"/>
      <c r="AL468" s="147"/>
      <c r="AM468" s="147"/>
      <c r="AN468" s="147"/>
      <c r="AO468" s="147"/>
      <c r="AP468" s="147"/>
      <c r="AQ468" s="147"/>
      <c r="AR468" s="147"/>
      <c r="AS468" s="147"/>
      <c r="AT468" s="147"/>
      <c r="AU468" s="147"/>
      <c r="AV468" s="147"/>
      <c r="AW468" s="147"/>
      <c r="AX468" s="147"/>
      <c r="AY468" s="147"/>
      <c r="AZ468" s="147"/>
    </row>
    <row r="469" spans="1:52" x14ac:dyDescent="0.2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  <c r="AA469" s="147"/>
      <c r="AB469" s="147"/>
      <c r="AC469" s="147"/>
      <c r="AD469" s="147"/>
      <c r="AE469" s="147"/>
      <c r="AF469" s="147"/>
      <c r="AG469" s="147"/>
      <c r="AH469" s="147"/>
      <c r="AI469" s="147"/>
      <c r="AJ469" s="147"/>
      <c r="AK469" s="147"/>
      <c r="AL469" s="147"/>
      <c r="AM469" s="147"/>
      <c r="AN469" s="147"/>
      <c r="AO469" s="147"/>
      <c r="AP469" s="147"/>
      <c r="AQ469" s="147"/>
      <c r="AR469" s="147"/>
      <c r="AS469" s="147"/>
      <c r="AT469" s="147"/>
      <c r="AU469" s="147"/>
      <c r="AV469" s="147"/>
      <c r="AW469" s="147"/>
      <c r="AX469" s="147"/>
      <c r="AY469" s="147"/>
      <c r="AZ469" s="147"/>
    </row>
    <row r="470" spans="1:52" x14ac:dyDescent="0.2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47"/>
      <c r="AA470" s="147"/>
      <c r="AB470" s="147"/>
      <c r="AC470" s="147"/>
      <c r="AD470" s="147"/>
      <c r="AE470" s="147"/>
      <c r="AF470" s="147"/>
      <c r="AG470" s="147"/>
      <c r="AH470" s="147"/>
      <c r="AI470" s="147"/>
      <c r="AJ470" s="147"/>
      <c r="AK470" s="147"/>
      <c r="AL470" s="147"/>
      <c r="AM470" s="147"/>
      <c r="AN470" s="147"/>
      <c r="AO470" s="147"/>
      <c r="AP470" s="147"/>
      <c r="AQ470" s="147"/>
      <c r="AR470" s="147"/>
      <c r="AS470" s="147"/>
      <c r="AT470" s="147"/>
      <c r="AU470" s="147"/>
      <c r="AV470" s="147"/>
      <c r="AW470" s="147"/>
      <c r="AX470" s="147"/>
      <c r="AY470" s="147"/>
      <c r="AZ470" s="147"/>
    </row>
    <row r="471" spans="1:52" x14ac:dyDescent="0.2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  <c r="AA471" s="147"/>
      <c r="AB471" s="147"/>
      <c r="AC471" s="147"/>
      <c r="AD471" s="147"/>
      <c r="AE471" s="147"/>
      <c r="AF471" s="147"/>
      <c r="AG471" s="147"/>
      <c r="AH471" s="147"/>
      <c r="AI471" s="147"/>
      <c r="AJ471" s="147"/>
      <c r="AK471" s="147"/>
      <c r="AL471" s="147"/>
      <c r="AM471" s="147"/>
      <c r="AN471" s="147"/>
      <c r="AO471" s="147"/>
      <c r="AP471" s="147"/>
      <c r="AQ471" s="147"/>
      <c r="AR471" s="147"/>
      <c r="AS471" s="147"/>
      <c r="AT471" s="147"/>
      <c r="AU471" s="147"/>
      <c r="AV471" s="147"/>
      <c r="AW471" s="147"/>
      <c r="AX471" s="147"/>
      <c r="AY471" s="147"/>
      <c r="AZ471" s="147"/>
    </row>
    <row r="472" spans="1:52" x14ac:dyDescent="0.2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47"/>
      <c r="AA472" s="147"/>
      <c r="AB472" s="147"/>
      <c r="AC472" s="147"/>
      <c r="AD472" s="147"/>
      <c r="AE472" s="147"/>
      <c r="AF472" s="147"/>
      <c r="AG472" s="147"/>
      <c r="AH472" s="147"/>
      <c r="AI472" s="147"/>
      <c r="AJ472" s="147"/>
      <c r="AK472" s="147"/>
      <c r="AL472" s="147"/>
      <c r="AM472" s="147"/>
      <c r="AN472" s="147"/>
      <c r="AO472" s="147"/>
      <c r="AP472" s="147"/>
      <c r="AQ472" s="147"/>
      <c r="AR472" s="147"/>
      <c r="AS472" s="147"/>
      <c r="AT472" s="147"/>
      <c r="AU472" s="147"/>
      <c r="AV472" s="147"/>
      <c r="AW472" s="147"/>
      <c r="AX472" s="147"/>
      <c r="AY472" s="147"/>
      <c r="AZ472" s="147"/>
    </row>
    <row r="473" spans="1:52" x14ac:dyDescent="0.2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47"/>
      <c r="AA473" s="147"/>
      <c r="AB473" s="147"/>
      <c r="AC473" s="147"/>
      <c r="AD473" s="147"/>
      <c r="AE473" s="147"/>
      <c r="AF473" s="147"/>
      <c r="AG473" s="147"/>
      <c r="AH473" s="147"/>
      <c r="AI473" s="147"/>
      <c r="AJ473" s="147"/>
      <c r="AK473" s="147"/>
      <c r="AL473" s="147"/>
      <c r="AM473" s="147"/>
      <c r="AN473" s="147"/>
      <c r="AO473" s="147"/>
      <c r="AP473" s="147"/>
      <c r="AQ473" s="147"/>
      <c r="AR473" s="147"/>
      <c r="AS473" s="147"/>
      <c r="AT473" s="147"/>
      <c r="AU473" s="147"/>
      <c r="AV473" s="147"/>
      <c r="AW473" s="147"/>
      <c r="AX473" s="147"/>
      <c r="AY473" s="147"/>
      <c r="AZ473" s="147"/>
    </row>
    <row r="474" spans="1:52" x14ac:dyDescent="0.2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  <c r="AA474" s="147"/>
      <c r="AB474" s="147"/>
      <c r="AC474" s="147"/>
      <c r="AD474" s="147"/>
      <c r="AE474" s="147"/>
      <c r="AF474" s="147"/>
      <c r="AG474" s="147"/>
      <c r="AH474" s="147"/>
      <c r="AI474" s="147"/>
      <c r="AJ474" s="147"/>
      <c r="AK474" s="147"/>
      <c r="AL474" s="147"/>
      <c r="AM474" s="147"/>
      <c r="AN474" s="147"/>
      <c r="AO474" s="147"/>
      <c r="AP474" s="147"/>
      <c r="AQ474" s="147"/>
      <c r="AR474" s="147"/>
      <c r="AS474" s="147"/>
      <c r="AT474" s="147"/>
      <c r="AU474" s="147"/>
      <c r="AV474" s="147"/>
      <c r="AW474" s="147"/>
      <c r="AX474" s="147"/>
      <c r="AY474" s="147"/>
      <c r="AZ474" s="147"/>
    </row>
    <row r="475" spans="1:52" x14ac:dyDescent="0.2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  <c r="AA475" s="147"/>
      <c r="AB475" s="147"/>
      <c r="AC475" s="147"/>
      <c r="AD475" s="147"/>
      <c r="AE475" s="147"/>
      <c r="AF475" s="147"/>
      <c r="AG475" s="147"/>
      <c r="AH475" s="147"/>
      <c r="AI475" s="147"/>
      <c r="AJ475" s="147"/>
      <c r="AK475" s="147"/>
      <c r="AL475" s="147"/>
      <c r="AM475" s="147"/>
      <c r="AN475" s="147"/>
      <c r="AO475" s="147"/>
      <c r="AP475" s="147"/>
      <c r="AQ475" s="147"/>
      <c r="AR475" s="147"/>
      <c r="AS475" s="147"/>
      <c r="AT475" s="147"/>
      <c r="AU475" s="147"/>
      <c r="AV475" s="147"/>
      <c r="AW475" s="147"/>
      <c r="AX475" s="147"/>
      <c r="AY475" s="147"/>
      <c r="AZ475" s="147"/>
    </row>
    <row r="476" spans="1:52" x14ac:dyDescent="0.2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  <c r="AA476" s="147"/>
      <c r="AB476" s="147"/>
      <c r="AC476" s="147"/>
      <c r="AD476" s="147"/>
      <c r="AE476" s="147"/>
      <c r="AF476" s="147"/>
      <c r="AG476" s="147"/>
      <c r="AH476" s="147"/>
      <c r="AI476" s="147"/>
      <c r="AJ476" s="147"/>
      <c r="AK476" s="147"/>
      <c r="AL476" s="147"/>
      <c r="AM476" s="147"/>
      <c r="AN476" s="147"/>
      <c r="AO476" s="147"/>
      <c r="AP476" s="147"/>
      <c r="AQ476" s="147"/>
      <c r="AR476" s="147"/>
      <c r="AS476" s="147"/>
      <c r="AT476" s="147"/>
      <c r="AU476" s="147"/>
      <c r="AV476" s="147"/>
      <c r="AW476" s="147"/>
      <c r="AX476" s="147"/>
      <c r="AY476" s="147"/>
      <c r="AZ476" s="147"/>
    </row>
    <row r="477" spans="1:52" x14ac:dyDescent="0.2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  <c r="AA477" s="147"/>
      <c r="AB477" s="147"/>
      <c r="AC477" s="147"/>
      <c r="AD477" s="147"/>
      <c r="AE477" s="147"/>
      <c r="AF477" s="147"/>
      <c r="AG477" s="147"/>
      <c r="AH477" s="147"/>
      <c r="AI477" s="147"/>
      <c r="AJ477" s="147"/>
      <c r="AK477" s="147"/>
      <c r="AL477" s="147"/>
      <c r="AM477" s="147"/>
      <c r="AN477" s="147"/>
      <c r="AO477" s="147"/>
      <c r="AP477" s="147"/>
      <c r="AQ477" s="147"/>
      <c r="AR477" s="147"/>
      <c r="AS477" s="147"/>
      <c r="AT477" s="147"/>
      <c r="AU477" s="147"/>
      <c r="AV477" s="147"/>
      <c r="AW477" s="147"/>
      <c r="AX477" s="147"/>
      <c r="AY477" s="147"/>
      <c r="AZ477" s="147"/>
    </row>
    <row r="478" spans="1:52" x14ac:dyDescent="0.2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47"/>
      <c r="AA478" s="147"/>
      <c r="AB478" s="147"/>
      <c r="AC478" s="147"/>
      <c r="AD478" s="147"/>
      <c r="AE478" s="147"/>
      <c r="AF478" s="147"/>
      <c r="AG478" s="147"/>
      <c r="AH478" s="147"/>
      <c r="AI478" s="147"/>
      <c r="AJ478" s="147"/>
      <c r="AK478" s="147"/>
      <c r="AL478" s="147"/>
      <c r="AM478" s="147"/>
      <c r="AN478" s="147"/>
      <c r="AO478" s="147"/>
      <c r="AP478" s="147"/>
      <c r="AQ478" s="147"/>
      <c r="AR478" s="147"/>
      <c r="AS478" s="147"/>
      <c r="AT478" s="147"/>
      <c r="AU478" s="147"/>
      <c r="AV478" s="147"/>
      <c r="AW478" s="147"/>
      <c r="AX478" s="147"/>
      <c r="AY478" s="147"/>
      <c r="AZ478" s="147"/>
    </row>
    <row r="479" spans="1:52" x14ac:dyDescent="0.2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47"/>
      <c r="AA479" s="147"/>
      <c r="AB479" s="147"/>
      <c r="AC479" s="147"/>
      <c r="AD479" s="147"/>
      <c r="AE479" s="147"/>
      <c r="AF479" s="147"/>
      <c r="AG479" s="147"/>
      <c r="AH479" s="147"/>
      <c r="AI479" s="147"/>
      <c r="AJ479" s="147"/>
      <c r="AK479" s="147"/>
      <c r="AL479" s="147"/>
      <c r="AM479" s="147"/>
      <c r="AN479" s="147"/>
      <c r="AO479" s="147"/>
      <c r="AP479" s="147"/>
      <c r="AQ479" s="147"/>
      <c r="AR479" s="147"/>
      <c r="AS479" s="147"/>
      <c r="AT479" s="147"/>
      <c r="AU479" s="147"/>
      <c r="AV479" s="147"/>
      <c r="AW479" s="147"/>
      <c r="AX479" s="147"/>
      <c r="AY479" s="147"/>
      <c r="AZ479" s="147"/>
    </row>
    <row r="480" spans="1:52" x14ac:dyDescent="0.2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47"/>
      <c r="AA480" s="147"/>
      <c r="AB480" s="147"/>
      <c r="AC480" s="147"/>
      <c r="AD480" s="147"/>
      <c r="AE480" s="147"/>
      <c r="AF480" s="147"/>
      <c r="AG480" s="147"/>
      <c r="AH480" s="147"/>
      <c r="AI480" s="147"/>
      <c r="AJ480" s="147"/>
      <c r="AK480" s="147"/>
      <c r="AL480" s="147"/>
      <c r="AM480" s="147"/>
      <c r="AN480" s="147"/>
      <c r="AO480" s="147"/>
      <c r="AP480" s="147"/>
      <c r="AQ480" s="147"/>
      <c r="AR480" s="147"/>
      <c r="AS480" s="147"/>
      <c r="AT480" s="147"/>
      <c r="AU480" s="147"/>
      <c r="AV480" s="147"/>
      <c r="AW480" s="147"/>
      <c r="AX480" s="147"/>
      <c r="AY480" s="147"/>
      <c r="AZ480" s="147"/>
    </row>
    <row r="481" spans="1:52" x14ac:dyDescent="0.2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  <c r="AA481" s="147"/>
      <c r="AB481" s="147"/>
      <c r="AC481" s="147"/>
      <c r="AD481" s="147"/>
      <c r="AE481" s="147"/>
      <c r="AF481" s="147"/>
      <c r="AG481" s="147"/>
      <c r="AH481" s="147"/>
      <c r="AI481" s="147"/>
      <c r="AJ481" s="147"/>
      <c r="AK481" s="147"/>
      <c r="AL481" s="147"/>
      <c r="AM481" s="147"/>
      <c r="AN481" s="147"/>
      <c r="AO481" s="147"/>
      <c r="AP481" s="147"/>
      <c r="AQ481" s="147"/>
      <c r="AR481" s="147"/>
      <c r="AS481" s="147"/>
      <c r="AT481" s="147"/>
      <c r="AU481" s="147"/>
      <c r="AV481" s="147"/>
      <c r="AW481" s="147"/>
      <c r="AX481" s="147"/>
      <c r="AY481" s="147"/>
      <c r="AZ481" s="147"/>
    </row>
    <row r="482" spans="1:52" x14ac:dyDescent="0.2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47"/>
      <c r="AA482" s="147"/>
      <c r="AB482" s="147"/>
      <c r="AC482" s="147"/>
      <c r="AD482" s="147"/>
      <c r="AE482" s="147"/>
      <c r="AF482" s="147"/>
      <c r="AG482" s="147"/>
      <c r="AH482" s="147"/>
      <c r="AI482" s="147"/>
      <c r="AJ482" s="147"/>
      <c r="AK482" s="147"/>
      <c r="AL482" s="147"/>
      <c r="AM482" s="147"/>
      <c r="AN482" s="147"/>
      <c r="AO482" s="147"/>
      <c r="AP482" s="147"/>
      <c r="AQ482" s="147"/>
      <c r="AR482" s="147"/>
      <c r="AS482" s="147"/>
      <c r="AT482" s="147"/>
      <c r="AU482" s="147"/>
      <c r="AV482" s="147"/>
      <c r="AW482" s="147"/>
      <c r="AX482" s="147"/>
      <c r="AY482" s="147"/>
      <c r="AZ482" s="147"/>
    </row>
    <row r="483" spans="1:52" x14ac:dyDescent="0.2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  <c r="AA483" s="147"/>
      <c r="AB483" s="147"/>
      <c r="AC483" s="147"/>
      <c r="AD483" s="147"/>
      <c r="AE483" s="147"/>
      <c r="AF483" s="147"/>
      <c r="AG483" s="147"/>
      <c r="AH483" s="147"/>
      <c r="AI483" s="147"/>
      <c r="AJ483" s="147"/>
      <c r="AK483" s="147"/>
      <c r="AL483" s="147"/>
      <c r="AM483" s="147"/>
      <c r="AN483" s="147"/>
      <c r="AO483" s="147"/>
      <c r="AP483" s="147"/>
      <c r="AQ483" s="147"/>
      <c r="AR483" s="147"/>
      <c r="AS483" s="147"/>
      <c r="AT483" s="147"/>
      <c r="AU483" s="147"/>
      <c r="AV483" s="147"/>
      <c r="AW483" s="147"/>
      <c r="AX483" s="147"/>
      <c r="AY483" s="147"/>
      <c r="AZ483" s="147"/>
    </row>
    <row r="484" spans="1:52" x14ac:dyDescent="0.2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  <c r="AA484" s="147"/>
      <c r="AB484" s="147"/>
      <c r="AC484" s="147"/>
      <c r="AD484" s="147"/>
      <c r="AE484" s="147"/>
      <c r="AF484" s="147"/>
      <c r="AG484" s="147"/>
      <c r="AH484" s="147"/>
      <c r="AI484" s="147"/>
      <c r="AJ484" s="147"/>
      <c r="AK484" s="147"/>
      <c r="AL484" s="147"/>
      <c r="AM484" s="147"/>
      <c r="AN484" s="147"/>
      <c r="AO484" s="147"/>
      <c r="AP484" s="147"/>
      <c r="AQ484" s="147"/>
      <c r="AR484" s="147"/>
      <c r="AS484" s="147"/>
      <c r="AT484" s="147"/>
      <c r="AU484" s="147"/>
      <c r="AV484" s="147"/>
      <c r="AW484" s="147"/>
      <c r="AX484" s="147"/>
      <c r="AY484" s="147"/>
      <c r="AZ484" s="147"/>
    </row>
    <row r="485" spans="1:52" x14ac:dyDescent="0.2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47"/>
      <c r="AA485" s="147"/>
      <c r="AB485" s="147"/>
      <c r="AC485" s="147"/>
      <c r="AD485" s="147"/>
      <c r="AE485" s="147"/>
      <c r="AF485" s="147"/>
      <c r="AG485" s="147"/>
      <c r="AH485" s="147"/>
      <c r="AI485" s="147"/>
      <c r="AJ485" s="147"/>
      <c r="AK485" s="147"/>
      <c r="AL485" s="147"/>
      <c r="AM485" s="147"/>
      <c r="AN485" s="147"/>
      <c r="AO485" s="147"/>
      <c r="AP485" s="147"/>
      <c r="AQ485" s="147"/>
      <c r="AR485" s="147"/>
      <c r="AS485" s="147"/>
      <c r="AT485" s="147"/>
      <c r="AU485" s="147"/>
      <c r="AV485" s="147"/>
      <c r="AW485" s="147"/>
      <c r="AX485" s="147"/>
      <c r="AY485" s="147"/>
      <c r="AZ485" s="1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81" t="s">
        <v>144</v>
      </c>
      <c r="B1" s="281" t="s">
        <v>145</v>
      </c>
      <c r="C1" s="281" t="s">
        <v>146</v>
      </c>
      <c r="D1" s="281"/>
      <c r="E1" s="281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</row>
    <row r="2" spans="1:40" ht="15.75" x14ac:dyDescent="0.2">
      <c r="A2" s="281"/>
      <c r="B2" s="281"/>
      <c r="C2" s="127" t="s">
        <v>147</v>
      </c>
      <c r="D2" s="127" t="s">
        <v>148</v>
      </c>
      <c r="E2" s="127" t="s">
        <v>149</v>
      </c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ht="15.75" x14ac:dyDescent="0.2">
      <c r="A3" s="128"/>
      <c r="B3" s="129"/>
      <c r="C3" s="129"/>
      <c r="D3" s="129"/>
      <c r="E3" s="130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</row>
    <row r="4" spans="1:40" ht="15.75" x14ac:dyDescent="0.2">
      <c r="A4" s="131" t="s">
        <v>150</v>
      </c>
      <c r="B4" s="132" t="s">
        <v>147</v>
      </c>
      <c r="C4" s="133">
        <f>SUM(C5:C55)</f>
        <v>5784442</v>
      </c>
      <c r="D4" s="133">
        <f>SUM(D5:D55)</f>
        <v>2890950</v>
      </c>
      <c r="E4" s="133">
        <f>SUM(E5:E55)</f>
        <v>2893492</v>
      </c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</row>
    <row r="5" spans="1:40" ht="15.75" x14ac:dyDescent="0.2">
      <c r="A5" s="134" t="s">
        <v>150</v>
      </c>
      <c r="B5" s="135" t="s">
        <v>151</v>
      </c>
      <c r="C5" s="136">
        <v>2974</v>
      </c>
      <c r="D5" s="136">
        <v>1442</v>
      </c>
      <c r="E5" s="137">
        <v>1532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</row>
    <row r="6" spans="1:40" ht="15.75" x14ac:dyDescent="0.2">
      <c r="A6" s="138" t="s">
        <v>150</v>
      </c>
      <c r="B6" s="139" t="s">
        <v>152</v>
      </c>
      <c r="C6" s="140">
        <v>3382</v>
      </c>
      <c r="D6" s="140">
        <v>1690</v>
      </c>
      <c r="E6" s="141">
        <v>1692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</row>
    <row r="7" spans="1:40" ht="15.75" x14ac:dyDescent="0.2">
      <c r="A7" s="134" t="s">
        <v>150</v>
      </c>
      <c r="B7" s="135" t="s">
        <v>153</v>
      </c>
      <c r="C7" s="136">
        <v>35289</v>
      </c>
      <c r="D7" s="136">
        <v>17829</v>
      </c>
      <c r="E7" s="137">
        <v>17460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</row>
    <row r="8" spans="1:40" ht="15.75" x14ac:dyDescent="0.2">
      <c r="A8" s="138" t="s">
        <v>150</v>
      </c>
      <c r="B8" s="139" t="s">
        <v>154</v>
      </c>
      <c r="C8" s="140">
        <v>18030</v>
      </c>
      <c r="D8" s="140">
        <v>8852</v>
      </c>
      <c r="E8" s="141">
        <v>9178</v>
      </c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0" ht="15.75" x14ac:dyDescent="0.2">
      <c r="A9" s="134" t="s">
        <v>150</v>
      </c>
      <c r="B9" s="135" t="s">
        <v>155</v>
      </c>
      <c r="C9" s="136">
        <v>656464</v>
      </c>
      <c r="D9" s="136">
        <v>331513</v>
      </c>
      <c r="E9" s="137">
        <v>324951</v>
      </c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ht="15.75" x14ac:dyDescent="0.2">
      <c r="A10" s="138" t="s">
        <v>150</v>
      </c>
      <c r="B10" s="139" t="s">
        <v>156</v>
      </c>
      <c r="C10" s="140">
        <v>14992</v>
      </c>
      <c r="D10" s="140">
        <v>7667</v>
      </c>
      <c r="E10" s="141">
        <v>7325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ht="15.75" x14ac:dyDescent="0.2">
      <c r="A11" s="134" t="s">
        <v>150</v>
      </c>
      <c r="B11" s="135" t="s">
        <v>157</v>
      </c>
      <c r="C11" s="136">
        <v>3661</v>
      </c>
      <c r="D11" s="136">
        <v>1824</v>
      </c>
      <c r="E11" s="137">
        <v>1837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</row>
    <row r="12" spans="1:40" ht="15.75" x14ac:dyDescent="0.2">
      <c r="A12" s="138" t="s">
        <v>150</v>
      </c>
      <c r="B12" s="139" t="s">
        <v>158</v>
      </c>
      <c r="C12" s="140">
        <v>122337</v>
      </c>
      <c r="D12" s="140">
        <v>62377</v>
      </c>
      <c r="E12" s="141">
        <v>59960</v>
      </c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</row>
    <row r="13" spans="1:40" ht="15.75" x14ac:dyDescent="0.2">
      <c r="A13" s="134" t="s">
        <v>150</v>
      </c>
      <c r="B13" s="135" t="s">
        <v>159</v>
      </c>
      <c r="C13" s="136">
        <v>7340</v>
      </c>
      <c r="D13" s="136">
        <v>3707</v>
      </c>
      <c r="E13" s="137">
        <v>3633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</row>
    <row r="14" spans="1:40" ht="15.75" x14ac:dyDescent="0.2">
      <c r="A14" s="138" t="s">
        <v>150</v>
      </c>
      <c r="B14" s="139" t="s">
        <v>160</v>
      </c>
      <c r="C14" s="140">
        <v>9930</v>
      </c>
      <c r="D14" s="140">
        <v>4961</v>
      </c>
      <c r="E14" s="141">
        <v>4969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</row>
    <row r="15" spans="1:40" ht="15.75" x14ac:dyDescent="0.2">
      <c r="A15" s="134" t="s">
        <v>150</v>
      </c>
      <c r="B15" s="135" t="s">
        <v>161</v>
      </c>
      <c r="C15" s="136">
        <v>68747</v>
      </c>
      <c r="D15" s="136">
        <v>35206</v>
      </c>
      <c r="E15" s="137">
        <v>33541</v>
      </c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</row>
    <row r="16" spans="1:40" ht="15.75" x14ac:dyDescent="0.2">
      <c r="A16" s="138" t="s">
        <v>150</v>
      </c>
      <c r="B16" s="139" t="s">
        <v>162</v>
      </c>
      <c r="C16" s="140">
        <v>36088</v>
      </c>
      <c r="D16" s="140">
        <v>18060</v>
      </c>
      <c r="E16" s="141">
        <v>18028</v>
      </c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</row>
    <row r="17" spans="1:40" ht="15.75" x14ac:dyDescent="0.2">
      <c r="A17" s="134" t="s">
        <v>150</v>
      </c>
      <c r="B17" s="135" t="s">
        <v>163</v>
      </c>
      <c r="C17" s="136">
        <v>1360</v>
      </c>
      <c r="D17" s="136">
        <v>657</v>
      </c>
      <c r="E17" s="137">
        <v>703</v>
      </c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</row>
    <row r="18" spans="1:40" ht="15.75" x14ac:dyDescent="0.2">
      <c r="A18" s="138" t="s">
        <v>150</v>
      </c>
      <c r="B18" s="139" t="s">
        <v>164</v>
      </c>
      <c r="C18" s="140">
        <v>3256</v>
      </c>
      <c r="D18" s="140">
        <v>1672</v>
      </c>
      <c r="E18" s="141">
        <v>1584</v>
      </c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</row>
    <row r="19" spans="1:40" ht="15.75" x14ac:dyDescent="0.2">
      <c r="A19" s="134" t="s">
        <v>150</v>
      </c>
      <c r="B19" s="135" t="s">
        <v>165</v>
      </c>
      <c r="C19" s="136">
        <v>104478</v>
      </c>
      <c r="D19" s="136">
        <v>52883</v>
      </c>
      <c r="E19" s="137">
        <v>51595</v>
      </c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</row>
    <row r="20" spans="1:40" ht="15.75" x14ac:dyDescent="0.2">
      <c r="A20" s="138" t="s">
        <v>150</v>
      </c>
      <c r="B20" s="139" t="s">
        <v>166</v>
      </c>
      <c r="C20" s="140">
        <v>40903</v>
      </c>
      <c r="D20" s="140">
        <v>20444</v>
      </c>
      <c r="E20" s="141">
        <v>20459</v>
      </c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</row>
    <row r="21" spans="1:40" ht="15.75" x14ac:dyDescent="0.2">
      <c r="A21" s="134" t="s">
        <v>150</v>
      </c>
      <c r="B21" s="135" t="s">
        <v>167</v>
      </c>
      <c r="C21" s="136">
        <v>397205</v>
      </c>
      <c r="D21" s="136">
        <v>200708</v>
      </c>
      <c r="E21" s="137">
        <v>196497</v>
      </c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</row>
    <row r="22" spans="1:40" ht="15.75" x14ac:dyDescent="0.2">
      <c r="A22" s="138" t="s">
        <v>150</v>
      </c>
      <c r="B22" s="139" t="s">
        <v>168</v>
      </c>
      <c r="C22" s="140">
        <v>5506</v>
      </c>
      <c r="D22" s="140">
        <v>2796</v>
      </c>
      <c r="E22" s="141">
        <v>2710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</row>
    <row r="23" spans="1:40" ht="15.75" x14ac:dyDescent="0.2">
      <c r="A23" s="134" t="s">
        <v>150</v>
      </c>
      <c r="B23" s="135" t="s">
        <v>169</v>
      </c>
      <c r="C23" s="136">
        <v>481213</v>
      </c>
      <c r="D23" s="136">
        <v>242161</v>
      </c>
      <c r="E23" s="137">
        <v>239052</v>
      </c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</row>
    <row r="24" spans="1:40" ht="15.75" x14ac:dyDescent="0.2">
      <c r="A24" s="138" t="s">
        <v>150</v>
      </c>
      <c r="B24" s="139" t="s">
        <v>170</v>
      </c>
      <c r="C24" s="140">
        <v>14109</v>
      </c>
      <c r="D24" s="140">
        <v>7115</v>
      </c>
      <c r="E24" s="141">
        <v>6994</v>
      </c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</row>
    <row r="25" spans="1:40" ht="15.75" x14ac:dyDescent="0.2">
      <c r="A25" s="134" t="s">
        <v>150</v>
      </c>
      <c r="B25" s="135" t="s">
        <v>171</v>
      </c>
      <c r="C25" s="136">
        <v>1808</v>
      </c>
      <c r="D25" s="136">
        <v>890</v>
      </c>
      <c r="E25" s="137">
        <v>918</v>
      </c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</row>
    <row r="26" spans="1:40" ht="15.75" x14ac:dyDescent="0.2">
      <c r="A26" s="138" t="s">
        <v>150</v>
      </c>
      <c r="B26" s="139" t="s">
        <v>172</v>
      </c>
      <c r="C26" s="140">
        <v>6282</v>
      </c>
      <c r="D26" s="140">
        <v>3224</v>
      </c>
      <c r="E26" s="141">
        <v>3058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</row>
    <row r="27" spans="1:40" ht="15.75" x14ac:dyDescent="0.2">
      <c r="A27" s="134" t="s">
        <v>150</v>
      </c>
      <c r="B27" s="135" t="s">
        <v>173</v>
      </c>
      <c r="C27" s="136">
        <v>102149</v>
      </c>
      <c r="D27" s="136">
        <v>51844</v>
      </c>
      <c r="E27" s="137">
        <v>50305</v>
      </c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</row>
    <row r="28" spans="1:40" ht="15.75" x14ac:dyDescent="0.2">
      <c r="A28" s="138" t="s">
        <v>150</v>
      </c>
      <c r="B28" s="139" t="s">
        <v>174</v>
      </c>
      <c r="C28" s="140">
        <v>643143</v>
      </c>
      <c r="D28" s="140">
        <v>318993</v>
      </c>
      <c r="E28" s="141">
        <v>324150</v>
      </c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</row>
    <row r="29" spans="1:40" ht="15.75" x14ac:dyDescent="0.2">
      <c r="A29" s="134" t="s">
        <v>150</v>
      </c>
      <c r="B29" s="135" t="s">
        <v>175</v>
      </c>
      <c r="C29" s="136">
        <v>16086</v>
      </c>
      <c r="D29" s="136">
        <v>8082</v>
      </c>
      <c r="E29" s="137">
        <v>8004</v>
      </c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</row>
    <row r="30" spans="1:40" ht="15.75" x14ac:dyDescent="0.2">
      <c r="A30" s="138" t="s">
        <v>150</v>
      </c>
      <c r="B30" s="139" t="s">
        <v>176</v>
      </c>
      <c r="C30" s="140">
        <v>1386</v>
      </c>
      <c r="D30" s="140">
        <v>724</v>
      </c>
      <c r="E30" s="141">
        <v>662</v>
      </c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</row>
    <row r="31" spans="1:40" ht="15.75" x14ac:dyDescent="0.2">
      <c r="A31" s="134" t="s">
        <v>150</v>
      </c>
      <c r="B31" s="135" t="s">
        <v>177</v>
      </c>
      <c r="C31" s="136">
        <v>7026</v>
      </c>
      <c r="D31" s="136">
        <v>3480</v>
      </c>
      <c r="E31" s="137">
        <v>3546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</row>
    <row r="32" spans="1:40" ht="15.75" x14ac:dyDescent="0.2">
      <c r="A32" s="138" t="s">
        <v>150</v>
      </c>
      <c r="B32" s="139" t="s">
        <v>178</v>
      </c>
      <c r="C32" s="140">
        <v>3298</v>
      </c>
      <c r="D32" s="140">
        <v>1716</v>
      </c>
      <c r="E32" s="141">
        <v>1582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</row>
    <row r="33" spans="1:40" ht="15.75" x14ac:dyDescent="0.2">
      <c r="A33" s="134" t="s">
        <v>150</v>
      </c>
      <c r="B33" s="135" t="s">
        <v>179</v>
      </c>
      <c r="C33" s="136">
        <v>471523</v>
      </c>
      <c r="D33" s="136">
        <v>237717</v>
      </c>
      <c r="E33" s="137">
        <v>233806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</row>
    <row r="34" spans="1:40" ht="31.5" x14ac:dyDescent="0.2">
      <c r="A34" s="138" t="s">
        <v>150</v>
      </c>
      <c r="B34" s="139" t="s">
        <v>180</v>
      </c>
      <c r="C34" s="140">
        <v>5351</v>
      </c>
      <c r="D34" s="140">
        <v>2657</v>
      </c>
      <c r="E34" s="141">
        <v>2694</v>
      </c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</row>
    <row r="35" spans="1:40" ht="15.75" x14ac:dyDescent="0.2">
      <c r="A35" s="134" t="s">
        <v>150</v>
      </c>
      <c r="B35" s="135" t="s">
        <v>181</v>
      </c>
      <c r="C35" s="136">
        <v>84666</v>
      </c>
      <c r="D35" s="136">
        <v>41878</v>
      </c>
      <c r="E35" s="137">
        <v>42788</v>
      </c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</row>
    <row r="36" spans="1:40" ht="15.75" x14ac:dyDescent="0.2">
      <c r="A36" s="138" t="s">
        <v>150</v>
      </c>
      <c r="B36" s="139" t="s">
        <v>182</v>
      </c>
      <c r="C36" s="140">
        <v>1407</v>
      </c>
      <c r="D36" s="140">
        <v>699</v>
      </c>
      <c r="E36" s="141">
        <v>708</v>
      </c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</row>
    <row r="37" spans="1:40" ht="15.75" x14ac:dyDescent="0.2">
      <c r="A37" s="134" t="s">
        <v>150</v>
      </c>
      <c r="B37" s="135" t="s">
        <v>183</v>
      </c>
      <c r="C37" s="136">
        <v>1959</v>
      </c>
      <c r="D37" s="136">
        <v>989</v>
      </c>
      <c r="E37" s="137">
        <v>970</v>
      </c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</row>
    <row r="38" spans="1:40" ht="15.75" x14ac:dyDescent="0.2">
      <c r="A38" s="138" t="s">
        <v>150</v>
      </c>
      <c r="B38" s="139" t="s">
        <v>184</v>
      </c>
      <c r="C38" s="140">
        <v>5389</v>
      </c>
      <c r="D38" s="140">
        <v>2776</v>
      </c>
      <c r="E38" s="141">
        <v>2613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</row>
    <row r="39" spans="1:40" ht="15.75" x14ac:dyDescent="0.2">
      <c r="A39" s="134" t="s">
        <v>150</v>
      </c>
      <c r="B39" s="135" t="s">
        <v>185</v>
      </c>
      <c r="C39" s="136">
        <v>5119</v>
      </c>
      <c r="D39" s="136">
        <v>2639</v>
      </c>
      <c r="E39" s="137">
        <v>2480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</row>
    <row r="40" spans="1:40" ht="15.75" x14ac:dyDescent="0.2">
      <c r="A40" s="138" t="s">
        <v>150</v>
      </c>
      <c r="B40" s="139" t="s">
        <v>186</v>
      </c>
      <c r="C40" s="140">
        <v>1483</v>
      </c>
      <c r="D40" s="140">
        <v>764</v>
      </c>
      <c r="E40" s="141">
        <v>719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</row>
    <row r="41" spans="1:40" ht="15.75" x14ac:dyDescent="0.2">
      <c r="A41" s="134" t="s">
        <v>150</v>
      </c>
      <c r="B41" s="135" t="s">
        <v>187</v>
      </c>
      <c r="C41" s="136">
        <v>7652</v>
      </c>
      <c r="D41" s="136">
        <v>3795</v>
      </c>
      <c r="E41" s="137">
        <v>3857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</row>
    <row r="42" spans="1:40" ht="15.75" x14ac:dyDescent="0.2">
      <c r="A42" s="138" t="s">
        <v>150</v>
      </c>
      <c r="B42" s="139" t="s">
        <v>188</v>
      </c>
      <c r="C42" s="140">
        <v>6048</v>
      </c>
      <c r="D42" s="140">
        <v>3056</v>
      </c>
      <c r="E42" s="141">
        <v>2992</v>
      </c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</row>
    <row r="43" spans="1:40" ht="15.75" x14ac:dyDescent="0.2">
      <c r="A43" s="134" t="s">
        <v>150</v>
      </c>
      <c r="B43" s="135" t="s">
        <v>189</v>
      </c>
      <c r="C43" s="136">
        <v>67428</v>
      </c>
      <c r="D43" s="136">
        <v>33569</v>
      </c>
      <c r="E43" s="137">
        <v>33859</v>
      </c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</row>
    <row r="44" spans="1:40" ht="15.75" x14ac:dyDescent="0.2">
      <c r="A44" s="138" t="s">
        <v>150</v>
      </c>
      <c r="B44" s="139" t="s">
        <v>190</v>
      </c>
      <c r="C44" s="140">
        <v>1142994</v>
      </c>
      <c r="D44" s="140">
        <v>564805</v>
      </c>
      <c r="E44" s="141">
        <v>578189</v>
      </c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</row>
    <row r="45" spans="1:40" ht="15.75" x14ac:dyDescent="0.2">
      <c r="A45" s="134" t="s">
        <v>150</v>
      </c>
      <c r="B45" s="135" t="s">
        <v>191</v>
      </c>
      <c r="C45" s="136">
        <v>906</v>
      </c>
      <c r="D45" s="136">
        <v>457</v>
      </c>
      <c r="E45" s="137">
        <v>449</v>
      </c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</row>
    <row r="46" spans="1:40" ht="15.75" x14ac:dyDescent="0.2">
      <c r="A46" s="138" t="s">
        <v>150</v>
      </c>
      <c r="B46" s="139" t="s">
        <v>192</v>
      </c>
      <c r="C46" s="140">
        <v>147624</v>
      </c>
      <c r="D46" s="140">
        <v>76004</v>
      </c>
      <c r="E46" s="141">
        <v>71620</v>
      </c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</row>
    <row r="47" spans="1:40" ht="15.75" x14ac:dyDescent="0.2">
      <c r="A47" s="134" t="s">
        <v>150</v>
      </c>
      <c r="B47" s="135" t="s">
        <v>193</v>
      </c>
      <c r="C47" s="136">
        <v>2377</v>
      </c>
      <c r="D47" s="136">
        <v>1230</v>
      </c>
      <c r="E47" s="137">
        <v>1147</v>
      </c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</row>
    <row r="48" spans="1:40" ht="15.75" x14ac:dyDescent="0.2">
      <c r="A48" s="138" t="s">
        <v>150</v>
      </c>
      <c r="B48" s="139" t="s">
        <v>194</v>
      </c>
      <c r="C48" s="140">
        <v>34709</v>
      </c>
      <c r="D48" s="140">
        <v>17035</v>
      </c>
      <c r="E48" s="141">
        <v>17674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</row>
    <row r="49" spans="1:40" ht="15.75" x14ac:dyDescent="0.2">
      <c r="A49" s="134" t="s">
        <v>150</v>
      </c>
      <c r="B49" s="135" t="s">
        <v>195</v>
      </c>
      <c r="C49" s="136">
        <v>86766</v>
      </c>
      <c r="D49" s="136">
        <v>44135</v>
      </c>
      <c r="E49" s="137">
        <v>42631</v>
      </c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</row>
    <row r="50" spans="1:40" ht="31.5" x14ac:dyDescent="0.2">
      <c r="A50" s="138" t="s">
        <v>150</v>
      </c>
      <c r="B50" s="139" t="s">
        <v>196</v>
      </c>
      <c r="C50" s="140">
        <v>412199</v>
      </c>
      <c r="D50" s="140">
        <v>202958</v>
      </c>
      <c r="E50" s="141">
        <v>209241</v>
      </c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</row>
    <row r="51" spans="1:40" ht="31.5" x14ac:dyDescent="0.2">
      <c r="A51" s="134" t="s">
        <v>150</v>
      </c>
      <c r="B51" s="135" t="s">
        <v>197</v>
      </c>
      <c r="C51" s="136">
        <v>132169</v>
      </c>
      <c r="D51" s="136">
        <v>62586</v>
      </c>
      <c r="E51" s="137">
        <v>69583</v>
      </c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</row>
    <row r="52" spans="1:40" ht="15.75" x14ac:dyDescent="0.2">
      <c r="A52" s="138" t="s">
        <v>150</v>
      </c>
      <c r="B52" s="139" t="s">
        <v>198</v>
      </c>
      <c r="C52" s="140">
        <v>306322</v>
      </c>
      <c r="D52" s="140">
        <v>152617</v>
      </c>
      <c r="E52" s="141">
        <v>153705</v>
      </c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</row>
    <row r="53" spans="1:40" ht="15.75" x14ac:dyDescent="0.2">
      <c r="A53" s="134" t="s">
        <v>150</v>
      </c>
      <c r="B53" s="135" t="s">
        <v>199</v>
      </c>
      <c r="C53" s="136">
        <v>46784</v>
      </c>
      <c r="D53" s="136">
        <v>23460</v>
      </c>
      <c r="E53" s="137">
        <v>23324</v>
      </c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</row>
    <row r="54" spans="1:40" ht="15.75" x14ac:dyDescent="0.2">
      <c r="A54" s="138" t="s">
        <v>150</v>
      </c>
      <c r="B54" s="139" t="s">
        <v>200</v>
      </c>
      <c r="C54" s="140">
        <v>1552</v>
      </c>
      <c r="D54" s="140">
        <v>820</v>
      </c>
      <c r="E54" s="141">
        <v>732</v>
      </c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</row>
    <row r="55" spans="1:40" ht="15.75" x14ac:dyDescent="0.2">
      <c r="A55" s="142" t="s">
        <v>150</v>
      </c>
      <c r="B55" s="143" t="s">
        <v>201</v>
      </c>
      <c r="C55" s="144">
        <v>3573</v>
      </c>
      <c r="D55" s="144">
        <v>1787</v>
      </c>
      <c r="E55" s="145">
        <v>1786</v>
      </c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</row>
    <row r="56" spans="1:40" x14ac:dyDescent="0.2">
      <c r="A56" s="146" t="s">
        <v>202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</row>
    <row r="57" spans="1:40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</row>
    <row r="58" spans="1:40" x14ac:dyDescent="0.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</row>
    <row r="59" spans="1:40" x14ac:dyDescent="0.2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</row>
    <row r="60" spans="1:40" x14ac:dyDescent="0.2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</row>
    <row r="61" spans="1:40" x14ac:dyDescent="0.2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</row>
    <row r="62" spans="1:40" x14ac:dyDescent="0.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</row>
    <row r="63" spans="1:40" x14ac:dyDescent="0.2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</row>
    <row r="64" spans="1:40" x14ac:dyDescent="0.2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</row>
    <row r="65" spans="1:40" x14ac:dyDescent="0.2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</row>
    <row r="66" spans="1:40" x14ac:dyDescent="0.2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</row>
    <row r="67" spans="1:40" x14ac:dyDescent="0.2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</row>
    <row r="68" spans="1:40" x14ac:dyDescent="0.2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</row>
    <row r="69" spans="1:40" x14ac:dyDescent="0.2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</row>
    <row r="70" spans="1:40" x14ac:dyDescent="0.2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</row>
    <row r="71" spans="1:40" x14ac:dyDescent="0.2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</row>
    <row r="72" spans="1:40" x14ac:dyDescent="0.2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</row>
    <row r="73" spans="1:40" x14ac:dyDescent="0.2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</row>
    <row r="74" spans="1:40" x14ac:dyDescent="0.2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</row>
    <row r="75" spans="1:40" x14ac:dyDescent="0.2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</row>
    <row r="76" spans="1:40" x14ac:dyDescent="0.2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</row>
    <row r="77" spans="1:40" x14ac:dyDescent="0.2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</row>
    <row r="78" spans="1:40" x14ac:dyDescent="0.2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</row>
    <row r="79" spans="1:40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</row>
    <row r="80" spans="1:40" x14ac:dyDescent="0.2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</row>
    <row r="81" spans="1:40" x14ac:dyDescent="0.2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</row>
    <row r="82" spans="1:40" x14ac:dyDescent="0.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</row>
    <row r="83" spans="1:40" x14ac:dyDescent="0.2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</row>
    <row r="84" spans="1:40" x14ac:dyDescent="0.2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</row>
    <row r="85" spans="1:40" x14ac:dyDescent="0.2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</row>
    <row r="86" spans="1:40" x14ac:dyDescent="0.2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</row>
    <row r="87" spans="1:40" x14ac:dyDescent="0.2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</row>
    <row r="88" spans="1:40" x14ac:dyDescent="0.2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</row>
    <row r="89" spans="1:40" x14ac:dyDescent="0.2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</row>
    <row r="90" spans="1:40" x14ac:dyDescent="0.2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</row>
    <row r="91" spans="1:40" x14ac:dyDescent="0.2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</row>
    <row r="92" spans="1:40" x14ac:dyDescent="0.2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</row>
    <row r="93" spans="1:40" x14ac:dyDescent="0.2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</row>
    <row r="94" spans="1:40" x14ac:dyDescent="0.2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</row>
    <row r="95" spans="1:40" x14ac:dyDescent="0.2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</row>
    <row r="96" spans="1:40" x14ac:dyDescent="0.2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</row>
    <row r="97" spans="1:40" x14ac:dyDescent="0.2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</row>
    <row r="98" spans="1:40" x14ac:dyDescent="0.2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</row>
    <row r="99" spans="1:40" x14ac:dyDescent="0.2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</row>
    <row r="100" spans="1:40" x14ac:dyDescent="0.2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</row>
    <row r="101" spans="1:40" x14ac:dyDescent="0.2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</row>
    <row r="102" spans="1:40" x14ac:dyDescent="0.2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</row>
    <row r="103" spans="1:40" x14ac:dyDescent="0.2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</row>
    <row r="104" spans="1:40" x14ac:dyDescent="0.2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</row>
    <row r="105" spans="1:40" x14ac:dyDescent="0.2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</row>
    <row r="106" spans="1:40" x14ac:dyDescent="0.2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</row>
    <row r="107" spans="1:40" x14ac:dyDescent="0.2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</row>
    <row r="108" spans="1:40" x14ac:dyDescent="0.2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</row>
    <row r="109" spans="1:40" x14ac:dyDescent="0.2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</row>
    <row r="110" spans="1:40" x14ac:dyDescent="0.2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</row>
    <row r="111" spans="1:40" x14ac:dyDescent="0.2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</row>
    <row r="112" spans="1:40" x14ac:dyDescent="0.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</row>
    <row r="113" spans="1:40" x14ac:dyDescent="0.2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</row>
    <row r="114" spans="1:40" x14ac:dyDescent="0.2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</row>
    <row r="115" spans="1:40" x14ac:dyDescent="0.2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</row>
    <row r="116" spans="1:40" x14ac:dyDescent="0.2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</row>
    <row r="117" spans="1:40" x14ac:dyDescent="0.2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</row>
    <row r="118" spans="1:40" x14ac:dyDescent="0.2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</row>
    <row r="119" spans="1:40" x14ac:dyDescent="0.2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</row>
    <row r="120" spans="1:40" x14ac:dyDescent="0.2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</row>
    <row r="121" spans="1:40" x14ac:dyDescent="0.2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</row>
    <row r="122" spans="1:40" x14ac:dyDescent="0.2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</row>
    <row r="123" spans="1:40" x14ac:dyDescent="0.2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</row>
    <row r="124" spans="1:40" x14ac:dyDescent="0.2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</row>
    <row r="125" spans="1:40" x14ac:dyDescent="0.2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</row>
    <row r="126" spans="1:40" x14ac:dyDescent="0.2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</row>
    <row r="127" spans="1:40" x14ac:dyDescent="0.2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</row>
    <row r="128" spans="1:40" x14ac:dyDescent="0.2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</row>
    <row r="129" spans="1:40" x14ac:dyDescent="0.2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</row>
    <row r="130" spans="1:40" x14ac:dyDescent="0.2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</row>
    <row r="131" spans="1:40" x14ac:dyDescent="0.2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</row>
    <row r="132" spans="1:40" x14ac:dyDescent="0.2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</row>
    <row r="133" spans="1:40" x14ac:dyDescent="0.2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</row>
    <row r="134" spans="1:40" x14ac:dyDescent="0.2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</row>
    <row r="135" spans="1:40" x14ac:dyDescent="0.2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</row>
    <row r="136" spans="1:40" x14ac:dyDescent="0.2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</row>
    <row r="137" spans="1:40" x14ac:dyDescent="0.2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</row>
    <row r="138" spans="1:40" x14ac:dyDescent="0.2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</row>
    <row r="139" spans="1:40" x14ac:dyDescent="0.2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</row>
    <row r="140" spans="1:40" x14ac:dyDescent="0.2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</row>
    <row r="141" spans="1:40" x14ac:dyDescent="0.2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</row>
    <row r="142" spans="1:40" x14ac:dyDescent="0.2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</row>
    <row r="143" spans="1:40" x14ac:dyDescent="0.2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</row>
    <row r="144" spans="1:40" x14ac:dyDescent="0.2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</row>
    <row r="145" spans="1:40" x14ac:dyDescent="0.2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</row>
    <row r="146" spans="1:40" x14ac:dyDescent="0.2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</row>
    <row r="147" spans="1:40" x14ac:dyDescent="0.2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</row>
    <row r="148" spans="1:40" x14ac:dyDescent="0.2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</row>
    <row r="149" spans="1:40" x14ac:dyDescent="0.2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</row>
    <row r="150" spans="1:40" x14ac:dyDescent="0.2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</row>
    <row r="151" spans="1:40" x14ac:dyDescent="0.2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</row>
    <row r="152" spans="1:40" x14ac:dyDescent="0.2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</row>
    <row r="153" spans="1:40" x14ac:dyDescent="0.2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</row>
    <row r="154" spans="1:40" x14ac:dyDescent="0.2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</row>
    <row r="155" spans="1:40" x14ac:dyDescent="0.2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</row>
    <row r="156" spans="1:40" x14ac:dyDescent="0.2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</row>
    <row r="157" spans="1:40" x14ac:dyDescent="0.2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</row>
    <row r="158" spans="1:40" x14ac:dyDescent="0.2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</row>
    <row r="159" spans="1:40" x14ac:dyDescent="0.2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</row>
    <row r="160" spans="1:40" x14ac:dyDescent="0.2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</row>
    <row r="161" spans="1:40" x14ac:dyDescent="0.2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</row>
    <row r="162" spans="1:40" x14ac:dyDescent="0.2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</row>
    <row r="163" spans="1:40" x14ac:dyDescent="0.2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</row>
    <row r="164" spans="1:40" x14ac:dyDescent="0.2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</row>
    <row r="165" spans="1:40" x14ac:dyDescent="0.2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</row>
    <row r="166" spans="1:40" x14ac:dyDescent="0.2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</row>
    <row r="167" spans="1:40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147"/>
      <c r="AN167" s="147"/>
    </row>
    <row r="168" spans="1:40" x14ac:dyDescent="0.2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</row>
    <row r="169" spans="1:40" x14ac:dyDescent="0.2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</row>
    <row r="170" spans="1:40" x14ac:dyDescent="0.2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</row>
    <row r="171" spans="1:40" x14ac:dyDescent="0.2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</row>
    <row r="172" spans="1:40" x14ac:dyDescent="0.2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147"/>
      <c r="AN172" s="147"/>
    </row>
    <row r="173" spans="1:40" x14ac:dyDescent="0.2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</row>
    <row r="174" spans="1:40" x14ac:dyDescent="0.2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</row>
    <row r="175" spans="1:40" x14ac:dyDescent="0.2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</row>
    <row r="176" spans="1:40" x14ac:dyDescent="0.2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</row>
    <row r="177" spans="1:40" x14ac:dyDescent="0.2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</row>
    <row r="178" spans="1:40" x14ac:dyDescent="0.2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</row>
    <row r="179" spans="1:40" x14ac:dyDescent="0.2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</row>
    <row r="180" spans="1:40" x14ac:dyDescent="0.2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</row>
    <row r="181" spans="1:40" x14ac:dyDescent="0.2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</row>
    <row r="182" spans="1:40" x14ac:dyDescent="0.2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</row>
    <row r="183" spans="1:40" x14ac:dyDescent="0.2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</row>
    <row r="184" spans="1:40" x14ac:dyDescent="0.2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</row>
    <row r="185" spans="1:40" x14ac:dyDescent="0.2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</row>
    <row r="186" spans="1:40" x14ac:dyDescent="0.2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</row>
    <row r="187" spans="1:40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</row>
    <row r="188" spans="1:40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</row>
    <row r="189" spans="1:40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</row>
    <row r="190" spans="1:40" x14ac:dyDescent="0.2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</row>
    <row r="191" spans="1:40" x14ac:dyDescent="0.2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</row>
    <row r="192" spans="1:40" x14ac:dyDescent="0.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</row>
    <row r="193" spans="1:40" x14ac:dyDescent="0.2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</row>
    <row r="194" spans="1:40" x14ac:dyDescent="0.2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</row>
    <row r="195" spans="1:40" x14ac:dyDescent="0.2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</row>
    <row r="196" spans="1:40" x14ac:dyDescent="0.2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</row>
    <row r="197" spans="1:40" x14ac:dyDescent="0.2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</row>
    <row r="198" spans="1:40" x14ac:dyDescent="0.2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</row>
    <row r="199" spans="1:40" x14ac:dyDescent="0.2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</row>
    <row r="200" spans="1:40" x14ac:dyDescent="0.2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</row>
    <row r="201" spans="1:40" x14ac:dyDescent="0.2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</row>
    <row r="202" spans="1:40" x14ac:dyDescent="0.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</row>
    <row r="203" spans="1:40" x14ac:dyDescent="0.2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</row>
    <row r="204" spans="1:40" x14ac:dyDescent="0.2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</row>
    <row r="205" spans="1:40" x14ac:dyDescent="0.2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</row>
    <row r="206" spans="1:40" x14ac:dyDescent="0.2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</row>
    <row r="207" spans="1:40" x14ac:dyDescent="0.2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</row>
    <row r="208" spans="1:40" x14ac:dyDescent="0.2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</row>
    <row r="209" spans="1:40" x14ac:dyDescent="0.2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</row>
    <row r="210" spans="1:40" x14ac:dyDescent="0.2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</row>
    <row r="211" spans="1:40" x14ac:dyDescent="0.2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</row>
    <row r="212" spans="1:40" x14ac:dyDescent="0.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</row>
    <row r="213" spans="1:40" x14ac:dyDescent="0.2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</row>
    <row r="214" spans="1:40" x14ac:dyDescent="0.2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</row>
    <row r="215" spans="1:40" x14ac:dyDescent="0.2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</row>
    <row r="216" spans="1:40" x14ac:dyDescent="0.2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</row>
    <row r="217" spans="1:40" x14ac:dyDescent="0.2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</row>
    <row r="218" spans="1:40" x14ac:dyDescent="0.2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</row>
    <row r="219" spans="1:40" x14ac:dyDescent="0.2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</row>
    <row r="220" spans="1:40" x14ac:dyDescent="0.2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</row>
    <row r="221" spans="1:40" x14ac:dyDescent="0.2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</row>
    <row r="222" spans="1:40" x14ac:dyDescent="0.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</row>
    <row r="223" spans="1:40" x14ac:dyDescent="0.2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</row>
    <row r="224" spans="1:40" x14ac:dyDescent="0.2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</row>
    <row r="225" spans="1:40" x14ac:dyDescent="0.2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</row>
    <row r="226" spans="1:40" x14ac:dyDescent="0.2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</row>
    <row r="227" spans="1:40" x14ac:dyDescent="0.2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</row>
    <row r="228" spans="1:40" x14ac:dyDescent="0.2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</row>
    <row r="229" spans="1:40" x14ac:dyDescent="0.2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</row>
    <row r="230" spans="1:40" x14ac:dyDescent="0.2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</row>
    <row r="231" spans="1:40" x14ac:dyDescent="0.2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</row>
    <row r="232" spans="1:40" x14ac:dyDescent="0.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</row>
    <row r="233" spans="1:40" x14ac:dyDescent="0.2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</row>
    <row r="234" spans="1:40" x14ac:dyDescent="0.2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</row>
    <row r="235" spans="1:40" x14ac:dyDescent="0.2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</row>
    <row r="236" spans="1:40" x14ac:dyDescent="0.2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</row>
    <row r="237" spans="1:40" x14ac:dyDescent="0.2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</row>
    <row r="238" spans="1:40" x14ac:dyDescent="0.2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</row>
    <row r="239" spans="1:40" x14ac:dyDescent="0.2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</row>
    <row r="240" spans="1:40" x14ac:dyDescent="0.2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</row>
    <row r="241" spans="1:40" x14ac:dyDescent="0.2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</row>
    <row r="242" spans="1:40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</row>
    <row r="243" spans="1:40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</row>
    <row r="244" spans="1:40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</row>
    <row r="245" spans="1:40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</row>
    <row r="246" spans="1:40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</row>
    <row r="247" spans="1:40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</row>
    <row r="248" spans="1:40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</row>
    <row r="249" spans="1:40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</row>
    <row r="250" spans="1:40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</row>
    <row r="251" spans="1:40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</row>
    <row r="252" spans="1:40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</row>
    <row r="253" spans="1:40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</row>
    <row r="254" spans="1:40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</row>
    <row r="255" spans="1:40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</row>
    <row r="256" spans="1:40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</row>
    <row r="257" spans="1:40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</row>
    <row r="258" spans="1:40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</row>
    <row r="259" spans="1:40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</row>
    <row r="260" spans="1:40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</row>
    <row r="261" spans="1:40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</row>
    <row r="262" spans="1:40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</row>
    <row r="263" spans="1:40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</row>
    <row r="264" spans="1:40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</row>
    <row r="265" spans="1:40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</row>
    <row r="266" spans="1:40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</row>
    <row r="267" spans="1:40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</row>
    <row r="268" spans="1:40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</row>
    <row r="269" spans="1:40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</row>
    <row r="270" spans="1:40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</row>
    <row r="271" spans="1:40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</row>
    <row r="272" spans="1:40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</row>
    <row r="273" spans="1:40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</row>
    <row r="274" spans="1:40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</row>
    <row r="275" spans="1:40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</row>
    <row r="276" spans="1:40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</row>
    <row r="277" spans="1:40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</row>
    <row r="278" spans="1:40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</row>
    <row r="279" spans="1:40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</row>
    <row r="280" spans="1:40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</row>
    <row r="281" spans="1:40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</row>
    <row r="282" spans="1:40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</row>
    <row r="283" spans="1:40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</row>
    <row r="284" spans="1:40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</row>
    <row r="285" spans="1:40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</row>
    <row r="286" spans="1:40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</row>
    <row r="287" spans="1:40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</row>
    <row r="288" spans="1:40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</row>
    <row r="289" spans="1:40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</row>
    <row r="290" spans="1:40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</row>
    <row r="291" spans="1:40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</row>
    <row r="292" spans="1:40" x14ac:dyDescent="0.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</row>
    <row r="293" spans="1:40" x14ac:dyDescent="0.2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</row>
    <row r="294" spans="1:40" x14ac:dyDescent="0.2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</row>
    <row r="295" spans="1:40" x14ac:dyDescent="0.2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</row>
    <row r="296" spans="1:40" x14ac:dyDescent="0.2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</row>
    <row r="297" spans="1:40" x14ac:dyDescent="0.2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</row>
    <row r="298" spans="1:40" x14ac:dyDescent="0.2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</row>
    <row r="299" spans="1:40" x14ac:dyDescent="0.2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</row>
    <row r="300" spans="1:40" x14ac:dyDescent="0.2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</row>
    <row r="301" spans="1:40" x14ac:dyDescent="0.2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</row>
    <row r="302" spans="1:40" x14ac:dyDescent="0.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</row>
    <row r="303" spans="1:40" x14ac:dyDescent="0.2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</row>
    <row r="304" spans="1:40" x14ac:dyDescent="0.2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</row>
    <row r="305" spans="1:40" x14ac:dyDescent="0.2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</row>
    <row r="306" spans="1:40" x14ac:dyDescent="0.2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</row>
    <row r="307" spans="1:40" x14ac:dyDescent="0.2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</row>
    <row r="308" spans="1:40" x14ac:dyDescent="0.2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</row>
    <row r="309" spans="1:40" x14ac:dyDescent="0.2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</row>
    <row r="310" spans="1:40" x14ac:dyDescent="0.2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</row>
    <row r="311" spans="1:40" x14ac:dyDescent="0.2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</row>
    <row r="312" spans="1:40" x14ac:dyDescent="0.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</row>
    <row r="313" spans="1:40" x14ac:dyDescent="0.2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</row>
    <row r="314" spans="1:40" x14ac:dyDescent="0.2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</row>
    <row r="315" spans="1:40" x14ac:dyDescent="0.2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</row>
    <row r="316" spans="1:40" x14ac:dyDescent="0.2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</row>
    <row r="317" spans="1:40" x14ac:dyDescent="0.2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</row>
    <row r="318" spans="1:40" x14ac:dyDescent="0.2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</row>
    <row r="319" spans="1:40" x14ac:dyDescent="0.2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</row>
    <row r="320" spans="1:40" x14ac:dyDescent="0.2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</row>
    <row r="321" spans="1:40" x14ac:dyDescent="0.2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</row>
    <row r="322" spans="1:40" x14ac:dyDescent="0.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</row>
    <row r="323" spans="1:40" x14ac:dyDescent="0.2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</row>
    <row r="324" spans="1:40" x14ac:dyDescent="0.2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</row>
    <row r="325" spans="1:40" x14ac:dyDescent="0.2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</row>
    <row r="326" spans="1:40" x14ac:dyDescent="0.2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</row>
    <row r="327" spans="1:40" x14ac:dyDescent="0.2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</row>
    <row r="328" spans="1:40" x14ac:dyDescent="0.2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</row>
    <row r="329" spans="1:40" x14ac:dyDescent="0.2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</row>
    <row r="330" spans="1:40" x14ac:dyDescent="0.2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</row>
    <row r="331" spans="1:40" x14ac:dyDescent="0.2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  <c r="AE331" s="147"/>
      <c r="AF331" s="147"/>
      <c r="AG331" s="147"/>
      <c r="AH331" s="147"/>
      <c r="AI331" s="147"/>
      <c r="AJ331" s="147"/>
      <c r="AK331" s="147"/>
      <c r="AL331" s="147"/>
      <c r="AM331" s="147"/>
      <c r="AN331" s="147"/>
    </row>
    <row r="332" spans="1:40" x14ac:dyDescent="0.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  <c r="AE332" s="147"/>
      <c r="AF332" s="147"/>
      <c r="AG332" s="147"/>
      <c r="AH332" s="147"/>
      <c r="AI332" s="147"/>
      <c r="AJ332" s="147"/>
      <c r="AK332" s="147"/>
      <c r="AL332" s="147"/>
      <c r="AM332" s="147"/>
      <c r="AN332" s="147"/>
    </row>
    <row r="333" spans="1:40" x14ac:dyDescent="0.2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  <c r="AE333" s="147"/>
      <c r="AF333" s="147"/>
      <c r="AG333" s="147"/>
      <c r="AH333" s="147"/>
      <c r="AI333" s="147"/>
      <c r="AJ333" s="147"/>
      <c r="AK333" s="147"/>
      <c r="AL333" s="147"/>
      <c r="AM333" s="147"/>
      <c r="AN333" s="147"/>
    </row>
    <row r="334" spans="1:40" x14ac:dyDescent="0.2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7"/>
      <c r="AG334" s="147"/>
      <c r="AH334" s="147"/>
      <c r="AI334" s="147"/>
      <c r="AJ334" s="147"/>
      <c r="AK334" s="147"/>
      <c r="AL334" s="147"/>
      <c r="AM334" s="147"/>
      <c r="AN334" s="147"/>
    </row>
    <row r="335" spans="1:40" x14ac:dyDescent="0.2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  <c r="AE335" s="147"/>
      <c r="AF335" s="147"/>
      <c r="AG335" s="147"/>
      <c r="AH335" s="147"/>
      <c r="AI335" s="147"/>
      <c r="AJ335" s="147"/>
      <c r="AK335" s="147"/>
      <c r="AL335" s="147"/>
      <c r="AM335" s="147"/>
      <c r="AN335" s="147"/>
    </row>
    <row r="336" spans="1:40" x14ac:dyDescent="0.2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  <c r="AE336" s="147"/>
      <c r="AF336" s="147"/>
      <c r="AG336" s="147"/>
      <c r="AH336" s="147"/>
      <c r="AI336" s="147"/>
      <c r="AJ336" s="147"/>
      <c r="AK336" s="147"/>
      <c r="AL336" s="147"/>
      <c r="AM336" s="147"/>
      <c r="AN336" s="147"/>
    </row>
    <row r="337" spans="1:40" x14ac:dyDescent="0.2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7"/>
      <c r="AH337" s="147"/>
      <c r="AI337" s="147"/>
      <c r="AJ337" s="147"/>
      <c r="AK337" s="147"/>
      <c r="AL337" s="147"/>
      <c r="AM337" s="147"/>
      <c r="AN337" s="147"/>
    </row>
    <row r="338" spans="1:40" x14ac:dyDescent="0.2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  <c r="AE338" s="147"/>
      <c r="AF338" s="147"/>
      <c r="AG338" s="147"/>
      <c r="AH338" s="147"/>
      <c r="AI338" s="147"/>
      <c r="AJ338" s="147"/>
      <c r="AK338" s="147"/>
      <c r="AL338" s="147"/>
      <c r="AM338" s="147"/>
      <c r="AN338" s="147"/>
    </row>
    <row r="339" spans="1:40" x14ac:dyDescent="0.2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</row>
    <row r="340" spans="1:40" x14ac:dyDescent="0.2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  <c r="AA340" s="147"/>
      <c r="AB340" s="147"/>
      <c r="AC340" s="147"/>
      <c r="AD340" s="147"/>
      <c r="AE340" s="147"/>
      <c r="AF340" s="147"/>
      <c r="AG340" s="147"/>
      <c r="AH340" s="147"/>
      <c r="AI340" s="147"/>
      <c r="AJ340" s="147"/>
      <c r="AK340" s="147"/>
      <c r="AL340" s="147"/>
      <c r="AM340" s="147"/>
      <c r="AN340" s="147"/>
    </row>
    <row r="341" spans="1:40" x14ac:dyDescent="0.2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  <c r="AE341" s="147"/>
      <c r="AF341" s="147"/>
      <c r="AG341" s="147"/>
      <c r="AH341" s="147"/>
      <c r="AI341" s="147"/>
      <c r="AJ341" s="147"/>
      <c r="AK341" s="147"/>
      <c r="AL341" s="147"/>
      <c r="AM341" s="147"/>
      <c r="AN341" s="147"/>
    </row>
    <row r="342" spans="1:40" x14ac:dyDescent="0.2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  <c r="AA342" s="147"/>
      <c r="AB342" s="147"/>
      <c r="AC342" s="147"/>
      <c r="AD342" s="147"/>
      <c r="AE342" s="147"/>
      <c r="AF342" s="147"/>
      <c r="AG342" s="147"/>
      <c r="AH342" s="147"/>
      <c r="AI342" s="147"/>
      <c r="AJ342" s="147"/>
      <c r="AK342" s="147"/>
      <c r="AL342" s="147"/>
      <c r="AM342" s="147"/>
      <c r="AN342" s="147"/>
    </row>
    <row r="343" spans="1:40" x14ac:dyDescent="0.2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  <c r="AA343" s="147"/>
      <c r="AB343" s="147"/>
      <c r="AC343" s="147"/>
      <c r="AD343" s="147"/>
      <c r="AE343" s="147"/>
      <c r="AF343" s="147"/>
      <c r="AG343" s="147"/>
      <c r="AH343" s="147"/>
      <c r="AI343" s="147"/>
      <c r="AJ343" s="147"/>
      <c r="AK343" s="147"/>
      <c r="AL343" s="147"/>
      <c r="AM343" s="147"/>
      <c r="AN343" s="147"/>
    </row>
    <row r="344" spans="1:40" x14ac:dyDescent="0.2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  <c r="AA344" s="147"/>
      <c r="AB344" s="147"/>
      <c r="AC344" s="147"/>
      <c r="AD344" s="147"/>
      <c r="AE344" s="147"/>
      <c r="AF344" s="147"/>
      <c r="AG344" s="147"/>
      <c r="AH344" s="147"/>
      <c r="AI344" s="147"/>
      <c r="AJ344" s="147"/>
      <c r="AK344" s="147"/>
      <c r="AL344" s="147"/>
      <c r="AM344" s="147"/>
      <c r="AN344" s="147"/>
    </row>
    <row r="345" spans="1:40" x14ac:dyDescent="0.2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  <c r="AC345" s="147"/>
      <c r="AD345" s="147"/>
      <c r="AE345" s="147"/>
      <c r="AF345" s="147"/>
      <c r="AG345" s="147"/>
      <c r="AH345" s="147"/>
      <c r="AI345" s="147"/>
      <c r="AJ345" s="147"/>
      <c r="AK345" s="147"/>
      <c r="AL345" s="147"/>
      <c r="AM345" s="147"/>
      <c r="AN345" s="147"/>
    </row>
    <row r="346" spans="1:40" x14ac:dyDescent="0.2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  <c r="AE346" s="147"/>
      <c r="AF346" s="147"/>
      <c r="AG346" s="147"/>
      <c r="AH346" s="147"/>
      <c r="AI346" s="147"/>
      <c r="AJ346" s="147"/>
      <c r="AK346" s="147"/>
      <c r="AL346" s="147"/>
      <c r="AM346" s="147"/>
      <c r="AN346" s="147"/>
    </row>
    <row r="347" spans="1:40" x14ac:dyDescent="0.2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  <c r="AE347" s="147"/>
      <c r="AF347" s="147"/>
      <c r="AG347" s="147"/>
      <c r="AH347" s="147"/>
      <c r="AI347" s="147"/>
      <c r="AJ347" s="147"/>
      <c r="AK347" s="147"/>
      <c r="AL347" s="147"/>
      <c r="AM347" s="147"/>
      <c r="AN347" s="147"/>
    </row>
    <row r="348" spans="1:40" x14ac:dyDescent="0.2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47"/>
      <c r="AJ348" s="147"/>
      <c r="AK348" s="147"/>
      <c r="AL348" s="147"/>
      <c r="AM348" s="147"/>
      <c r="AN348" s="147"/>
    </row>
    <row r="349" spans="1:40" x14ac:dyDescent="0.2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  <c r="AE349" s="147"/>
      <c r="AF349" s="147"/>
      <c r="AG349" s="147"/>
      <c r="AH349" s="147"/>
      <c r="AI349" s="147"/>
      <c r="AJ349" s="147"/>
      <c r="AK349" s="147"/>
      <c r="AL349" s="147"/>
      <c r="AM349" s="147"/>
      <c r="AN349" s="147"/>
    </row>
    <row r="350" spans="1:40" x14ac:dyDescent="0.2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  <c r="AE350" s="147"/>
      <c r="AF350" s="147"/>
      <c r="AG350" s="147"/>
      <c r="AH350" s="147"/>
      <c r="AI350" s="147"/>
      <c r="AJ350" s="147"/>
      <c r="AK350" s="147"/>
      <c r="AL350" s="147"/>
      <c r="AM350" s="147"/>
      <c r="AN350" s="147"/>
    </row>
    <row r="351" spans="1:40" x14ac:dyDescent="0.2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  <c r="AE351" s="147"/>
      <c r="AF351" s="147"/>
      <c r="AG351" s="147"/>
      <c r="AH351" s="147"/>
      <c r="AI351" s="147"/>
      <c r="AJ351" s="147"/>
      <c r="AK351" s="147"/>
      <c r="AL351" s="147"/>
      <c r="AM351" s="147"/>
      <c r="AN351" s="147"/>
    </row>
    <row r="352" spans="1:40" x14ac:dyDescent="0.2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  <c r="AE352" s="147"/>
      <c r="AF352" s="147"/>
      <c r="AG352" s="147"/>
      <c r="AH352" s="147"/>
      <c r="AI352" s="147"/>
      <c r="AJ352" s="147"/>
      <c r="AK352" s="147"/>
      <c r="AL352" s="147"/>
      <c r="AM352" s="147"/>
      <c r="AN352" s="147"/>
    </row>
    <row r="353" spans="1:40" x14ac:dyDescent="0.2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  <c r="AE353" s="147"/>
      <c r="AF353" s="147"/>
      <c r="AG353" s="147"/>
      <c r="AH353" s="147"/>
      <c r="AI353" s="147"/>
      <c r="AJ353" s="147"/>
      <c r="AK353" s="147"/>
      <c r="AL353" s="147"/>
      <c r="AM353" s="147"/>
      <c r="AN353" s="147"/>
    </row>
    <row r="354" spans="1:40" x14ac:dyDescent="0.2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  <c r="AE354" s="147"/>
      <c r="AF354" s="147"/>
      <c r="AG354" s="147"/>
      <c r="AH354" s="147"/>
      <c r="AI354" s="147"/>
      <c r="AJ354" s="147"/>
      <c r="AK354" s="147"/>
      <c r="AL354" s="147"/>
      <c r="AM354" s="147"/>
      <c r="AN354" s="147"/>
    </row>
    <row r="355" spans="1:40" x14ac:dyDescent="0.2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7"/>
      <c r="AG355" s="147"/>
      <c r="AH355" s="147"/>
      <c r="AI355" s="147"/>
      <c r="AJ355" s="147"/>
      <c r="AK355" s="147"/>
      <c r="AL355" s="147"/>
      <c r="AM355" s="147"/>
      <c r="AN355" s="147"/>
    </row>
    <row r="356" spans="1:40" x14ac:dyDescent="0.2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  <c r="AE356" s="147"/>
      <c r="AF356" s="147"/>
      <c r="AG356" s="147"/>
      <c r="AH356" s="147"/>
      <c r="AI356" s="147"/>
      <c r="AJ356" s="147"/>
      <c r="AK356" s="147"/>
      <c r="AL356" s="147"/>
      <c r="AM356" s="147"/>
      <c r="AN356" s="147"/>
    </row>
    <row r="357" spans="1:40" x14ac:dyDescent="0.2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</row>
    <row r="358" spans="1:40" x14ac:dyDescent="0.2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  <c r="AE358" s="147"/>
      <c r="AF358" s="147"/>
      <c r="AG358" s="147"/>
      <c r="AH358" s="147"/>
      <c r="AI358" s="147"/>
      <c r="AJ358" s="147"/>
      <c r="AK358" s="147"/>
      <c r="AL358" s="147"/>
      <c r="AM358" s="147"/>
      <c r="AN358" s="147"/>
    </row>
    <row r="359" spans="1:40" x14ac:dyDescent="0.2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</row>
    <row r="360" spans="1:40" x14ac:dyDescent="0.2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</row>
    <row r="361" spans="1:40" x14ac:dyDescent="0.2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  <c r="AE361" s="147"/>
      <c r="AF361" s="147"/>
      <c r="AG361" s="147"/>
      <c r="AH361" s="147"/>
      <c r="AI361" s="147"/>
      <c r="AJ361" s="147"/>
      <c r="AK361" s="147"/>
      <c r="AL361" s="147"/>
      <c r="AM361" s="147"/>
      <c r="AN361" s="147"/>
    </row>
    <row r="362" spans="1:40" x14ac:dyDescent="0.2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7"/>
      <c r="AG362" s="147"/>
      <c r="AH362" s="147"/>
      <c r="AI362" s="147"/>
      <c r="AJ362" s="147"/>
      <c r="AK362" s="147"/>
      <c r="AL362" s="147"/>
      <c r="AM362" s="147"/>
      <c r="AN362" s="147"/>
    </row>
    <row r="363" spans="1:40" x14ac:dyDescent="0.2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  <c r="AE363" s="147"/>
      <c r="AF363" s="147"/>
      <c r="AG363" s="147"/>
      <c r="AH363" s="147"/>
      <c r="AI363" s="147"/>
      <c r="AJ363" s="147"/>
      <c r="AK363" s="147"/>
      <c r="AL363" s="147"/>
      <c r="AM363" s="147"/>
      <c r="AN363" s="147"/>
    </row>
    <row r="364" spans="1:40" x14ac:dyDescent="0.2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7"/>
      <c r="AH364" s="147"/>
      <c r="AI364" s="147"/>
      <c r="AJ364" s="147"/>
      <c r="AK364" s="147"/>
      <c r="AL364" s="147"/>
      <c r="AM364" s="147"/>
      <c r="AN364" s="147"/>
    </row>
    <row r="365" spans="1:40" x14ac:dyDescent="0.2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</row>
    <row r="366" spans="1:40" x14ac:dyDescent="0.2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  <c r="AE366" s="147"/>
      <c r="AF366" s="147"/>
      <c r="AG366" s="147"/>
      <c r="AH366" s="147"/>
      <c r="AI366" s="147"/>
      <c r="AJ366" s="147"/>
      <c r="AK366" s="147"/>
      <c r="AL366" s="147"/>
      <c r="AM366" s="147"/>
      <c r="AN366" s="147"/>
    </row>
    <row r="367" spans="1:40" x14ac:dyDescent="0.2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  <c r="AE367" s="147"/>
      <c r="AF367" s="147"/>
      <c r="AG367" s="147"/>
      <c r="AH367" s="147"/>
      <c r="AI367" s="147"/>
      <c r="AJ367" s="147"/>
      <c r="AK367" s="147"/>
      <c r="AL367" s="147"/>
      <c r="AM367" s="147"/>
      <c r="AN367" s="147"/>
    </row>
    <row r="368" spans="1:40" x14ac:dyDescent="0.2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  <c r="AN368" s="147"/>
    </row>
    <row r="369" spans="1:40" x14ac:dyDescent="0.2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47"/>
      <c r="AJ369" s="147"/>
      <c r="AK369" s="147"/>
      <c r="AL369" s="147"/>
      <c r="AM369" s="147"/>
      <c r="AN369" s="147"/>
    </row>
    <row r="370" spans="1:40" x14ac:dyDescent="0.2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  <c r="AE370" s="147"/>
      <c r="AF370" s="147"/>
      <c r="AG370" s="147"/>
      <c r="AH370" s="147"/>
      <c r="AI370" s="147"/>
      <c r="AJ370" s="147"/>
      <c r="AK370" s="147"/>
      <c r="AL370" s="147"/>
      <c r="AM370" s="147"/>
      <c r="AN370" s="147"/>
    </row>
    <row r="371" spans="1:40" x14ac:dyDescent="0.2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  <c r="AE371" s="147"/>
      <c r="AF371" s="147"/>
      <c r="AG371" s="147"/>
      <c r="AH371" s="147"/>
      <c r="AI371" s="147"/>
      <c r="AJ371" s="147"/>
      <c r="AK371" s="147"/>
      <c r="AL371" s="147"/>
      <c r="AM371" s="147"/>
      <c r="AN371" s="147"/>
    </row>
    <row r="372" spans="1:40" x14ac:dyDescent="0.2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  <c r="AE372" s="147"/>
      <c r="AF372" s="147"/>
      <c r="AG372" s="147"/>
      <c r="AH372" s="147"/>
      <c r="AI372" s="147"/>
      <c r="AJ372" s="147"/>
      <c r="AK372" s="147"/>
      <c r="AL372" s="147"/>
      <c r="AM372" s="147"/>
      <c r="AN372" s="147"/>
    </row>
    <row r="373" spans="1:40" x14ac:dyDescent="0.2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  <c r="AE373" s="147"/>
      <c r="AF373" s="147"/>
      <c r="AG373" s="147"/>
      <c r="AH373" s="147"/>
      <c r="AI373" s="147"/>
      <c r="AJ373" s="147"/>
      <c r="AK373" s="147"/>
      <c r="AL373" s="147"/>
      <c r="AM373" s="147"/>
      <c r="AN373" s="147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84" t="s">
        <v>135</v>
      </c>
      <c r="B1" s="284"/>
      <c r="C1" s="284"/>
      <c r="D1" s="284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27" ht="37.5" customHeight="1" x14ac:dyDescent="0.2">
      <c r="A2" s="283" t="s">
        <v>138</v>
      </c>
      <c r="B2" s="283"/>
      <c r="C2" s="283"/>
      <c r="D2" s="283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3" spans="1:27" x14ac:dyDescent="0.2">
      <c r="A3" s="282"/>
      <c r="B3" s="282"/>
      <c r="C3" s="282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</row>
    <row r="4" spans="1:27" ht="16.5" thickBot="1" x14ac:dyDescent="0.3">
      <c r="A4" s="152" t="s">
        <v>143</v>
      </c>
      <c r="B4" s="148"/>
      <c r="C4" s="149">
        <f>+'Part NOVIEMBRE 2021'!G16</f>
        <v>367143657.16480011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spans="1:27" ht="36.75" thickBot="1" x14ac:dyDescent="0.25">
      <c r="A5" s="150" t="s">
        <v>3</v>
      </c>
      <c r="B5" s="150" t="s">
        <v>142</v>
      </c>
      <c r="C5" s="150" t="s">
        <v>128</v>
      </c>
      <c r="D5" s="168" t="s">
        <v>131</v>
      </c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</row>
    <row r="6" spans="1:27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</row>
    <row r="7" spans="1:27" ht="13.5" thickBot="1" x14ac:dyDescent="0.25">
      <c r="A7" s="152" t="s">
        <v>117</v>
      </c>
      <c r="B7" s="152"/>
      <c r="C7" s="148">
        <f>+C4*0.6</f>
        <v>220286194.29888007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spans="1:27" ht="13.5" thickTop="1" x14ac:dyDescent="0.2">
      <c r="A8" s="153" t="s">
        <v>67</v>
      </c>
      <c r="B8" s="125">
        <v>19810827.881888464</v>
      </c>
      <c r="C8" s="169">
        <f>+C$7*'ART 14 F I'!AQ9</f>
        <v>21071383.085775029</v>
      </c>
      <c r="D8" s="154">
        <f>C8</f>
        <v>21071383.085775029</v>
      </c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</row>
    <row r="9" spans="1:27" s="5" customFormat="1" x14ac:dyDescent="0.2">
      <c r="A9" s="155" t="s">
        <v>70</v>
      </c>
      <c r="B9" s="126">
        <v>6080772.1406627633</v>
      </c>
      <c r="C9" s="170">
        <f>+C$7*'ART 14 F I'!AQ10</f>
        <v>3579387.3903057007</v>
      </c>
      <c r="D9" s="156">
        <f>IF(B9&gt;C9,B9,C9)</f>
        <v>6080772.1406627633</v>
      </c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spans="1:27" x14ac:dyDescent="0.2">
      <c r="A10" s="155" t="s">
        <v>79</v>
      </c>
      <c r="B10" s="126">
        <v>6970001.4391836654</v>
      </c>
      <c r="C10" s="170">
        <f>+C$7*'ART 14 F I'!AQ11</f>
        <v>8173945.7775199749</v>
      </c>
      <c r="D10" s="156">
        <f>C10</f>
        <v>8173945.7775199749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</row>
    <row r="11" spans="1:27" x14ac:dyDescent="0.2">
      <c r="A11" s="155" t="s">
        <v>81</v>
      </c>
      <c r="B11" s="126">
        <v>13667505.458854811</v>
      </c>
      <c r="C11" s="170">
        <f>+C$7*'ART 14 F I'!AQ12</f>
        <v>11674967.383676914</v>
      </c>
      <c r="D11" s="156">
        <f>C11</f>
        <v>11674967.383676914</v>
      </c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</row>
    <row r="12" spans="1:27" x14ac:dyDescent="0.2">
      <c r="A12" s="155" t="s">
        <v>86</v>
      </c>
      <c r="B12" s="126">
        <v>23819745.925687302</v>
      </c>
      <c r="C12" s="170">
        <f>+C$7*'ART 14 F I'!AQ13</f>
        <v>18428783.246400289</v>
      </c>
      <c r="D12" s="156">
        <f>C12</f>
        <v>18428783.246400289</v>
      </c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x14ac:dyDescent="0.2">
      <c r="A13" s="155" t="s">
        <v>92</v>
      </c>
      <c r="B13" s="126">
        <v>7906757.7116416125</v>
      </c>
      <c r="C13" s="170">
        <f>+C$7*'ART 14 F I'!AQ14</f>
        <v>9655454.7960077003</v>
      </c>
      <c r="D13" s="156">
        <f>C13</f>
        <v>9655454.7960077003</v>
      </c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</row>
    <row r="14" spans="1:27" x14ac:dyDescent="0.2">
      <c r="A14" s="155" t="s">
        <v>100</v>
      </c>
      <c r="B14" s="126">
        <v>78893922.910572514</v>
      </c>
      <c r="C14" s="170">
        <f>+C$7*'ART 14 F I'!AQ15</f>
        <v>73407306.098213583</v>
      </c>
      <c r="D14" s="156">
        <f>C14</f>
        <v>73407306.098213583</v>
      </c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</row>
    <row r="15" spans="1:27" s="5" customFormat="1" x14ac:dyDescent="0.2">
      <c r="A15" s="155" t="s">
        <v>106</v>
      </c>
      <c r="B15" s="126">
        <v>2336031.8155165073</v>
      </c>
      <c r="C15" s="170">
        <f>+C$7*'ART 14 F I'!AQ16</f>
        <v>2718461.4733926686</v>
      </c>
      <c r="D15" s="156">
        <f>IF(B15&gt;C15,B15,C15)</f>
        <v>2718461.4733926686</v>
      </c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</row>
    <row r="16" spans="1:27" x14ac:dyDescent="0.2">
      <c r="A16" s="155" t="s">
        <v>107</v>
      </c>
      <c r="B16" s="126">
        <v>19632444.549620833</v>
      </c>
      <c r="C16" s="170">
        <f>+C$7*'ART 14 F I'!AQ17</f>
        <v>19231800.574399613</v>
      </c>
      <c r="D16" s="156">
        <f>C16</f>
        <v>19231800.574399613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</row>
    <row r="17" spans="1:27" x14ac:dyDescent="0.2">
      <c r="A17" s="155" t="s">
        <v>108</v>
      </c>
      <c r="B17" s="126">
        <v>42764449.305603653</v>
      </c>
      <c r="C17" s="170">
        <f>+C$7*'ART 14 F I'!AQ18</f>
        <v>37402303.002548039</v>
      </c>
      <c r="D17" s="156">
        <f>C17</f>
        <v>37402303.002548039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</row>
    <row r="18" spans="1:27" x14ac:dyDescent="0.2">
      <c r="A18" s="155" t="s">
        <v>109</v>
      </c>
      <c r="B18" s="126">
        <v>10475655.410605265</v>
      </c>
      <c r="C18" s="170">
        <f>+C$7*'ART 14 F I'!AQ19</f>
        <v>9826667.5254453588</v>
      </c>
      <c r="D18" s="156">
        <f>C18</f>
        <v>9826667.5254453588</v>
      </c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</row>
    <row r="19" spans="1:27" s="5" customFormat="1" x14ac:dyDescent="0.2">
      <c r="A19" s="155" t="s">
        <v>110</v>
      </c>
      <c r="B19" s="126">
        <v>4180345.009277713</v>
      </c>
      <c r="C19" s="170">
        <f>+C$7*'ART 14 F I'!AQ20</f>
        <v>5115733.9451951813</v>
      </c>
      <c r="D19" s="156">
        <f>IF(B19&gt;C19,B19,C19)</f>
        <v>5115733.9451951813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</row>
    <row r="20" spans="1:27" ht="13.5" thickBot="1" x14ac:dyDescent="0.25">
      <c r="A20" s="164" t="s">
        <v>114</v>
      </c>
      <c r="B20" s="171">
        <f>SUM(B8:B19)</f>
        <v>236538459.55911508</v>
      </c>
      <c r="C20" s="172">
        <f>SUM(C8:C19)</f>
        <v>220286194.29888007</v>
      </c>
      <c r="D20" s="158">
        <f>SUM(D8:D19)</f>
        <v>222787579.0492371</v>
      </c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ht="13.5" thickTop="1" x14ac:dyDescent="0.2">
      <c r="A21" s="159"/>
      <c r="B21" s="159"/>
      <c r="C21" s="160"/>
      <c r="D21" s="160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</row>
    <row r="22" spans="1:27" ht="13.5" thickBot="1" x14ac:dyDescent="0.25">
      <c r="A22" s="161" t="s">
        <v>118</v>
      </c>
      <c r="B22" s="161"/>
      <c r="C22" s="162">
        <f>+C4*0.4</f>
        <v>146857462.86592004</v>
      </c>
      <c r="D22" s="162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</row>
    <row r="23" spans="1:27" ht="13.5" thickTop="1" x14ac:dyDescent="0.2">
      <c r="A23" s="153" t="s">
        <v>62</v>
      </c>
      <c r="B23" s="173">
        <v>1718741.979730418</v>
      </c>
      <c r="C23" s="169">
        <f>+C$22*'ART 14 F I'!AQ23</f>
        <v>1770042.9024365917</v>
      </c>
      <c r="D23" s="174">
        <f t="shared" ref="D23:D61" si="0">IF(B23&gt;C23,B23,C23)</f>
        <v>1770042.9024365917</v>
      </c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</row>
    <row r="24" spans="1:27" x14ac:dyDescent="0.2">
      <c r="A24" s="155" t="s">
        <v>63</v>
      </c>
      <c r="B24" s="124">
        <v>2900632.6784418295</v>
      </c>
      <c r="C24" s="170">
        <f>+C$22*'ART 14 F I'!AQ24</f>
        <v>939321.86948835186</v>
      </c>
      <c r="D24" s="175">
        <f t="shared" si="0"/>
        <v>2900632.6784418295</v>
      </c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</row>
    <row r="25" spans="1:27" x14ac:dyDescent="0.2">
      <c r="A25" s="155" t="s">
        <v>64</v>
      </c>
      <c r="B25" s="124">
        <v>2086699.1558641589</v>
      </c>
      <c r="C25" s="170">
        <f>+C$22*'ART 14 F I'!AQ25</f>
        <v>2332527.1267142459</v>
      </c>
      <c r="D25" s="175">
        <f t="shared" si="0"/>
        <v>2332527.1267142459</v>
      </c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</row>
    <row r="26" spans="1:27" x14ac:dyDescent="0.2">
      <c r="A26" s="155" t="s">
        <v>65</v>
      </c>
      <c r="B26" s="124">
        <v>8518240.6149478927</v>
      </c>
      <c r="C26" s="170">
        <f>+C$22*'ART 14 F I'!AQ26</f>
        <v>5988466.5522010829</v>
      </c>
      <c r="D26" s="175">
        <f t="shared" si="0"/>
        <v>8518240.6149478927</v>
      </c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</row>
    <row r="27" spans="1:27" x14ac:dyDescent="0.2">
      <c r="A27" s="155" t="s">
        <v>66</v>
      </c>
      <c r="B27" s="124">
        <v>6137628.4165687896</v>
      </c>
      <c r="C27" s="170">
        <f>+C$22*'ART 14 F I'!AQ27</f>
        <v>5057092.15949931</v>
      </c>
      <c r="D27" s="175">
        <f t="shared" si="0"/>
        <v>6137628.4165687896</v>
      </c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</row>
    <row r="28" spans="1:27" x14ac:dyDescent="0.2">
      <c r="A28" s="155" t="s">
        <v>68</v>
      </c>
      <c r="B28" s="124">
        <v>8224675.0510386387</v>
      </c>
      <c r="C28" s="170">
        <f>+C$22*'ART 14 F I'!AQ28</f>
        <v>6761453.747719653</v>
      </c>
      <c r="D28" s="175">
        <f t="shared" si="0"/>
        <v>8224675.0510386387</v>
      </c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</row>
    <row r="29" spans="1:27" x14ac:dyDescent="0.2">
      <c r="A29" s="155" t="s">
        <v>69</v>
      </c>
      <c r="B29" s="124">
        <v>2974219.0794475069</v>
      </c>
      <c r="C29" s="170">
        <f>+C$22*'ART 14 F I'!AQ29</f>
        <v>658907.81632731191</v>
      </c>
      <c r="D29" s="175">
        <f t="shared" si="0"/>
        <v>2974219.0794475069</v>
      </c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</row>
    <row r="30" spans="1:27" x14ac:dyDescent="0.2">
      <c r="A30" s="155" t="s">
        <v>71</v>
      </c>
      <c r="B30" s="124">
        <v>3660359.1196084884</v>
      </c>
      <c r="C30" s="170">
        <f>+C$22*'ART 14 F I'!AQ30</f>
        <v>4648455.2609133366</v>
      </c>
      <c r="D30" s="175">
        <f t="shared" si="0"/>
        <v>4648455.2609133366</v>
      </c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</row>
    <row r="31" spans="1:27" x14ac:dyDescent="0.2">
      <c r="A31" s="155" t="s">
        <v>72</v>
      </c>
      <c r="B31" s="124">
        <v>3693123.3687319611</v>
      </c>
      <c r="C31" s="170">
        <f>+C$22*'ART 14 F I'!AQ31</f>
        <v>1511952.2751238253</v>
      </c>
      <c r="D31" s="175">
        <f t="shared" si="0"/>
        <v>3693123.3687319611</v>
      </c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</row>
    <row r="32" spans="1:27" x14ac:dyDescent="0.2">
      <c r="A32" s="155" t="s">
        <v>73</v>
      </c>
      <c r="B32" s="124">
        <v>5563132.283104402</v>
      </c>
      <c r="C32" s="170">
        <f>+C$22*'ART 14 F I'!AQ32</f>
        <v>4438279.9631832289</v>
      </c>
      <c r="D32" s="175">
        <f t="shared" si="0"/>
        <v>5563132.283104402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</row>
    <row r="33" spans="1:27" x14ac:dyDescent="0.2">
      <c r="A33" s="155" t="s">
        <v>74</v>
      </c>
      <c r="B33" s="124">
        <v>3096584.7956419257</v>
      </c>
      <c r="C33" s="170">
        <f>+C$22*'ART 14 F I'!AQ33</f>
        <v>3673710.7921565915</v>
      </c>
      <c r="D33" s="175">
        <f t="shared" si="0"/>
        <v>3673710.7921565915</v>
      </c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</row>
    <row r="34" spans="1:27" x14ac:dyDescent="0.2">
      <c r="A34" s="155" t="s">
        <v>75</v>
      </c>
      <c r="B34" s="124">
        <v>18511579.150296338</v>
      </c>
      <c r="C34" s="170">
        <f>+C$22*'ART 14 F I'!AQ34</f>
        <v>19543522.715278566</v>
      </c>
      <c r="D34" s="175">
        <f t="shared" si="0"/>
        <v>19543522.715278566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</row>
    <row r="35" spans="1:27" x14ac:dyDescent="0.2">
      <c r="A35" s="155" t="s">
        <v>76</v>
      </c>
      <c r="B35" s="124">
        <v>2627805.7936254339</v>
      </c>
      <c r="C35" s="170">
        <f>+C$22*'ART 14 F I'!AQ35</f>
        <v>552780.16287489049</v>
      </c>
      <c r="D35" s="175">
        <f t="shared" si="0"/>
        <v>2627805.7936254339</v>
      </c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</row>
    <row r="36" spans="1:27" x14ac:dyDescent="0.2">
      <c r="A36" s="155" t="s">
        <v>77</v>
      </c>
      <c r="B36" s="124">
        <v>896589.74625130312</v>
      </c>
      <c r="C36" s="170">
        <f>+C$22*'ART 14 F I'!AQ36</f>
        <v>1739985.9887422908</v>
      </c>
      <c r="D36" s="175">
        <f t="shared" si="0"/>
        <v>1739985.9887422908</v>
      </c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</row>
    <row r="37" spans="1:27" x14ac:dyDescent="0.2">
      <c r="A37" s="155" t="s">
        <v>78</v>
      </c>
      <c r="B37" s="124">
        <v>13770707.587283067</v>
      </c>
      <c r="C37" s="170">
        <f>+C$22*'ART 14 F I'!AQ37</f>
        <v>11201977.061778838</v>
      </c>
      <c r="D37" s="175">
        <f t="shared" si="0"/>
        <v>13770707.587283067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</row>
    <row r="38" spans="1:27" x14ac:dyDescent="0.2">
      <c r="A38" s="155" t="s">
        <v>80</v>
      </c>
      <c r="B38" s="124">
        <v>2314156.6646707999</v>
      </c>
      <c r="C38" s="170">
        <f>+C$22*'ART 14 F I'!AQ38</f>
        <v>2324518.0977493483</v>
      </c>
      <c r="D38" s="175">
        <f t="shared" si="0"/>
        <v>2324518.0977493483</v>
      </c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</row>
    <row r="39" spans="1:27" x14ac:dyDescent="0.2">
      <c r="A39" s="155" t="s">
        <v>82</v>
      </c>
      <c r="B39" s="124">
        <v>5035804.9626811026</v>
      </c>
      <c r="C39" s="170">
        <f>+C$22*'ART 14 F I'!AQ39</f>
        <v>4587093.2936067795</v>
      </c>
      <c r="D39" s="175">
        <f t="shared" si="0"/>
        <v>5035804.9626811026</v>
      </c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</row>
    <row r="40" spans="1:27" x14ac:dyDescent="0.2">
      <c r="A40" s="155" t="s">
        <v>83</v>
      </c>
      <c r="B40" s="124">
        <v>2579267.2847709395</v>
      </c>
      <c r="C40" s="170">
        <f>+C$22*'ART 14 F I'!AQ40</f>
        <v>1183720.3466343824</v>
      </c>
      <c r="D40" s="175">
        <f t="shared" si="0"/>
        <v>2579267.2847709395</v>
      </c>
      <c r="E40" s="148"/>
      <c r="F40" s="148"/>
      <c r="G40" s="148"/>
      <c r="H40" s="176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</row>
    <row r="41" spans="1:27" x14ac:dyDescent="0.2">
      <c r="A41" s="155" t="s">
        <v>84</v>
      </c>
      <c r="B41" s="124">
        <v>4083989.3887362881</v>
      </c>
      <c r="C41" s="170">
        <f>+C$22*'ART 14 F I'!AQ41</f>
        <v>3739865.0789561491</v>
      </c>
      <c r="D41" s="175">
        <f t="shared" si="0"/>
        <v>4083989.3887362881</v>
      </c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</row>
    <row r="42" spans="1:27" x14ac:dyDescent="0.2">
      <c r="A42" s="155" t="s">
        <v>85</v>
      </c>
      <c r="B42" s="124">
        <v>4282795.5586970337</v>
      </c>
      <c r="C42" s="170">
        <f>+C$22*'ART 14 F I'!AQ42</f>
        <v>6197010.8444610555</v>
      </c>
      <c r="D42" s="175">
        <f t="shared" si="0"/>
        <v>6197010.8444610555</v>
      </c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</row>
    <row r="43" spans="1:27" x14ac:dyDescent="0.2">
      <c r="A43" s="155" t="s">
        <v>87</v>
      </c>
      <c r="B43" s="124">
        <v>2416180.5726137017</v>
      </c>
      <c r="C43" s="170">
        <f>+C$22*'ART 14 F I'!AQ43</f>
        <v>500778.60630590632</v>
      </c>
      <c r="D43" s="175">
        <f t="shared" si="0"/>
        <v>2416180.5726137017</v>
      </c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</row>
    <row r="44" spans="1:27" x14ac:dyDescent="0.2">
      <c r="A44" s="155" t="s">
        <v>88</v>
      </c>
      <c r="B44" s="124">
        <v>2523675.0490591354</v>
      </c>
      <c r="C44" s="170">
        <f>+C$22*'ART 14 F I'!AQ44</f>
        <v>1107603.9607202597</v>
      </c>
      <c r="D44" s="175">
        <f t="shared" si="0"/>
        <v>2523675.0490591354</v>
      </c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</row>
    <row r="45" spans="1:27" x14ac:dyDescent="0.2">
      <c r="A45" s="155" t="s">
        <v>89</v>
      </c>
      <c r="B45" s="124">
        <v>2212342.7486859118</v>
      </c>
      <c r="C45" s="170">
        <f>+C$22*'ART 14 F I'!AQ45</f>
        <v>487915.52814636193</v>
      </c>
      <c r="D45" s="175">
        <f t="shared" si="0"/>
        <v>2212342.7486859118</v>
      </c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</row>
    <row r="46" spans="1:27" x14ac:dyDescent="0.2">
      <c r="A46" s="155" t="s">
        <v>90</v>
      </c>
      <c r="B46" s="124">
        <v>1837459.5043967108</v>
      </c>
      <c r="C46" s="170">
        <f>+C$22*'ART 14 F I'!AQ46</f>
        <v>1196713.5420562385</v>
      </c>
      <c r="D46" s="175">
        <f t="shared" si="0"/>
        <v>1837459.5043967108</v>
      </c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</row>
    <row r="47" spans="1:27" x14ac:dyDescent="0.2">
      <c r="A47" s="155" t="s">
        <v>91</v>
      </c>
      <c r="B47" s="124">
        <v>2140203.3877801257</v>
      </c>
      <c r="C47" s="170">
        <f>+C$22*'ART 14 F I'!AQ47</f>
        <v>2683519.0283124847</v>
      </c>
      <c r="D47" s="175">
        <f t="shared" si="0"/>
        <v>2683519.0283124847</v>
      </c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</row>
    <row r="48" spans="1:27" x14ac:dyDescent="0.2">
      <c r="A48" s="155" t="s">
        <v>93</v>
      </c>
      <c r="B48" s="124">
        <v>4879372.4956070445</v>
      </c>
      <c r="C48" s="170">
        <f>+C$22*'ART 14 F I'!AQ48</f>
        <v>2158325.0630619447</v>
      </c>
      <c r="D48" s="175">
        <f t="shared" si="0"/>
        <v>4879372.4956070445</v>
      </c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</row>
    <row r="49" spans="1:27" x14ac:dyDescent="0.2">
      <c r="A49" s="155" t="s">
        <v>94</v>
      </c>
      <c r="B49" s="124">
        <v>14166911.142208725</v>
      </c>
      <c r="C49" s="170">
        <f>+C$22*'ART 14 F I'!AQ49</f>
        <v>11437929.59546156</v>
      </c>
      <c r="D49" s="175">
        <f t="shared" si="0"/>
        <v>14166911.142208725</v>
      </c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</row>
    <row r="50" spans="1:27" x14ac:dyDescent="0.2">
      <c r="A50" s="155" t="s">
        <v>95</v>
      </c>
      <c r="B50" s="124">
        <v>3175363.8344342494</v>
      </c>
      <c r="C50" s="170">
        <f>+C$22*'ART 14 F I'!AQ50</f>
        <v>1628822.8471496126</v>
      </c>
      <c r="D50" s="175">
        <f t="shared" si="0"/>
        <v>3175363.8344342494</v>
      </c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</row>
    <row r="51" spans="1:27" x14ac:dyDescent="0.2">
      <c r="A51" s="155" t="s">
        <v>96</v>
      </c>
      <c r="B51" s="124">
        <v>3099472.9189090421</v>
      </c>
      <c r="C51" s="170">
        <f>+C$22*'ART 14 F I'!AQ51</f>
        <v>199555.43105758715</v>
      </c>
      <c r="D51" s="175">
        <f t="shared" si="0"/>
        <v>3099472.9189090421</v>
      </c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</row>
    <row r="52" spans="1:27" x14ac:dyDescent="0.2">
      <c r="A52" s="155" t="s">
        <v>97</v>
      </c>
      <c r="B52" s="124">
        <v>3016799.7850949205</v>
      </c>
      <c r="C52" s="170">
        <f>+C$22*'ART 14 F I'!AQ52</f>
        <v>5000117.2656302471</v>
      </c>
      <c r="D52" s="175">
        <f t="shared" si="0"/>
        <v>5000117.2656302471</v>
      </c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</row>
    <row r="53" spans="1:27" x14ac:dyDescent="0.2">
      <c r="A53" s="155" t="s">
        <v>98</v>
      </c>
      <c r="B53" s="124">
        <v>3822980.5116202496</v>
      </c>
      <c r="C53" s="170">
        <f>+C$22*'ART 14 F I'!AQ53</f>
        <v>3107608.4224242908</v>
      </c>
      <c r="D53" s="175">
        <f t="shared" si="0"/>
        <v>3822980.5116202496</v>
      </c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</row>
    <row r="54" spans="1:27" x14ac:dyDescent="0.2">
      <c r="A54" s="155" t="s">
        <v>99</v>
      </c>
      <c r="B54" s="124">
        <v>17905596.972311419</v>
      </c>
      <c r="C54" s="170">
        <f>+C$22*'ART 14 F I'!AQ54</f>
        <v>8355818.044095098</v>
      </c>
      <c r="D54" s="175">
        <f t="shared" si="0"/>
        <v>17905596.972311419</v>
      </c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 spans="1:27" x14ac:dyDescent="0.2">
      <c r="A55" s="155" t="s">
        <v>101</v>
      </c>
      <c r="B55" s="124">
        <v>3555590.9669409785</v>
      </c>
      <c r="C55" s="170">
        <f>+C$22*'ART 14 F I'!AQ55</f>
        <v>1886586.4896430024</v>
      </c>
      <c r="D55" s="175">
        <f t="shared" si="0"/>
        <v>3555590.9669409785</v>
      </c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</row>
    <row r="56" spans="1:27" x14ac:dyDescent="0.2">
      <c r="A56" s="155" t="s">
        <v>102</v>
      </c>
      <c r="B56" s="124">
        <v>5273138.6626843316</v>
      </c>
      <c r="C56" s="170">
        <f>+C$22*'ART 14 F I'!AQ56</f>
        <v>6654194.8616721677</v>
      </c>
      <c r="D56" s="175">
        <f t="shared" si="0"/>
        <v>6654194.8616721677</v>
      </c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1:27" x14ac:dyDescent="0.2">
      <c r="A57" s="155" t="s">
        <v>103</v>
      </c>
      <c r="B57" s="124">
        <v>2047968.1766068395</v>
      </c>
      <c r="C57" s="170">
        <f>+C$22*'ART 14 F I'!AQ57</f>
        <v>1837163.1953818931</v>
      </c>
      <c r="D57" s="175">
        <f t="shared" si="0"/>
        <v>2047968.1766068395</v>
      </c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</row>
    <row r="58" spans="1:27" x14ac:dyDescent="0.2">
      <c r="A58" s="155" t="s">
        <v>104</v>
      </c>
      <c r="B58" s="124">
        <v>2582856.558794497</v>
      </c>
      <c r="C58" s="170">
        <f>+C$22*'ART 14 F I'!AQ58</f>
        <v>1151471.6390082056</v>
      </c>
      <c r="D58" s="175">
        <f t="shared" si="0"/>
        <v>2582856.558794497</v>
      </c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</row>
    <row r="59" spans="1:27" x14ac:dyDescent="0.2">
      <c r="A59" s="155" t="s">
        <v>105</v>
      </c>
      <c r="B59" s="124">
        <v>4652120.7692636168</v>
      </c>
      <c r="C59" s="170">
        <f>+C$22*'ART 14 F I'!AQ59</f>
        <v>4297329.8988744868</v>
      </c>
      <c r="D59" s="175">
        <f t="shared" si="0"/>
        <v>4652120.7692636168</v>
      </c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1:27" x14ac:dyDescent="0.2">
      <c r="A60" s="155" t="s">
        <v>111</v>
      </c>
      <c r="B60" s="124">
        <v>1539148.4819499056</v>
      </c>
      <c r="C60" s="170">
        <f>+C$22*'ART 14 F I'!AQ60</f>
        <v>2684323.4896293283</v>
      </c>
      <c r="D60" s="175">
        <f t="shared" si="0"/>
        <v>2684323.4896293283</v>
      </c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</row>
    <row r="61" spans="1:27" x14ac:dyDescent="0.2">
      <c r="A61" s="155" t="s">
        <v>112</v>
      </c>
      <c r="B61" s="124">
        <v>3547664.3072716095</v>
      </c>
      <c r="C61" s="170">
        <f>+C$22*'ART 14 F I'!AQ61</f>
        <v>1631001.9014435401</v>
      </c>
      <c r="D61" s="175">
        <f t="shared" si="0"/>
        <v>3547664.3072716095</v>
      </c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1:27" s="5" customFormat="1" x14ac:dyDescent="0.2">
      <c r="A62" s="163" t="s">
        <v>114</v>
      </c>
      <c r="B62" s="177">
        <f>SUM(B23:B61)</f>
        <v>187071579.52637127</v>
      </c>
      <c r="C62" s="170">
        <f>SUM(C23:C61)</f>
        <v>146857462.86592001</v>
      </c>
      <c r="D62" s="175">
        <f>SUM(D23:D61)</f>
        <v>197786711.41179779</v>
      </c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</row>
    <row r="63" spans="1:27" ht="13.5" thickBot="1" x14ac:dyDescent="0.25">
      <c r="A63" s="164" t="s">
        <v>113</v>
      </c>
      <c r="B63" s="178">
        <f>SUM(B62,B20)</f>
        <v>423610039.08548635</v>
      </c>
      <c r="C63" s="179">
        <f>+C62+C20</f>
        <v>367143657.16480005</v>
      </c>
      <c r="D63" s="180">
        <f>SUM(D20+D62)</f>
        <v>420574290.46103489</v>
      </c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</row>
    <row r="64" spans="1:27" ht="13.5" thickTop="1" x14ac:dyDescent="0.2">
      <c r="A64" s="148"/>
      <c r="B64" s="148"/>
      <c r="C64" s="166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1:27" ht="15" x14ac:dyDescent="0.25">
      <c r="A65" s="148"/>
      <c r="B65" s="148"/>
      <c r="C65" s="167"/>
      <c r="D65" s="181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 spans="1:27" x14ac:dyDescent="0.2">
      <c r="A66" s="148"/>
      <c r="B66" s="148"/>
      <c r="C66" s="166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1:27" x14ac:dyDescent="0.2">
      <c r="A67" s="148"/>
      <c r="B67" s="148"/>
      <c r="C67" s="166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</row>
    <row r="68" spans="1:27" x14ac:dyDescent="0.2">
      <c r="A68" s="148"/>
      <c r="B68" s="148"/>
      <c r="C68" s="166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</row>
    <row r="69" spans="1:27" x14ac:dyDescent="0.2">
      <c r="A69" s="148"/>
      <c r="B69" s="148"/>
      <c r="C69" s="166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1:27" x14ac:dyDescent="0.2">
      <c r="A70" s="148"/>
      <c r="B70" s="148"/>
      <c r="C70" s="166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 spans="1:27" x14ac:dyDescent="0.2">
      <c r="A71" s="148"/>
      <c r="B71" s="148"/>
      <c r="C71" s="166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1:27" x14ac:dyDescent="0.2">
      <c r="A72" s="148"/>
      <c r="B72" s="148"/>
      <c r="C72" s="166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</row>
    <row r="73" spans="1:27" x14ac:dyDescent="0.2">
      <c r="A73" s="148"/>
      <c r="B73" s="148"/>
      <c r="C73" s="166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</row>
    <row r="74" spans="1:27" x14ac:dyDescent="0.2">
      <c r="A74" s="148"/>
      <c r="B74" s="148"/>
      <c r="C74" s="166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1:27" x14ac:dyDescent="0.2">
      <c r="A75" s="148"/>
      <c r="B75" s="148"/>
      <c r="C75" s="166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 spans="1:27" x14ac:dyDescent="0.2">
      <c r="A76" s="148"/>
      <c r="B76" s="148"/>
      <c r="C76" s="166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1:27" x14ac:dyDescent="0.2">
      <c r="A77" s="148"/>
      <c r="B77" s="148"/>
      <c r="C77" s="166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</row>
    <row r="78" spans="1:27" x14ac:dyDescent="0.2">
      <c r="A78" s="148"/>
      <c r="B78" s="148"/>
      <c r="C78" s="166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</row>
    <row r="79" spans="1:27" x14ac:dyDescent="0.2">
      <c r="A79" s="148"/>
      <c r="B79" s="148"/>
      <c r="C79" s="166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1:27" x14ac:dyDescent="0.2">
      <c r="A80" s="148"/>
      <c r="B80" s="148"/>
      <c r="C80" s="166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 spans="1:27" x14ac:dyDescent="0.2">
      <c r="A81" s="148"/>
      <c r="B81" s="148"/>
      <c r="C81" s="166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1:27" x14ac:dyDescent="0.2">
      <c r="A82" s="148"/>
      <c r="B82" s="148"/>
      <c r="C82" s="166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</row>
    <row r="83" spans="1:27" x14ac:dyDescent="0.2">
      <c r="A83" s="148"/>
      <c r="B83" s="148"/>
      <c r="C83" s="166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</row>
    <row r="84" spans="1:27" x14ac:dyDescent="0.2">
      <c r="A84" s="148"/>
      <c r="B84" s="148"/>
      <c r="C84" s="166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1:27" x14ac:dyDescent="0.2">
      <c r="A85" s="148"/>
      <c r="B85" s="148"/>
      <c r="C85" s="166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</row>
    <row r="86" spans="1:27" x14ac:dyDescent="0.2">
      <c r="A86" s="148"/>
      <c r="B86" s="148"/>
      <c r="C86" s="166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  <row r="87" spans="1:27" x14ac:dyDescent="0.2">
      <c r="A87" s="148"/>
      <c r="B87" s="148"/>
      <c r="C87" s="166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</row>
    <row r="88" spans="1:27" x14ac:dyDescent="0.2">
      <c r="A88" s="148"/>
      <c r="B88" s="148"/>
      <c r="C88" s="166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</row>
    <row r="89" spans="1:27" x14ac:dyDescent="0.2">
      <c r="A89" s="148"/>
      <c r="B89" s="148"/>
      <c r="C89" s="166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1:27" x14ac:dyDescent="0.2">
      <c r="A90" s="148"/>
      <c r="B90" s="148"/>
      <c r="C90" s="166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</row>
    <row r="91" spans="1:27" x14ac:dyDescent="0.2">
      <c r="A91" s="148"/>
      <c r="B91" s="148"/>
      <c r="C91" s="166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</row>
    <row r="92" spans="1:27" x14ac:dyDescent="0.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</row>
    <row r="93" spans="1:27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</row>
    <row r="94" spans="1:27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1:27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</row>
    <row r="96" spans="1:27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</row>
    <row r="97" spans="1:27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</row>
    <row r="98" spans="1:27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</row>
    <row r="99" spans="1:27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  <row r="100" spans="1:27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</row>
    <row r="101" spans="1:27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</row>
    <row r="102" spans="1:27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</row>
    <row r="103" spans="1:27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</row>
    <row r="104" spans="1:27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</row>
    <row r="105" spans="1:27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</row>
    <row r="106" spans="1:27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</row>
    <row r="107" spans="1:27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</row>
    <row r="108" spans="1:27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</row>
    <row r="109" spans="1:27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</row>
    <row r="110" spans="1:27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</row>
    <row r="111" spans="1:27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</row>
    <row r="112" spans="1:27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</row>
    <row r="113" spans="1:27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</row>
    <row r="114" spans="1:27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</row>
    <row r="115" spans="1:27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</row>
    <row r="116" spans="1:27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</row>
    <row r="117" spans="1:27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</row>
    <row r="118" spans="1:27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</row>
    <row r="119" spans="1:27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</row>
    <row r="120" spans="1:27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</row>
    <row r="121" spans="1:27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</row>
    <row r="122" spans="1:27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</row>
    <row r="123" spans="1:27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</row>
    <row r="124" spans="1:27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</row>
    <row r="125" spans="1:27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</row>
    <row r="126" spans="1:27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</row>
    <row r="127" spans="1:27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</row>
    <row r="128" spans="1:27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</row>
    <row r="129" spans="1:27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</row>
    <row r="130" spans="1:27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</row>
    <row r="131" spans="1:27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</row>
    <row r="132" spans="1:27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</row>
    <row r="133" spans="1:27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</row>
    <row r="134" spans="1:27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</row>
    <row r="135" spans="1:27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</row>
    <row r="136" spans="1:27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</row>
    <row r="137" spans="1:27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</row>
    <row r="138" spans="1:27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</row>
    <row r="139" spans="1:27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</row>
    <row r="140" spans="1:27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</row>
    <row r="141" spans="1:27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</row>
    <row r="142" spans="1:27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</row>
    <row r="143" spans="1:27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</row>
    <row r="144" spans="1:27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</row>
    <row r="145" spans="1:27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</row>
    <row r="146" spans="1:27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</row>
    <row r="147" spans="1:27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</row>
    <row r="148" spans="1:27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</row>
    <row r="149" spans="1:27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</row>
    <row r="150" spans="1:27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</row>
    <row r="151" spans="1:27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</row>
    <row r="152" spans="1:27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</row>
    <row r="153" spans="1:27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</row>
    <row r="154" spans="1:27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</row>
    <row r="155" spans="1:27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</row>
    <row r="156" spans="1:27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</row>
    <row r="157" spans="1:27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</row>
    <row r="158" spans="1:27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</row>
    <row r="159" spans="1:27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</row>
    <row r="160" spans="1:27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</row>
    <row r="161" spans="1:27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</row>
    <row r="162" spans="1:27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</row>
    <row r="163" spans="1:27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</row>
    <row r="164" spans="1:27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</row>
    <row r="165" spans="1:27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</row>
    <row r="166" spans="1:27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</row>
    <row r="167" spans="1:27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</row>
    <row r="168" spans="1:27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</row>
    <row r="169" spans="1:27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</row>
    <row r="170" spans="1:27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</row>
    <row r="171" spans="1:27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</row>
    <row r="172" spans="1:27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</row>
    <row r="173" spans="1:27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</row>
    <row r="174" spans="1:27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</row>
    <row r="175" spans="1:27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</row>
    <row r="176" spans="1:27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</row>
    <row r="177" spans="1:27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</row>
    <row r="178" spans="1:27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</row>
    <row r="179" spans="1:27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</row>
    <row r="180" spans="1:27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</row>
    <row r="181" spans="1:27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</row>
    <row r="182" spans="1:27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</row>
    <row r="183" spans="1:27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</row>
    <row r="184" spans="1:27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</row>
    <row r="185" spans="1:27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</row>
    <row r="186" spans="1:27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</row>
    <row r="187" spans="1:27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</row>
    <row r="188" spans="1:27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</row>
    <row r="189" spans="1:27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</row>
    <row r="190" spans="1:27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</row>
    <row r="191" spans="1:27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</row>
    <row r="192" spans="1:27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</row>
    <row r="193" spans="1:27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</row>
    <row r="194" spans="1:27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</row>
    <row r="195" spans="1:27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</row>
    <row r="196" spans="1:27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</row>
    <row r="197" spans="1:27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</row>
    <row r="198" spans="1:27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</row>
    <row r="199" spans="1:27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</row>
    <row r="200" spans="1:27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</row>
    <row r="201" spans="1:27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</row>
    <row r="202" spans="1:27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</row>
    <row r="203" spans="1:27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</row>
    <row r="204" spans="1:27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</row>
    <row r="205" spans="1:27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</row>
    <row r="206" spans="1:27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</row>
    <row r="207" spans="1:27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</row>
    <row r="208" spans="1:27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</row>
    <row r="209" spans="1:27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</row>
    <row r="210" spans="1:27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</row>
    <row r="211" spans="1:27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</row>
    <row r="212" spans="1:27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</row>
    <row r="213" spans="1:27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</row>
    <row r="214" spans="1:27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</row>
    <row r="215" spans="1:27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</row>
    <row r="216" spans="1:27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</row>
    <row r="217" spans="1:27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</row>
    <row r="218" spans="1:27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</row>
    <row r="219" spans="1:27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</row>
    <row r="220" spans="1:27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</row>
    <row r="221" spans="1:27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</row>
    <row r="222" spans="1:27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</row>
    <row r="223" spans="1:27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</row>
    <row r="224" spans="1:27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</row>
    <row r="225" spans="1:27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</row>
    <row r="226" spans="1:27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</row>
    <row r="227" spans="1:27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</row>
    <row r="228" spans="1:27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</row>
    <row r="229" spans="1:27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</row>
    <row r="230" spans="1:27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</row>
    <row r="231" spans="1:27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</row>
    <row r="232" spans="1:27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</row>
    <row r="233" spans="1:27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</row>
    <row r="234" spans="1:27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</row>
    <row r="235" spans="1:27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</row>
    <row r="236" spans="1:27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</row>
    <row r="237" spans="1:27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</row>
    <row r="238" spans="1:27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</row>
    <row r="239" spans="1:27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</row>
    <row r="240" spans="1:27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</row>
    <row r="241" spans="1:27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</row>
    <row r="242" spans="1:27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</row>
    <row r="243" spans="1:27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</row>
    <row r="244" spans="1:27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</row>
    <row r="245" spans="1:27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</row>
    <row r="246" spans="1:27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</row>
    <row r="247" spans="1:27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</row>
    <row r="248" spans="1:27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</row>
    <row r="249" spans="1:27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</row>
    <row r="250" spans="1:27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</row>
    <row r="251" spans="1:27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</row>
    <row r="252" spans="1:27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</row>
    <row r="253" spans="1:27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</row>
    <row r="254" spans="1:27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</row>
    <row r="255" spans="1:27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</row>
    <row r="256" spans="1:27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</row>
    <row r="257" spans="1:27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</row>
    <row r="258" spans="1:27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</row>
    <row r="259" spans="1:27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</row>
    <row r="260" spans="1:27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</row>
    <row r="261" spans="1:27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</row>
    <row r="262" spans="1:27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</row>
    <row r="263" spans="1:27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</row>
    <row r="264" spans="1:27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</row>
    <row r="265" spans="1:27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</row>
    <row r="266" spans="1:27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</row>
    <row r="267" spans="1:27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</row>
    <row r="268" spans="1:27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</row>
    <row r="269" spans="1:27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</row>
    <row r="270" spans="1:27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</row>
    <row r="271" spans="1:27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</row>
    <row r="272" spans="1:27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</row>
    <row r="273" spans="1:27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</row>
    <row r="274" spans="1:27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</row>
    <row r="275" spans="1:27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</row>
    <row r="276" spans="1:27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</row>
    <row r="277" spans="1:27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</row>
    <row r="278" spans="1:27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</row>
    <row r="279" spans="1:27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</row>
    <row r="280" spans="1:27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</row>
    <row r="281" spans="1:27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</row>
    <row r="282" spans="1:27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</row>
    <row r="283" spans="1:27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</row>
    <row r="284" spans="1:27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</row>
    <row r="285" spans="1:27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</row>
    <row r="286" spans="1:27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</row>
    <row r="287" spans="1:27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</row>
    <row r="288" spans="1:27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</row>
    <row r="289" spans="1:27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</row>
    <row r="290" spans="1:27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</row>
    <row r="291" spans="1:27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</row>
    <row r="292" spans="1:27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</row>
    <row r="293" spans="1:27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</row>
    <row r="294" spans="1:27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</row>
    <row r="295" spans="1:27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</row>
    <row r="296" spans="1:27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</row>
    <row r="297" spans="1:27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</row>
    <row r="298" spans="1:27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</row>
    <row r="299" spans="1:27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</row>
    <row r="300" spans="1:27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</row>
    <row r="301" spans="1:27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</row>
    <row r="302" spans="1:27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</row>
    <row r="303" spans="1:27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</row>
    <row r="304" spans="1:27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</row>
    <row r="305" spans="1:27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</row>
    <row r="306" spans="1:27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</row>
    <row r="307" spans="1:27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</row>
    <row r="308" spans="1:27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</row>
    <row r="309" spans="1:27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</row>
    <row r="310" spans="1:27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</row>
    <row r="311" spans="1:27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</row>
    <row r="312" spans="1:27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</row>
    <row r="313" spans="1:27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</row>
    <row r="314" spans="1:27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</row>
    <row r="315" spans="1:27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</row>
    <row r="316" spans="1:27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</row>
    <row r="317" spans="1:27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</row>
    <row r="318" spans="1:27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</row>
    <row r="319" spans="1:27" x14ac:dyDescent="0.2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  <c r="AA319" s="148"/>
    </row>
    <row r="320" spans="1:27" x14ac:dyDescent="0.2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  <c r="AA320" s="148"/>
    </row>
    <row r="321" spans="1:27" x14ac:dyDescent="0.2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  <c r="AA321" s="148"/>
    </row>
    <row r="322" spans="1:27" x14ac:dyDescent="0.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</row>
    <row r="323" spans="1:27" x14ac:dyDescent="0.2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  <c r="AA323" s="148"/>
    </row>
    <row r="324" spans="1:27" x14ac:dyDescent="0.2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  <c r="AA324" s="148"/>
    </row>
    <row r="325" spans="1:27" x14ac:dyDescent="0.2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  <c r="AA325" s="148"/>
    </row>
    <row r="326" spans="1:27" x14ac:dyDescent="0.2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  <c r="AA326" s="148"/>
    </row>
    <row r="327" spans="1:27" x14ac:dyDescent="0.2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  <c r="AA327" s="148"/>
    </row>
    <row r="328" spans="1:27" x14ac:dyDescent="0.2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8"/>
    </row>
    <row r="329" spans="1:27" x14ac:dyDescent="0.2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  <c r="AA329" s="148"/>
    </row>
    <row r="330" spans="1:27" x14ac:dyDescent="0.2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  <c r="AA330" s="148"/>
    </row>
    <row r="331" spans="1:27" x14ac:dyDescent="0.2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  <c r="AA331" s="148"/>
    </row>
    <row r="332" spans="1:27" x14ac:dyDescent="0.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  <c r="AA332" s="148"/>
    </row>
    <row r="333" spans="1:27" x14ac:dyDescent="0.2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  <c r="AA333" s="148"/>
    </row>
    <row r="334" spans="1:27" x14ac:dyDescent="0.2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  <c r="AA334" s="148"/>
    </row>
    <row r="335" spans="1:27" x14ac:dyDescent="0.2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  <c r="AA335" s="148"/>
    </row>
    <row r="336" spans="1:27" x14ac:dyDescent="0.2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  <c r="AA336" s="148"/>
    </row>
    <row r="337" spans="1:27" x14ac:dyDescent="0.2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  <c r="AA337" s="148"/>
    </row>
    <row r="338" spans="1:27" x14ac:dyDescent="0.2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  <c r="AA338" s="148"/>
    </row>
    <row r="339" spans="1:27" x14ac:dyDescent="0.2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</row>
    <row r="340" spans="1:27" x14ac:dyDescent="0.2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</row>
    <row r="341" spans="1:27" x14ac:dyDescent="0.2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  <c r="AA341" s="148"/>
    </row>
    <row r="342" spans="1:27" x14ac:dyDescent="0.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</row>
    <row r="343" spans="1:27" x14ac:dyDescent="0.2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  <c r="AA343" s="148"/>
    </row>
    <row r="344" spans="1:27" x14ac:dyDescent="0.2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  <c r="AA344" s="148"/>
    </row>
    <row r="345" spans="1:27" x14ac:dyDescent="0.2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  <c r="AA345" s="148"/>
    </row>
    <row r="346" spans="1:27" x14ac:dyDescent="0.2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</row>
    <row r="347" spans="1:27" x14ac:dyDescent="0.2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</row>
    <row r="348" spans="1:27" x14ac:dyDescent="0.2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</row>
    <row r="349" spans="1:27" x14ac:dyDescent="0.2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</row>
    <row r="350" spans="1:27" x14ac:dyDescent="0.2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</row>
    <row r="351" spans="1:27" x14ac:dyDescent="0.2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</row>
    <row r="352" spans="1:27" x14ac:dyDescent="0.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</row>
    <row r="353" spans="1:27" x14ac:dyDescent="0.2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</row>
    <row r="354" spans="1:27" x14ac:dyDescent="0.2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  <c r="AA354" s="148"/>
    </row>
    <row r="355" spans="1:27" x14ac:dyDescent="0.2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  <c r="AA355" s="148"/>
    </row>
    <row r="356" spans="1:27" x14ac:dyDescent="0.2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</row>
    <row r="357" spans="1:27" x14ac:dyDescent="0.2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</row>
    <row r="358" spans="1:27" x14ac:dyDescent="0.2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</row>
    <row r="359" spans="1:27" x14ac:dyDescent="0.2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</row>
    <row r="360" spans="1:27" x14ac:dyDescent="0.2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</row>
    <row r="361" spans="1:27" x14ac:dyDescent="0.2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  <c r="AA361" s="148"/>
    </row>
    <row r="362" spans="1:27" x14ac:dyDescent="0.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</row>
    <row r="363" spans="1:27" x14ac:dyDescent="0.2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  <c r="AA363" s="148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opLeftCell="A19" workbookViewId="0">
      <pane xSplit="1" topLeftCell="I1" activePane="topRight" state="frozen"/>
      <selection pane="topRight" activeCell="I53" sqref="I53"/>
    </sheetView>
  </sheetViews>
  <sheetFormatPr baseColWidth="10" defaultRowHeight="15" x14ac:dyDescent="0.25"/>
  <cols>
    <col min="1" max="1" width="27.7109375" style="216" customWidth="1"/>
    <col min="2" max="2" width="15.85546875" style="216" customWidth="1"/>
    <col min="3" max="3" width="14.5703125" style="216" customWidth="1"/>
    <col min="4" max="4" width="13.85546875" style="216" customWidth="1"/>
    <col min="5" max="5" width="14.140625" style="216" customWidth="1"/>
    <col min="6" max="6" width="16" style="216" customWidth="1"/>
    <col min="7" max="7" width="13.7109375" style="216" customWidth="1"/>
    <col min="8" max="8" width="14.5703125" style="216" customWidth="1"/>
    <col min="9" max="9" width="22.140625" style="216" customWidth="1"/>
    <col min="10" max="16384" width="11.42578125" style="216"/>
  </cols>
  <sheetData>
    <row r="1" spans="1:46" ht="17.25" thickBot="1" x14ac:dyDescent="0.3">
      <c r="A1" s="285" t="s">
        <v>210</v>
      </c>
      <c r="B1" s="285"/>
      <c r="C1" s="285"/>
      <c r="D1" s="285"/>
      <c r="E1" s="285"/>
      <c r="F1" s="285" t="s">
        <v>211</v>
      </c>
      <c r="G1" s="285"/>
      <c r="H1" s="285"/>
      <c r="I1" s="28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</row>
    <row r="2" spans="1:46" ht="18" thickTop="1" thickBot="1" x14ac:dyDescent="0.3">
      <c r="A2" s="217" t="s">
        <v>212</v>
      </c>
      <c r="B2" s="218">
        <v>2000</v>
      </c>
      <c r="C2" s="219">
        <v>2010</v>
      </c>
      <c r="D2" s="219">
        <v>2010</v>
      </c>
      <c r="E2" s="220">
        <v>2010</v>
      </c>
      <c r="F2" s="219">
        <v>2010</v>
      </c>
      <c r="G2" s="219">
        <v>2020</v>
      </c>
      <c r="H2" s="219">
        <v>2020</v>
      </c>
      <c r="I2" s="220">
        <v>2020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</row>
    <row r="3" spans="1:46" ht="51" thickTop="1" thickBot="1" x14ac:dyDescent="0.3">
      <c r="A3" s="221" t="s">
        <v>213</v>
      </c>
      <c r="B3" s="221" t="s">
        <v>214</v>
      </c>
      <c r="C3" s="222" t="s">
        <v>215</v>
      </c>
      <c r="D3" s="223" t="s">
        <v>216</v>
      </c>
      <c r="E3" s="224" t="s">
        <v>217</v>
      </c>
      <c r="F3" s="225" t="s">
        <v>214</v>
      </c>
      <c r="G3" s="226" t="s">
        <v>215</v>
      </c>
      <c r="H3" s="227" t="s">
        <v>216</v>
      </c>
      <c r="I3" s="228" t="s">
        <v>217</v>
      </c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46" x14ac:dyDescent="0.25">
      <c r="A4" s="229" t="s">
        <v>218</v>
      </c>
      <c r="B4" s="230">
        <v>334</v>
      </c>
      <c r="C4" s="231">
        <v>51</v>
      </c>
      <c r="D4" s="232">
        <v>69</v>
      </c>
      <c r="E4" s="233">
        <v>52</v>
      </c>
      <c r="F4" s="234">
        <v>195</v>
      </c>
      <c r="G4" s="235">
        <v>48</v>
      </c>
      <c r="H4" s="236">
        <v>30</v>
      </c>
      <c r="I4" s="237">
        <v>7</v>
      </c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</row>
    <row r="5" spans="1:46" x14ac:dyDescent="0.25">
      <c r="A5" s="229" t="s">
        <v>219</v>
      </c>
      <c r="B5" s="230">
        <v>768</v>
      </c>
      <c r="C5" s="231">
        <v>120</v>
      </c>
      <c r="D5" s="232">
        <v>175</v>
      </c>
      <c r="E5" s="238">
        <v>44</v>
      </c>
      <c r="F5" s="234">
        <v>469</v>
      </c>
      <c r="G5" s="235">
        <v>131</v>
      </c>
      <c r="H5" s="236">
        <v>85</v>
      </c>
      <c r="I5" s="237">
        <v>16</v>
      </c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</row>
    <row r="6" spans="1:46" x14ac:dyDescent="0.25">
      <c r="A6" s="229" t="s">
        <v>220</v>
      </c>
      <c r="B6" s="230">
        <v>363</v>
      </c>
      <c r="C6" s="231">
        <v>60</v>
      </c>
      <c r="D6" s="232">
        <v>193</v>
      </c>
      <c r="E6" s="238">
        <v>19</v>
      </c>
      <c r="F6" s="234">
        <v>209</v>
      </c>
      <c r="G6" s="235">
        <v>47</v>
      </c>
      <c r="H6" s="236">
        <v>10</v>
      </c>
      <c r="I6" s="237">
        <v>2</v>
      </c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</row>
    <row r="7" spans="1:46" x14ac:dyDescent="0.25">
      <c r="A7" s="229" t="s">
        <v>221</v>
      </c>
      <c r="B7" s="230">
        <v>3420</v>
      </c>
      <c r="C7" s="231">
        <v>629</v>
      </c>
      <c r="D7" s="232">
        <v>1238</v>
      </c>
      <c r="E7" s="238">
        <v>59</v>
      </c>
      <c r="F7" s="234">
        <v>2055</v>
      </c>
      <c r="G7" s="235">
        <v>459</v>
      </c>
      <c r="H7" s="236">
        <v>244</v>
      </c>
      <c r="I7" s="237">
        <v>11</v>
      </c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</row>
    <row r="8" spans="1:46" x14ac:dyDescent="0.25">
      <c r="A8" s="229" t="s">
        <v>222</v>
      </c>
      <c r="B8" s="230">
        <v>3207</v>
      </c>
      <c r="C8" s="231">
        <v>510</v>
      </c>
      <c r="D8" s="232">
        <v>1865</v>
      </c>
      <c r="E8" s="238">
        <v>534</v>
      </c>
      <c r="F8" s="234">
        <v>2802</v>
      </c>
      <c r="G8" s="235">
        <v>476</v>
      </c>
      <c r="H8" s="236">
        <v>516</v>
      </c>
      <c r="I8" s="237">
        <v>204</v>
      </c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</row>
    <row r="9" spans="1:46" x14ac:dyDescent="0.25">
      <c r="A9" s="229" t="s">
        <v>223</v>
      </c>
      <c r="B9" s="230">
        <v>27572</v>
      </c>
      <c r="C9" s="231">
        <v>3826</v>
      </c>
      <c r="D9" s="232">
        <v>1071</v>
      </c>
      <c r="E9" s="238">
        <v>267</v>
      </c>
      <c r="F9" s="234">
        <v>34239</v>
      </c>
      <c r="G9" s="235">
        <v>3599</v>
      </c>
      <c r="H9" s="236">
        <v>155</v>
      </c>
      <c r="I9" s="237">
        <v>93</v>
      </c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</row>
    <row r="10" spans="1:46" x14ac:dyDescent="0.25">
      <c r="A10" s="229" t="s">
        <v>224</v>
      </c>
      <c r="B10" s="230">
        <v>3888</v>
      </c>
      <c r="C10" s="231">
        <v>1140</v>
      </c>
      <c r="D10" s="232">
        <v>7405</v>
      </c>
      <c r="E10" s="238">
        <v>920</v>
      </c>
      <c r="F10" s="234">
        <v>3560</v>
      </c>
      <c r="G10" s="235">
        <v>882</v>
      </c>
      <c r="H10" s="236">
        <v>2312</v>
      </c>
      <c r="I10" s="237">
        <v>356</v>
      </c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</row>
    <row r="11" spans="1:46" x14ac:dyDescent="0.25">
      <c r="A11" s="229" t="s">
        <v>225</v>
      </c>
      <c r="B11" s="230">
        <v>739</v>
      </c>
      <c r="C11" s="231">
        <v>104</v>
      </c>
      <c r="D11" s="232">
        <v>89</v>
      </c>
      <c r="E11" s="238">
        <v>41</v>
      </c>
      <c r="F11" s="234">
        <v>519</v>
      </c>
      <c r="G11" s="235">
        <v>104</v>
      </c>
      <c r="H11" s="236">
        <v>66</v>
      </c>
      <c r="I11" s="237">
        <v>26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</row>
    <row r="12" spans="1:46" x14ac:dyDescent="0.25">
      <c r="A12" s="229" t="s">
        <v>226</v>
      </c>
      <c r="B12" s="230">
        <v>6662</v>
      </c>
      <c r="C12" s="231">
        <v>1587</v>
      </c>
      <c r="D12" s="232">
        <v>3489</v>
      </c>
      <c r="E12" s="238">
        <v>461</v>
      </c>
      <c r="F12" s="234">
        <v>5057</v>
      </c>
      <c r="G12" s="235">
        <v>1578</v>
      </c>
      <c r="H12" s="236">
        <v>861</v>
      </c>
      <c r="I12" s="237">
        <v>132</v>
      </c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</row>
    <row r="13" spans="1:46" x14ac:dyDescent="0.25">
      <c r="A13" s="229" t="s">
        <v>227</v>
      </c>
      <c r="B13" s="230">
        <v>981</v>
      </c>
      <c r="C13" s="231">
        <v>253</v>
      </c>
      <c r="D13" s="232">
        <v>273</v>
      </c>
      <c r="E13" s="238">
        <v>153</v>
      </c>
      <c r="F13" s="234">
        <v>717</v>
      </c>
      <c r="G13" s="235">
        <v>718</v>
      </c>
      <c r="H13" s="236">
        <v>221</v>
      </c>
      <c r="I13" s="237">
        <v>186</v>
      </c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</row>
    <row r="14" spans="1:46" x14ac:dyDescent="0.25">
      <c r="A14" s="229" t="s">
        <v>228</v>
      </c>
      <c r="B14" s="230">
        <v>1343</v>
      </c>
      <c r="C14" s="231">
        <v>319</v>
      </c>
      <c r="D14" s="232">
        <v>345</v>
      </c>
      <c r="E14" s="238">
        <v>110</v>
      </c>
      <c r="F14" s="234">
        <v>655</v>
      </c>
      <c r="G14" s="235">
        <v>225</v>
      </c>
      <c r="H14" s="236">
        <v>136</v>
      </c>
      <c r="I14" s="237">
        <v>78</v>
      </c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</row>
    <row r="15" spans="1:46" x14ac:dyDescent="0.25">
      <c r="A15" s="229" t="s">
        <v>229</v>
      </c>
      <c r="B15" s="230">
        <v>2046</v>
      </c>
      <c r="C15" s="231">
        <v>378</v>
      </c>
      <c r="D15" s="232">
        <v>1925</v>
      </c>
      <c r="E15" s="238">
        <v>123</v>
      </c>
      <c r="F15" s="234">
        <v>788</v>
      </c>
      <c r="G15" s="235">
        <v>297</v>
      </c>
      <c r="H15" s="236">
        <v>938</v>
      </c>
      <c r="I15" s="237">
        <v>242</v>
      </c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</row>
    <row r="16" spans="1:46" x14ac:dyDescent="0.25">
      <c r="A16" s="229" t="s">
        <v>230</v>
      </c>
      <c r="B16" s="230">
        <v>1162</v>
      </c>
      <c r="C16" s="231">
        <v>358</v>
      </c>
      <c r="D16" s="232">
        <v>131</v>
      </c>
      <c r="E16" s="238">
        <v>31</v>
      </c>
      <c r="F16" s="234">
        <v>2033</v>
      </c>
      <c r="G16" s="235">
        <v>691</v>
      </c>
      <c r="H16" s="236">
        <v>56</v>
      </c>
      <c r="I16" s="237">
        <v>67</v>
      </c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</row>
    <row r="17" spans="1:46" x14ac:dyDescent="0.25">
      <c r="A17" s="229" t="s">
        <v>231</v>
      </c>
      <c r="B17" s="230">
        <v>7369</v>
      </c>
      <c r="C17" s="231">
        <v>3170</v>
      </c>
      <c r="D17" s="232">
        <v>23798</v>
      </c>
      <c r="E17" s="238">
        <v>1385</v>
      </c>
      <c r="F17" s="234">
        <v>7387</v>
      </c>
      <c r="G17" s="235">
        <v>2297</v>
      </c>
      <c r="H17" s="236">
        <v>15800</v>
      </c>
      <c r="I17" s="237">
        <v>477</v>
      </c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</row>
    <row r="18" spans="1:46" x14ac:dyDescent="0.25">
      <c r="A18" s="229" t="s">
        <v>232</v>
      </c>
      <c r="B18" s="230">
        <v>381</v>
      </c>
      <c r="C18" s="231">
        <v>83</v>
      </c>
      <c r="D18" s="232">
        <v>189</v>
      </c>
      <c r="E18" s="238">
        <v>25</v>
      </c>
      <c r="F18" s="234">
        <v>158</v>
      </c>
      <c r="G18" s="235">
        <v>46</v>
      </c>
      <c r="H18" s="236">
        <v>88</v>
      </c>
      <c r="I18" s="237">
        <v>15</v>
      </c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</row>
    <row r="19" spans="1:46" x14ac:dyDescent="0.25">
      <c r="A19" s="229" t="s">
        <v>233</v>
      </c>
      <c r="B19" s="230">
        <v>519</v>
      </c>
      <c r="C19" s="231">
        <v>136</v>
      </c>
      <c r="D19" s="232">
        <v>317</v>
      </c>
      <c r="E19" s="238">
        <v>84</v>
      </c>
      <c r="F19" s="234">
        <v>277</v>
      </c>
      <c r="G19" s="235">
        <v>120</v>
      </c>
      <c r="H19" s="236">
        <v>75</v>
      </c>
      <c r="I19" s="237">
        <v>23</v>
      </c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</row>
    <row r="20" spans="1:46" x14ac:dyDescent="0.25">
      <c r="A20" s="229" t="s">
        <v>234</v>
      </c>
      <c r="B20" s="230">
        <v>6824</v>
      </c>
      <c r="C20" s="231">
        <v>2466</v>
      </c>
      <c r="D20" s="232">
        <v>13627</v>
      </c>
      <c r="E20" s="238">
        <v>715</v>
      </c>
      <c r="F20" s="234">
        <v>7533</v>
      </c>
      <c r="G20" s="235">
        <v>1907</v>
      </c>
      <c r="H20" s="236">
        <v>3888</v>
      </c>
      <c r="I20" s="237">
        <v>352</v>
      </c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</row>
    <row r="21" spans="1:46" x14ac:dyDescent="0.25">
      <c r="A21" s="229" t="s">
        <v>235</v>
      </c>
      <c r="B21" s="230">
        <v>3671</v>
      </c>
      <c r="C21" s="231">
        <v>1809</v>
      </c>
      <c r="D21" s="232">
        <v>2369</v>
      </c>
      <c r="E21" s="238">
        <v>783</v>
      </c>
      <c r="F21" s="234">
        <v>8689</v>
      </c>
      <c r="G21" s="235">
        <v>2884</v>
      </c>
      <c r="H21" s="236">
        <v>626</v>
      </c>
      <c r="I21" s="237">
        <v>329</v>
      </c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</row>
    <row r="22" spans="1:46" x14ac:dyDescent="0.25">
      <c r="A22" s="229" t="s">
        <v>236</v>
      </c>
      <c r="B22" s="230">
        <v>814</v>
      </c>
      <c r="C22" s="231">
        <v>216</v>
      </c>
      <c r="D22" s="232">
        <v>671</v>
      </c>
      <c r="E22" s="238">
        <v>199</v>
      </c>
      <c r="F22" s="234">
        <v>320</v>
      </c>
      <c r="G22" s="235">
        <v>121</v>
      </c>
      <c r="H22" s="236">
        <v>244</v>
      </c>
      <c r="I22" s="237">
        <v>76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</row>
    <row r="23" spans="1:46" x14ac:dyDescent="0.25">
      <c r="A23" s="229" t="s">
        <v>237</v>
      </c>
      <c r="B23" s="230">
        <v>25525</v>
      </c>
      <c r="C23" s="231">
        <v>4791</v>
      </c>
      <c r="D23" s="232">
        <v>5994</v>
      </c>
      <c r="E23" s="238">
        <v>875</v>
      </c>
      <c r="F23" s="234">
        <v>20136</v>
      </c>
      <c r="G23" s="235">
        <v>4953</v>
      </c>
      <c r="H23" s="236">
        <v>1151</v>
      </c>
      <c r="I23" s="237">
        <v>297</v>
      </c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</row>
    <row r="24" spans="1:46" x14ac:dyDescent="0.25">
      <c r="A24" s="229" t="s">
        <v>238</v>
      </c>
      <c r="B24" s="230">
        <v>3166</v>
      </c>
      <c r="C24" s="231">
        <v>572</v>
      </c>
      <c r="D24" s="232">
        <v>3480</v>
      </c>
      <c r="E24" s="238">
        <v>459</v>
      </c>
      <c r="F24" s="234">
        <v>1684</v>
      </c>
      <c r="G24" s="235">
        <v>407</v>
      </c>
      <c r="H24" s="236">
        <v>1314</v>
      </c>
      <c r="I24" s="237">
        <v>100</v>
      </c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</row>
    <row r="25" spans="1:46" x14ac:dyDescent="0.25">
      <c r="A25" s="229" t="s">
        <v>239</v>
      </c>
      <c r="B25" s="230">
        <v>248</v>
      </c>
      <c r="C25" s="231">
        <v>45</v>
      </c>
      <c r="D25" s="232">
        <v>165</v>
      </c>
      <c r="E25" s="238">
        <v>30</v>
      </c>
      <c r="F25" s="234">
        <v>138</v>
      </c>
      <c r="G25" s="235">
        <v>42</v>
      </c>
      <c r="H25" s="236">
        <v>26</v>
      </c>
      <c r="I25" s="237">
        <v>12</v>
      </c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</row>
    <row r="26" spans="1:46" x14ac:dyDescent="0.25">
      <c r="A26" s="229" t="s">
        <v>240</v>
      </c>
      <c r="B26" s="230">
        <v>1391</v>
      </c>
      <c r="C26" s="231">
        <v>288</v>
      </c>
      <c r="D26" s="232">
        <v>3319</v>
      </c>
      <c r="E26" s="238">
        <v>607</v>
      </c>
      <c r="F26" s="234">
        <v>1109</v>
      </c>
      <c r="G26" s="235">
        <v>248</v>
      </c>
      <c r="H26" s="236">
        <v>1071</v>
      </c>
      <c r="I26" s="237">
        <v>111</v>
      </c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</row>
    <row r="27" spans="1:46" x14ac:dyDescent="0.25">
      <c r="A27" s="229" t="s">
        <v>241</v>
      </c>
      <c r="B27" s="230">
        <v>870</v>
      </c>
      <c r="C27" s="231">
        <v>513</v>
      </c>
      <c r="D27" s="232">
        <v>350</v>
      </c>
      <c r="E27" s="238">
        <v>123</v>
      </c>
      <c r="F27" s="234">
        <v>2630</v>
      </c>
      <c r="G27" s="235">
        <v>724</v>
      </c>
      <c r="H27" s="236">
        <v>85</v>
      </c>
      <c r="I27" s="237">
        <v>417</v>
      </c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</row>
    <row r="28" spans="1:46" x14ac:dyDescent="0.25">
      <c r="A28" s="229" t="s">
        <v>242</v>
      </c>
      <c r="B28" s="230">
        <v>69698</v>
      </c>
      <c r="C28" s="231">
        <v>9468</v>
      </c>
      <c r="D28" s="232">
        <v>3881</v>
      </c>
      <c r="E28" s="238">
        <v>299</v>
      </c>
      <c r="F28" s="234">
        <v>32770</v>
      </c>
      <c r="G28" s="235">
        <v>7194</v>
      </c>
      <c r="H28" s="236">
        <v>736</v>
      </c>
      <c r="I28" s="237">
        <v>247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</row>
    <row r="29" spans="1:46" x14ac:dyDescent="0.25">
      <c r="A29" s="229" t="s">
        <v>243</v>
      </c>
      <c r="B29" s="230">
        <v>525</v>
      </c>
      <c r="C29" s="231">
        <v>98</v>
      </c>
      <c r="D29" s="232">
        <v>163</v>
      </c>
      <c r="E29" s="238">
        <v>24</v>
      </c>
      <c r="F29" s="234">
        <v>375</v>
      </c>
      <c r="G29" s="235">
        <v>59</v>
      </c>
      <c r="H29" s="236">
        <v>60</v>
      </c>
      <c r="I29" s="237">
        <v>19</v>
      </c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</row>
    <row r="30" spans="1:46" x14ac:dyDescent="0.25">
      <c r="A30" s="229" t="s">
        <v>244</v>
      </c>
      <c r="B30" s="230">
        <v>1777</v>
      </c>
      <c r="C30" s="231">
        <v>349</v>
      </c>
      <c r="D30" s="232">
        <v>145</v>
      </c>
      <c r="E30" s="238">
        <v>79</v>
      </c>
      <c r="F30" s="234">
        <v>888</v>
      </c>
      <c r="G30" s="235">
        <v>347</v>
      </c>
      <c r="H30" s="236">
        <v>71</v>
      </c>
      <c r="I30" s="237">
        <v>43</v>
      </c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</row>
    <row r="31" spans="1:46" x14ac:dyDescent="0.25">
      <c r="A31" s="229" t="s">
        <v>245</v>
      </c>
      <c r="B31" s="230">
        <v>236</v>
      </c>
      <c r="C31" s="231">
        <v>60</v>
      </c>
      <c r="D31" s="232">
        <v>117</v>
      </c>
      <c r="E31" s="238">
        <v>25</v>
      </c>
      <c r="F31" s="234">
        <v>156</v>
      </c>
      <c r="G31" s="235">
        <v>44</v>
      </c>
      <c r="H31" s="236">
        <v>20</v>
      </c>
      <c r="I31" s="237">
        <v>31</v>
      </c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</row>
    <row r="32" spans="1:46" x14ac:dyDescent="0.25">
      <c r="A32" s="229" t="s">
        <v>246</v>
      </c>
      <c r="B32" s="230">
        <v>1201</v>
      </c>
      <c r="C32" s="231">
        <v>185</v>
      </c>
      <c r="D32" s="232">
        <v>941</v>
      </c>
      <c r="E32" s="238">
        <v>42</v>
      </c>
      <c r="F32" s="234">
        <v>650</v>
      </c>
      <c r="G32" s="235">
        <v>163</v>
      </c>
      <c r="H32" s="236">
        <v>395</v>
      </c>
      <c r="I32" s="237">
        <v>10</v>
      </c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</row>
    <row r="33" spans="1:46" x14ac:dyDescent="0.25">
      <c r="A33" s="229" t="s">
        <v>247</v>
      </c>
      <c r="B33" s="230">
        <v>779</v>
      </c>
      <c r="C33" s="231">
        <v>188</v>
      </c>
      <c r="D33" s="232">
        <v>1437</v>
      </c>
      <c r="E33" s="238">
        <v>355</v>
      </c>
      <c r="F33" s="234">
        <v>672</v>
      </c>
      <c r="G33" s="235">
        <v>134</v>
      </c>
      <c r="H33" s="236">
        <v>300</v>
      </c>
      <c r="I33" s="237">
        <v>75</v>
      </c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</row>
    <row r="34" spans="1:46" x14ac:dyDescent="0.25">
      <c r="A34" s="229" t="s">
        <v>248</v>
      </c>
      <c r="B34" s="230">
        <v>7826</v>
      </c>
      <c r="C34" s="231">
        <v>2619</v>
      </c>
      <c r="D34" s="232">
        <v>3702</v>
      </c>
      <c r="E34" s="238">
        <v>260</v>
      </c>
      <c r="F34" s="234">
        <v>16068</v>
      </c>
      <c r="G34" s="235">
        <v>3566</v>
      </c>
      <c r="H34" s="236">
        <v>735</v>
      </c>
      <c r="I34" s="237">
        <v>271</v>
      </c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</row>
    <row r="35" spans="1:46" x14ac:dyDescent="0.25">
      <c r="A35" s="229" t="s">
        <v>249</v>
      </c>
      <c r="B35" s="230">
        <v>900</v>
      </c>
      <c r="C35" s="231">
        <v>170</v>
      </c>
      <c r="D35" s="232">
        <v>749</v>
      </c>
      <c r="E35" s="238">
        <v>32</v>
      </c>
      <c r="F35" s="234">
        <v>712</v>
      </c>
      <c r="G35" s="235">
        <v>165</v>
      </c>
      <c r="H35" s="236">
        <v>176</v>
      </c>
      <c r="I35" s="237">
        <v>26</v>
      </c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</row>
    <row r="36" spans="1:46" x14ac:dyDescent="0.25">
      <c r="A36" s="229" t="s">
        <v>250</v>
      </c>
      <c r="B36" s="230">
        <v>12929</v>
      </c>
      <c r="C36" s="231">
        <v>1702</v>
      </c>
      <c r="D36" s="232">
        <v>11424</v>
      </c>
      <c r="E36" s="238">
        <v>888</v>
      </c>
      <c r="F36" s="234">
        <v>10672</v>
      </c>
      <c r="G36" s="235">
        <v>1334</v>
      </c>
      <c r="H36" s="236">
        <v>4922</v>
      </c>
      <c r="I36" s="237">
        <v>346</v>
      </c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</row>
    <row r="37" spans="1:46" x14ac:dyDescent="0.25">
      <c r="A37" s="229" t="s">
        <v>251</v>
      </c>
      <c r="B37" s="230">
        <v>549</v>
      </c>
      <c r="C37" s="231">
        <v>118</v>
      </c>
      <c r="D37" s="232">
        <v>143</v>
      </c>
      <c r="E37" s="238">
        <v>8</v>
      </c>
      <c r="F37" s="234">
        <v>274</v>
      </c>
      <c r="G37" s="235">
        <v>106</v>
      </c>
      <c r="H37" s="236">
        <v>22</v>
      </c>
      <c r="I37" s="237">
        <v>0</v>
      </c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</row>
    <row r="38" spans="1:46" x14ac:dyDescent="0.25">
      <c r="A38" s="229" t="s">
        <v>252</v>
      </c>
      <c r="B38" s="230">
        <v>166</v>
      </c>
      <c r="C38" s="231">
        <v>28</v>
      </c>
      <c r="D38" s="232">
        <v>16</v>
      </c>
      <c r="E38" s="238">
        <v>3</v>
      </c>
      <c r="F38" s="234">
        <v>122</v>
      </c>
      <c r="G38" s="235">
        <v>17</v>
      </c>
      <c r="H38" s="236">
        <v>14</v>
      </c>
      <c r="I38" s="237">
        <v>3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</row>
    <row r="39" spans="1:46" x14ac:dyDescent="0.25">
      <c r="A39" s="229" t="s">
        <v>253</v>
      </c>
      <c r="B39" s="230">
        <v>1457</v>
      </c>
      <c r="C39" s="231">
        <v>656</v>
      </c>
      <c r="D39" s="232">
        <v>3161</v>
      </c>
      <c r="E39" s="238">
        <v>242</v>
      </c>
      <c r="F39" s="234">
        <v>1104</v>
      </c>
      <c r="G39" s="235">
        <v>595</v>
      </c>
      <c r="H39" s="236">
        <v>4358</v>
      </c>
      <c r="I39" s="237">
        <v>125</v>
      </c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</row>
    <row r="40" spans="1:46" x14ac:dyDescent="0.25">
      <c r="A40" s="229" t="s">
        <v>254</v>
      </c>
      <c r="B40" s="230">
        <v>871</v>
      </c>
      <c r="C40" s="231">
        <v>247</v>
      </c>
      <c r="D40" s="232">
        <v>493</v>
      </c>
      <c r="E40" s="238">
        <v>128</v>
      </c>
      <c r="F40" s="234">
        <v>542</v>
      </c>
      <c r="G40" s="235">
        <v>203</v>
      </c>
      <c r="H40" s="236">
        <v>151</v>
      </c>
      <c r="I40" s="237">
        <v>39</v>
      </c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</row>
    <row r="41" spans="1:46" x14ac:dyDescent="0.25">
      <c r="A41" s="229" t="s">
        <v>255</v>
      </c>
      <c r="B41" s="230">
        <v>9097</v>
      </c>
      <c r="C41" s="231">
        <v>1434</v>
      </c>
      <c r="D41" s="232">
        <v>7372</v>
      </c>
      <c r="E41" s="238">
        <v>494</v>
      </c>
      <c r="F41" s="234">
        <v>5868</v>
      </c>
      <c r="G41" s="235">
        <v>977</v>
      </c>
      <c r="H41" s="236">
        <v>2574</v>
      </c>
      <c r="I41" s="237">
        <v>206</v>
      </c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</row>
    <row r="42" spans="1:46" x14ac:dyDescent="0.25">
      <c r="A42" s="229" t="s">
        <v>256</v>
      </c>
      <c r="B42" s="230">
        <v>123398</v>
      </c>
      <c r="C42" s="231">
        <v>19246</v>
      </c>
      <c r="D42" s="232">
        <v>4982</v>
      </c>
      <c r="E42" s="238">
        <v>694</v>
      </c>
      <c r="F42" s="234">
        <v>88874</v>
      </c>
      <c r="G42" s="235">
        <v>14067</v>
      </c>
      <c r="H42" s="236">
        <v>2251</v>
      </c>
      <c r="I42" s="237">
        <v>390</v>
      </c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</row>
    <row r="43" spans="1:46" x14ac:dyDescent="0.25">
      <c r="A43" s="229" t="s">
        <v>257</v>
      </c>
      <c r="B43" s="230">
        <v>244</v>
      </c>
      <c r="C43" s="231">
        <v>43</v>
      </c>
      <c r="D43" s="232">
        <v>84</v>
      </c>
      <c r="E43" s="238">
        <v>27</v>
      </c>
      <c r="F43" s="234">
        <v>96</v>
      </c>
      <c r="G43" s="235">
        <v>31</v>
      </c>
      <c r="H43" s="236">
        <v>6</v>
      </c>
      <c r="I43" s="237">
        <v>9</v>
      </c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</row>
    <row r="44" spans="1:46" x14ac:dyDescent="0.25">
      <c r="A44" s="229" t="s">
        <v>258</v>
      </c>
      <c r="B44" s="230">
        <v>1423</v>
      </c>
      <c r="C44" s="231">
        <v>435</v>
      </c>
      <c r="D44" s="232">
        <v>1115</v>
      </c>
      <c r="E44" s="238">
        <v>155</v>
      </c>
      <c r="F44" s="234">
        <v>503</v>
      </c>
      <c r="G44" s="235">
        <v>1210</v>
      </c>
      <c r="H44" s="236">
        <v>251</v>
      </c>
      <c r="I44" s="237">
        <v>178</v>
      </c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</row>
    <row r="45" spans="1:46" x14ac:dyDescent="0.25">
      <c r="A45" s="229" t="s">
        <v>259</v>
      </c>
      <c r="B45" s="230">
        <v>1104</v>
      </c>
      <c r="C45" s="231">
        <v>264</v>
      </c>
      <c r="D45" s="232">
        <v>999</v>
      </c>
      <c r="E45" s="238">
        <v>49</v>
      </c>
      <c r="F45" s="234">
        <v>511</v>
      </c>
      <c r="G45" s="235">
        <v>185</v>
      </c>
      <c r="H45" s="236">
        <v>408</v>
      </c>
      <c r="I45" s="237">
        <v>13</v>
      </c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</row>
    <row r="46" spans="1:46" x14ac:dyDescent="0.25">
      <c r="A46" s="229" t="s">
        <v>260</v>
      </c>
      <c r="B46" s="230">
        <v>671</v>
      </c>
      <c r="C46" s="231">
        <v>212</v>
      </c>
      <c r="D46" s="232">
        <v>872</v>
      </c>
      <c r="E46" s="238">
        <v>90</v>
      </c>
      <c r="F46" s="234">
        <v>601</v>
      </c>
      <c r="G46" s="235">
        <v>181</v>
      </c>
      <c r="H46" s="236">
        <v>344</v>
      </c>
      <c r="I46" s="237">
        <v>35</v>
      </c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</row>
    <row r="47" spans="1:46" x14ac:dyDescent="0.25">
      <c r="A47" s="229" t="s">
        <v>261</v>
      </c>
      <c r="B47" s="230">
        <v>4789</v>
      </c>
      <c r="C47" s="231">
        <v>841</v>
      </c>
      <c r="D47" s="232">
        <v>1534</v>
      </c>
      <c r="E47" s="238">
        <v>182</v>
      </c>
      <c r="F47" s="234">
        <v>3480</v>
      </c>
      <c r="G47" s="235">
        <v>651</v>
      </c>
      <c r="H47" s="236">
        <v>448</v>
      </c>
      <c r="I47" s="237">
        <v>54</v>
      </c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</row>
    <row r="48" spans="1:46" x14ac:dyDescent="0.25">
      <c r="A48" s="229" t="s">
        <v>262</v>
      </c>
      <c r="B48" s="230">
        <v>2382</v>
      </c>
      <c r="C48" s="231">
        <v>775</v>
      </c>
      <c r="D48" s="232">
        <v>2276</v>
      </c>
      <c r="E48" s="238">
        <v>675</v>
      </c>
      <c r="F48" s="234">
        <v>1796</v>
      </c>
      <c r="G48" s="235">
        <v>951</v>
      </c>
      <c r="H48" s="236">
        <v>379</v>
      </c>
      <c r="I48" s="237">
        <v>86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</row>
    <row r="49" spans="1:46" x14ac:dyDescent="0.25">
      <c r="A49" s="229" t="s">
        <v>263</v>
      </c>
      <c r="B49" s="230">
        <v>40580</v>
      </c>
      <c r="C49" s="231">
        <v>4217</v>
      </c>
      <c r="D49" s="232">
        <v>161</v>
      </c>
      <c r="E49" s="238">
        <v>91</v>
      </c>
      <c r="F49" s="234">
        <v>18156</v>
      </c>
      <c r="G49" s="235">
        <v>3293</v>
      </c>
      <c r="H49" s="236">
        <v>78</v>
      </c>
      <c r="I49" s="237">
        <v>74</v>
      </c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</row>
    <row r="50" spans="1:46" x14ac:dyDescent="0.25">
      <c r="A50" s="229" t="s">
        <v>264</v>
      </c>
      <c r="B50" s="230">
        <v>9903</v>
      </c>
      <c r="C50" s="231">
        <v>1283</v>
      </c>
      <c r="D50" s="232">
        <v>140</v>
      </c>
      <c r="E50" s="238">
        <v>21</v>
      </c>
      <c r="F50" s="234">
        <v>4908</v>
      </c>
      <c r="G50" s="235">
        <v>1055</v>
      </c>
      <c r="H50" s="236">
        <v>49</v>
      </c>
      <c r="I50" s="237">
        <v>43</v>
      </c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</row>
    <row r="51" spans="1:46" x14ac:dyDescent="0.25">
      <c r="A51" s="229" t="s">
        <v>265</v>
      </c>
      <c r="B51" s="230">
        <v>25924</v>
      </c>
      <c r="C51" s="231">
        <v>4306</v>
      </c>
      <c r="D51" s="232">
        <v>2328</v>
      </c>
      <c r="E51" s="238">
        <v>359</v>
      </c>
      <c r="F51" s="234">
        <v>21053</v>
      </c>
      <c r="G51" s="235">
        <v>3591</v>
      </c>
      <c r="H51" s="236">
        <v>756</v>
      </c>
      <c r="I51" s="237">
        <v>199</v>
      </c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</row>
    <row r="52" spans="1:46" x14ac:dyDescent="0.25">
      <c r="A52" s="229" t="s">
        <v>266</v>
      </c>
      <c r="B52" s="230">
        <v>4577</v>
      </c>
      <c r="C52" s="231">
        <v>666</v>
      </c>
      <c r="D52" s="232">
        <v>1225</v>
      </c>
      <c r="E52" s="238">
        <v>325</v>
      </c>
      <c r="F52" s="234">
        <v>2792</v>
      </c>
      <c r="G52" s="235">
        <v>715</v>
      </c>
      <c r="H52" s="236">
        <v>322</v>
      </c>
      <c r="I52" s="237">
        <v>122</v>
      </c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</row>
    <row r="53" spans="1:46" x14ac:dyDescent="0.25">
      <c r="A53" s="229" t="s">
        <v>267</v>
      </c>
      <c r="B53" s="230">
        <v>477</v>
      </c>
      <c r="C53" s="231">
        <v>85</v>
      </c>
      <c r="D53" s="232">
        <v>641</v>
      </c>
      <c r="E53" s="238">
        <v>46</v>
      </c>
      <c r="F53" s="234">
        <v>266</v>
      </c>
      <c r="G53" s="235">
        <v>57</v>
      </c>
      <c r="H53" s="236">
        <v>132</v>
      </c>
      <c r="I53" s="237">
        <v>7</v>
      </c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</row>
    <row r="54" spans="1:46" ht="15.75" thickBot="1" x14ac:dyDescent="0.3">
      <c r="A54" s="229" t="s">
        <v>268</v>
      </c>
      <c r="B54" s="230">
        <v>765</v>
      </c>
      <c r="C54" s="231">
        <v>123</v>
      </c>
      <c r="D54" s="232">
        <v>468</v>
      </c>
      <c r="E54" s="239">
        <v>34</v>
      </c>
      <c r="F54" s="234">
        <v>610</v>
      </c>
      <c r="G54" s="235">
        <v>85</v>
      </c>
      <c r="H54" s="236">
        <v>106</v>
      </c>
      <c r="I54" s="237">
        <v>11</v>
      </c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</row>
    <row r="55" spans="1:46" ht="15.75" thickBot="1" x14ac:dyDescent="0.3">
      <c r="A55" s="240" t="s">
        <v>269</v>
      </c>
      <c r="B55" s="241">
        <f>SUM(B4:B54)</f>
        <v>427511</v>
      </c>
      <c r="C55" s="242">
        <f>SUM(C4:C54)</f>
        <v>73242</v>
      </c>
      <c r="D55" s="243">
        <f>SUM(D4:D54)</f>
        <v>123116</v>
      </c>
      <c r="E55" s="244">
        <f>SUM(E4:E54)</f>
        <v>13726</v>
      </c>
      <c r="F55" s="245">
        <f>SUM(F4:F54)</f>
        <v>317878</v>
      </c>
      <c r="G55" s="246">
        <f t="shared" ref="G55:I55" si="0">SUM(G4:G54)</f>
        <v>63980</v>
      </c>
      <c r="H55" s="247">
        <f t="shared" si="0"/>
        <v>50062</v>
      </c>
      <c r="I55" s="248">
        <f t="shared" si="0"/>
        <v>6291</v>
      </c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</row>
    <row r="56" spans="1:46" ht="16.5" x14ac:dyDescent="0.3">
      <c r="A56" s="249"/>
      <c r="B56" s="249"/>
      <c r="C56" s="249"/>
      <c r="D56" s="249"/>
      <c r="E56" s="249"/>
      <c r="F56" s="249"/>
      <c r="G56" s="249"/>
      <c r="H56" s="249"/>
      <c r="I56" s="249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</row>
    <row r="57" spans="1:46" ht="16.5" x14ac:dyDescent="0.3">
      <c r="A57" s="249"/>
      <c r="B57" s="249"/>
      <c r="C57" s="249"/>
      <c r="D57" s="249"/>
      <c r="E57" s="249"/>
      <c r="F57" s="249"/>
      <c r="G57" s="249"/>
      <c r="H57" s="249"/>
      <c r="I57" s="249" t="s">
        <v>132</v>
      </c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</row>
    <row r="58" spans="1:46" ht="16.5" x14ac:dyDescent="0.3">
      <c r="A58" s="249"/>
      <c r="B58" s="249"/>
      <c r="C58" s="249"/>
      <c r="D58" s="249"/>
      <c r="E58" s="249"/>
      <c r="F58" s="249"/>
      <c r="G58" s="249"/>
      <c r="H58" s="249"/>
      <c r="I58" s="250" t="s">
        <v>132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</row>
    <row r="59" spans="1:46" ht="16.5" x14ac:dyDescent="0.3">
      <c r="A59" s="249"/>
      <c r="B59" s="249"/>
      <c r="C59" s="249"/>
      <c r="D59" s="249"/>
      <c r="E59" s="249"/>
      <c r="F59" s="249"/>
      <c r="G59" s="249"/>
      <c r="H59" s="249"/>
      <c r="I59" s="249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</row>
    <row r="60" spans="1:46" ht="16.5" x14ac:dyDescent="0.3">
      <c r="A60" s="249"/>
      <c r="B60" s="249"/>
      <c r="C60" s="249"/>
      <c r="D60" s="249"/>
      <c r="E60" s="249"/>
      <c r="F60" s="249"/>
      <c r="G60" s="249"/>
      <c r="H60" s="249"/>
      <c r="I60" s="249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</row>
    <row r="61" spans="1:46" ht="16.5" x14ac:dyDescent="0.3">
      <c r="A61" s="249"/>
      <c r="B61" s="249"/>
      <c r="C61" s="249"/>
      <c r="D61" s="249"/>
      <c r="E61" s="249"/>
      <c r="F61" s="249"/>
      <c r="G61" s="249"/>
      <c r="H61" s="249"/>
      <c r="I61" s="249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</row>
    <row r="62" spans="1:46" ht="16.5" x14ac:dyDescent="0.3">
      <c r="A62" s="249"/>
      <c r="B62" s="249"/>
      <c r="C62" s="249"/>
      <c r="D62" s="249"/>
      <c r="E62" s="249"/>
      <c r="F62" s="249"/>
      <c r="G62" s="249"/>
      <c r="H62" s="249"/>
      <c r="I62" s="249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</row>
    <row r="63" spans="1:46" ht="16.5" x14ac:dyDescent="0.3">
      <c r="A63" s="249"/>
      <c r="B63" s="249"/>
      <c r="C63" s="249"/>
      <c r="D63" s="249"/>
      <c r="E63" s="249"/>
      <c r="F63" s="249"/>
      <c r="G63" s="249"/>
      <c r="H63" s="249"/>
      <c r="I63" s="249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</row>
    <row r="64" spans="1:46" ht="16.5" x14ac:dyDescent="0.3">
      <c r="A64" s="249"/>
      <c r="B64" s="249"/>
      <c r="C64" s="249"/>
      <c r="D64" s="249"/>
      <c r="E64" s="249"/>
      <c r="F64" s="249"/>
      <c r="G64" s="249"/>
      <c r="H64" s="249"/>
      <c r="I64" s="249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</row>
    <row r="65" spans="1:46" ht="16.5" x14ac:dyDescent="0.3">
      <c r="A65" s="249"/>
      <c r="B65" s="249"/>
      <c r="C65" s="249"/>
      <c r="D65" s="249"/>
      <c r="E65" s="249"/>
      <c r="F65" s="249"/>
      <c r="G65" s="249"/>
      <c r="H65" s="249"/>
      <c r="I65" s="249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</row>
    <row r="66" spans="1:46" ht="16.5" x14ac:dyDescent="0.3">
      <c r="A66" s="249"/>
      <c r="B66" s="249"/>
      <c r="C66" s="249"/>
      <c r="D66" s="249"/>
      <c r="E66" s="249"/>
      <c r="F66" s="249"/>
      <c r="G66" s="249"/>
      <c r="H66" s="249"/>
      <c r="I66" s="249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</row>
    <row r="67" spans="1:46" ht="16.5" x14ac:dyDescent="0.3">
      <c r="A67" s="249"/>
      <c r="B67" s="249"/>
      <c r="C67" s="249"/>
      <c r="D67" s="249"/>
      <c r="E67" s="249"/>
      <c r="F67" s="249"/>
      <c r="G67" s="249"/>
      <c r="H67" s="249"/>
      <c r="I67" s="249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</row>
    <row r="68" spans="1:46" ht="16.5" x14ac:dyDescent="0.3">
      <c r="A68" s="249"/>
      <c r="B68" s="249"/>
      <c r="C68" s="249"/>
      <c r="D68" s="249"/>
      <c r="E68" s="249"/>
      <c r="F68" s="249"/>
      <c r="G68" s="249"/>
      <c r="H68" s="249"/>
      <c r="I68" s="249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</row>
    <row r="69" spans="1:46" ht="16.5" x14ac:dyDescent="0.3">
      <c r="A69" s="249"/>
      <c r="B69" s="249"/>
      <c r="C69" s="249"/>
      <c r="D69" s="249"/>
      <c r="E69" s="249"/>
      <c r="F69" s="249"/>
      <c r="G69" s="249"/>
      <c r="H69" s="249"/>
      <c r="I69" s="249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</row>
    <row r="70" spans="1:46" ht="16.5" x14ac:dyDescent="0.3">
      <c r="A70" s="249"/>
      <c r="B70" s="249"/>
      <c r="C70" s="249"/>
      <c r="D70" s="249"/>
      <c r="E70" s="249"/>
      <c r="F70" s="249"/>
      <c r="G70" s="249"/>
      <c r="H70" s="249"/>
      <c r="I70" s="249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</row>
    <row r="71" spans="1:46" ht="16.5" x14ac:dyDescent="0.3">
      <c r="A71" s="249"/>
      <c r="B71" s="249"/>
      <c r="C71" s="249"/>
      <c r="D71" s="249"/>
      <c r="E71" s="249"/>
      <c r="F71" s="249"/>
      <c r="G71" s="249"/>
      <c r="H71" s="249"/>
      <c r="I71" s="249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</row>
    <row r="72" spans="1:46" ht="16.5" x14ac:dyDescent="0.3">
      <c r="A72" s="249"/>
      <c r="B72" s="249"/>
      <c r="C72" s="249"/>
      <c r="D72" s="249"/>
      <c r="E72" s="249"/>
      <c r="F72" s="249"/>
      <c r="G72" s="249"/>
      <c r="H72" s="249"/>
      <c r="I72" s="249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</row>
    <row r="73" spans="1:46" ht="16.5" x14ac:dyDescent="0.3">
      <c r="A73" s="249"/>
      <c r="B73" s="249"/>
      <c r="C73" s="249"/>
      <c r="D73" s="249"/>
      <c r="E73" s="249"/>
      <c r="F73" s="249"/>
      <c r="G73" s="249"/>
      <c r="H73" s="249"/>
      <c r="I73" s="249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</row>
    <row r="74" spans="1:46" ht="16.5" x14ac:dyDescent="0.3">
      <c r="A74" s="249"/>
      <c r="B74" s="249"/>
      <c r="C74" s="249"/>
      <c r="D74" s="249"/>
      <c r="E74" s="249"/>
      <c r="F74" s="249"/>
      <c r="G74" s="249"/>
      <c r="H74" s="249"/>
      <c r="I74" s="249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</row>
    <row r="75" spans="1:46" ht="16.5" x14ac:dyDescent="0.3">
      <c r="A75" s="249"/>
      <c r="B75" s="249"/>
      <c r="C75" s="249"/>
      <c r="D75" s="249"/>
      <c r="E75" s="249"/>
      <c r="F75" s="249"/>
      <c r="G75" s="249"/>
      <c r="H75" s="249"/>
      <c r="I75" s="249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</row>
    <row r="76" spans="1:46" ht="16.5" x14ac:dyDescent="0.3">
      <c r="A76" s="249"/>
      <c r="B76" s="249"/>
      <c r="C76" s="249"/>
      <c r="D76" s="249"/>
      <c r="E76" s="249"/>
      <c r="F76" s="249"/>
      <c r="G76" s="249"/>
      <c r="H76" s="249"/>
      <c r="I76" s="249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</row>
    <row r="77" spans="1:46" ht="16.5" x14ac:dyDescent="0.3">
      <c r="A77" s="249"/>
      <c r="B77" s="249"/>
      <c r="C77" s="249"/>
      <c r="D77" s="249"/>
      <c r="E77" s="249"/>
      <c r="F77" s="249"/>
      <c r="G77" s="249"/>
      <c r="H77" s="249"/>
      <c r="I77" s="249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</row>
    <row r="78" spans="1:46" ht="16.5" x14ac:dyDescent="0.3">
      <c r="A78" s="249"/>
      <c r="B78" s="249"/>
      <c r="C78" s="249"/>
      <c r="D78" s="249"/>
      <c r="E78" s="249"/>
      <c r="F78" s="249"/>
      <c r="G78" s="249"/>
      <c r="H78" s="249"/>
      <c r="I78" s="249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</row>
    <row r="79" spans="1:46" ht="16.5" x14ac:dyDescent="0.3">
      <c r="A79" s="249"/>
      <c r="B79" s="249"/>
      <c r="C79" s="249"/>
      <c r="D79" s="249"/>
      <c r="E79" s="249"/>
      <c r="F79" s="249"/>
      <c r="G79" s="249"/>
      <c r="H79" s="249"/>
      <c r="I79" s="249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</row>
    <row r="80" spans="1:46" ht="16.5" x14ac:dyDescent="0.3">
      <c r="A80" s="249"/>
      <c r="B80" s="249"/>
      <c r="C80" s="249"/>
      <c r="D80" s="249"/>
      <c r="E80" s="249"/>
      <c r="F80" s="249"/>
      <c r="G80" s="249"/>
      <c r="H80" s="249"/>
      <c r="I80" s="249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</row>
    <row r="81" spans="1:46" ht="16.5" x14ac:dyDescent="0.3">
      <c r="A81" s="249"/>
      <c r="B81" s="249"/>
      <c r="C81" s="249"/>
      <c r="D81" s="249"/>
      <c r="E81" s="249"/>
      <c r="F81" s="249"/>
      <c r="G81" s="249"/>
      <c r="H81" s="249"/>
      <c r="I81" s="249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</row>
    <row r="82" spans="1:46" ht="16.5" x14ac:dyDescent="0.3">
      <c r="A82" s="249"/>
      <c r="B82" s="249"/>
      <c r="C82" s="249"/>
      <c r="D82" s="249"/>
      <c r="E82" s="249"/>
      <c r="F82" s="249"/>
      <c r="G82" s="249"/>
      <c r="H82" s="249"/>
      <c r="I82" s="249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</row>
    <row r="83" spans="1:46" ht="16.5" x14ac:dyDescent="0.3">
      <c r="A83" s="249"/>
      <c r="B83" s="249"/>
      <c r="C83" s="249"/>
      <c r="D83" s="249"/>
      <c r="E83" s="249"/>
      <c r="F83" s="249"/>
      <c r="G83" s="249"/>
      <c r="H83" s="249"/>
      <c r="I83" s="249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</row>
    <row r="84" spans="1:46" ht="16.5" x14ac:dyDescent="0.3">
      <c r="A84" s="249"/>
      <c r="B84" s="249"/>
      <c r="C84" s="249"/>
      <c r="D84" s="249"/>
      <c r="E84" s="249"/>
      <c r="F84" s="249"/>
      <c r="G84" s="249"/>
      <c r="H84" s="249"/>
      <c r="I84" s="249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</row>
    <row r="85" spans="1:46" ht="16.5" x14ac:dyDescent="0.3">
      <c r="A85" s="249"/>
      <c r="B85" s="249"/>
      <c r="C85" s="249"/>
      <c r="D85" s="249"/>
      <c r="E85" s="249"/>
      <c r="F85" s="249"/>
      <c r="G85" s="249"/>
      <c r="H85" s="249"/>
      <c r="I85" s="249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</row>
    <row r="86" spans="1:46" ht="16.5" x14ac:dyDescent="0.3">
      <c r="A86" s="249"/>
      <c r="B86" s="249"/>
      <c r="C86" s="249"/>
      <c r="D86" s="249"/>
      <c r="E86" s="249"/>
      <c r="F86" s="249"/>
      <c r="G86" s="249"/>
      <c r="H86" s="249"/>
      <c r="I86" s="249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</row>
    <row r="87" spans="1:46" ht="16.5" x14ac:dyDescent="0.3">
      <c r="A87" s="249"/>
      <c r="B87" s="249"/>
      <c r="C87" s="249"/>
      <c r="D87" s="249"/>
      <c r="E87" s="249"/>
      <c r="F87" s="249"/>
      <c r="G87" s="249"/>
      <c r="H87" s="249"/>
      <c r="I87" s="249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</row>
    <row r="88" spans="1:46" ht="16.5" x14ac:dyDescent="0.3">
      <c r="A88" s="249"/>
      <c r="B88" s="249"/>
      <c r="C88" s="249"/>
      <c r="D88" s="249"/>
      <c r="E88" s="249"/>
      <c r="F88" s="249"/>
      <c r="G88" s="249"/>
      <c r="H88" s="249"/>
      <c r="I88" s="249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</row>
    <row r="89" spans="1:46" ht="16.5" x14ac:dyDescent="0.3">
      <c r="A89" s="249"/>
      <c r="B89" s="249"/>
      <c r="C89" s="249"/>
      <c r="D89" s="249"/>
      <c r="E89" s="249"/>
      <c r="F89" s="249"/>
      <c r="G89" s="249"/>
      <c r="H89" s="249"/>
      <c r="I89" s="249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</row>
    <row r="90" spans="1:46" ht="16.5" x14ac:dyDescent="0.3">
      <c r="A90" s="249"/>
      <c r="B90" s="249"/>
      <c r="C90" s="249"/>
      <c r="D90" s="249"/>
      <c r="E90" s="249"/>
      <c r="F90" s="249"/>
      <c r="G90" s="249"/>
      <c r="H90" s="249"/>
      <c r="I90" s="249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</row>
    <row r="91" spans="1:46" ht="16.5" x14ac:dyDescent="0.3">
      <c r="A91" s="249"/>
      <c r="B91" s="249"/>
      <c r="C91" s="249"/>
      <c r="D91" s="249"/>
      <c r="E91" s="249"/>
      <c r="F91" s="249"/>
      <c r="G91" s="249"/>
      <c r="H91" s="249"/>
      <c r="I91" s="249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</row>
    <row r="92" spans="1:46" ht="16.5" x14ac:dyDescent="0.3">
      <c r="A92" s="249"/>
      <c r="B92" s="249"/>
      <c r="C92" s="249"/>
      <c r="D92" s="249"/>
      <c r="E92" s="249"/>
      <c r="F92" s="249"/>
      <c r="G92" s="249"/>
      <c r="H92" s="249"/>
      <c r="I92" s="249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</row>
    <row r="93" spans="1:46" ht="16.5" x14ac:dyDescent="0.3">
      <c r="A93" s="249"/>
      <c r="B93" s="249"/>
      <c r="C93" s="249"/>
      <c r="D93" s="249"/>
      <c r="E93" s="249"/>
      <c r="F93" s="249"/>
      <c r="G93" s="249"/>
      <c r="H93" s="249"/>
      <c r="I93" s="249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</row>
    <row r="94" spans="1:46" ht="16.5" x14ac:dyDescent="0.3">
      <c r="A94" s="249"/>
      <c r="B94" s="249"/>
      <c r="C94" s="249"/>
      <c r="D94" s="249"/>
      <c r="E94" s="249"/>
      <c r="F94" s="249"/>
      <c r="G94" s="249"/>
      <c r="H94" s="249"/>
      <c r="I94" s="249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</row>
    <row r="95" spans="1:46" ht="16.5" x14ac:dyDescent="0.3">
      <c r="A95" s="249"/>
      <c r="B95" s="249"/>
      <c r="C95" s="249"/>
      <c r="D95" s="249"/>
      <c r="E95" s="249"/>
      <c r="F95" s="249"/>
      <c r="G95" s="249"/>
      <c r="H95" s="249"/>
      <c r="I95" s="249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</row>
    <row r="96" spans="1:46" ht="16.5" x14ac:dyDescent="0.3">
      <c r="A96" s="249"/>
      <c r="B96" s="249"/>
      <c r="C96" s="249"/>
      <c r="D96" s="249"/>
      <c r="E96" s="249"/>
      <c r="F96" s="249"/>
      <c r="G96" s="249"/>
      <c r="H96" s="249"/>
      <c r="I96" s="249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</row>
    <row r="97" spans="1:46" ht="16.5" x14ac:dyDescent="0.3">
      <c r="A97" s="249"/>
      <c r="B97" s="249"/>
      <c r="C97" s="249"/>
      <c r="D97" s="249"/>
      <c r="E97" s="249"/>
      <c r="F97" s="249"/>
      <c r="G97" s="249"/>
      <c r="H97" s="249"/>
      <c r="I97" s="249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</row>
    <row r="98" spans="1:46" ht="16.5" x14ac:dyDescent="0.3">
      <c r="A98" s="249"/>
      <c r="B98" s="249"/>
      <c r="C98" s="249"/>
      <c r="D98" s="249"/>
      <c r="E98" s="249"/>
      <c r="F98" s="249"/>
      <c r="G98" s="249"/>
      <c r="H98" s="249"/>
      <c r="I98" s="249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</row>
    <row r="99" spans="1:46" ht="16.5" x14ac:dyDescent="0.3">
      <c r="A99" s="249"/>
      <c r="B99" s="249"/>
      <c r="C99" s="249"/>
      <c r="D99" s="249"/>
      <c r="E99" s="249"/>
      <c r="F99" s="249"/>
      <c r="G99" s="249"/>
      <c r="H99" s="249"/>
      <c r="I99" s="249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</row>
    <row r="100" spans="1:46" ht="16.5" x14ac:dyDescent="0.3">
      <c r="A100" s="249"/>
      <c r="B100" s="249"/>
      <c r="C100" s="249"/>
      <c r="D100" s="249"/>
      <c r="E100" s="249"/>
      <c r="F100" s="249"/>
      <c r="G100" s="249"/>
      <c r="H100" s="249"/>
      <c r="I100" s="249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</row>
    <row r="101" spans="1:46" ht="16.5" x14ac:dyDescent="0.3">
      <c r="A101" s="249"/>
      <c r="B101" s="249"/>
      <c r="C101" s="249"/>
      <c r="D101" s="249"/>
      <c r="E101" s="249"/>
      <c r="F101" s="249"/>
      <c r="G101" s="249"/>
      <c r="H101" s="249"/>
      <c r="I101" s="249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</row>
    <row r="102" spans="1:46" ht="16.5" x14ac:dyDescent="0.3">
      <c r="A102" s="249"/>
      <c r="B102" s="249"/>
      <c r="C102" s="249"/>
      <c r="D102" s="249"/>
      <c r="E102" s="249"/>
      <c r="F102" s="249"/>
      <c r="G102" s="249"/>
      <c r="H102" s="249"/>
      <c r="I102" s="249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</row>
    <row r="103" spans="1:46" ht="16.5" x14ac:dyDescent="0.3">
      <c r="A103" s="249"/>
      <c r="B103" s="249"/>
      <c r="C103" s="249"/>
      <c r="D103" s="249"/>
      <c r="E103" s="249"/>
      <c r="F103" s="249"/>
      <c r="G103" s="249"/>
      <c r="H103" s="249"/>
      <c r="I103" s="249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</row>
    <row r="104" spans="1:46" ht="16.5" x14ac:dyDescent="0.3">
      <c r="A104" s="249"/>
      <c r="B104" s="249"/>
      <c r="C104" s="249"/>
      <c r="D104" s="249"/>
      <c r="E104" s="249"/>
      <c r="F104" s="249"/>
      <c r="G104" s="249"/>
      <c r="H104" s="249"/>
      <c r="I104" s="249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</row>
    <row r="105" spans="1:46" ht="16.5" x14ac:dyDescent="0.3">
      <c r="A105" s="249"/>
      <c r="B105" s="249"/>
      <c r="C105" s="249"/>
      <c r="D105" s="249"/>
      <c r="E105" s="249"/>
      <c r="F105" s="249"/>
      <c r="G105" s="249"/>
      <c r="H105" s="249"/>
      <c r="I105" s="249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</row>
    <row r="106" spans="1:46" ht="16.5" x14ac:dyDescent="0.3">
      <c r="A106" s="249"/>
      <c r="B106" s="249"/>
      <c r="C106" s="249"/>
      <c r="D106" s="249"/>
      <c r="E106" s="249"/>
      <c r="F106" s="249"/>
      <c r="G106" s="249"/>
      <c r="H106" s="249"/>
      <c r="I106" s="249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</row>
    <row r="107" spans="1:46" ht="16.5" x14ac:dyDescent="0.3">
      <c r="A107" s="249"/>
      <c r="B107" s="249"/>
      <c r="C107" s="249"/>
      <c r="D107" s="249"/>
      <c r="E107" s="249"/>
      <c r="F107" s="249"/>
      <c r="G107" s="249"/>
      <c r="H107" s="249"/>
      <c r="I107" s="249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</row>
    <row r="108" spans="1:46" x14ac:dyDescent="0.25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</row>
    <row r="109" spans="1:46" x14ac:dyDescent="0.25">
      <c r="A109" s="215"/>
      <c r="B109" s="215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</row>
    <row r="110" spans="1:46" x14ac:dyDescent="0.25">
      <c r="A110" s="215"/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</row>
    <row r="111" spans="1:46" x14ac:dyDescent="0.25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</row>
    <row r="112" spans="1:46" x14ac:dyDescent="0.25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</row>
    <row r="113" spans="1:46" x14ac:dyDescent="0.25">
      <c r="A113" s="215"/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</row>
    <row r="114" spans="1:46" x14ac:dyDescent="0.25">
      <c r="A114" s="215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</row>
    <row r="115" spans="1:46" x14ac:dyDescent="0.25">
      <c r="A115" s="215"/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</row>
    <row r="116" spans="1:46" x14ac:dyDescent="0.25">
      <c r="A116" s="215"/>
      <c r="B116" s="215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</row>
    <row r="117" spans="1:46" x14ac:dyDescent="0.25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</row>
    <row r="118" spans="1:46" x14ac:dyDescent="0.25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</row>
    <row r="119" spans="1:46" x14ac:dyDescent="0.25">
      <c r="A119" s="215"/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</row>
    <row r="120" spans="1:46" x14ac:dyDescent="0.25">
      <c r="A120" s="215"/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</row>
    <row r="121" spans="1:46" x14ac:dyDescent="0.25">
      <c r="A121" s="215"/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</row>
    <row r="122" spans="1:46" x14ac:dyDescent="0.25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</row>
    <row r="123" spans="1:46" x14ac:dyDescent="0.25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</row>
    <row r="124" spans="1:46" x14ac:dyDescent="0.25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</row>
    <row r="125" spans="1:46" x14ac:dyDescent="0.25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</row>
    <row r="126" spans="1:46" x14ac:dyDescent="0.25">
      <c r="A126" s="215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</row>
    <row r="127" spans="1:46" x14ac:dyDescent="0.25">
      <c r="A127" s="215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</row>
    <row r="128" spans="1:46" x14ac:dyDescent="0.25">
      <c r="A128" s="215"/>
      <c r="B128" s="215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</row>
    <row r="129" spans="1:46" x14ac:dyDescent="0.25">
      <c r="A129" s="215"/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</row>
    <row r="130" spans="1:46" x14ac:dyDescent="0.25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</row>
    <row r="131" spans="1:46" x14ac:dyDescent="0.25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</row>
    <row r="132" spans="1:46" x14ac:dyDescent="0.25">
      <c r="A132" s="215"/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</row>
    <row r="133" spans="1:46" x14ac:dyDescent="0.25">
      <c r="A133" s="215"/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</row>
    <row r="134" spans="1:46" x14ac:dyDescent="0.25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</row>
    <row r="135" spans="1:46" x14ac:dyDescent="0.25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</row>
    <row r="136" spans="1:46" x14ac:dyDescent="0.25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</row>
    <row r="137" spans="1:46" x14ac:dyDescent="0.25">
      <c r="A137" s="215"/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</row>
    <row r="138" spans="1:46" x14ac:dyDescent="0.25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</row>
    <row r="139" spans="1:46" x14ac:dyDescent="0.25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</row>
    <row r="140" spans="1:46" x14ac:dyDescent="0.25">
      <c r="A140" s="215"/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</row>
    <row r="141" spans="1:46" x14ac:dyDescent="0.25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</row>
    <row r="142" spans="1:46" x14ac:dyDescent="0.25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</row>
    <row r="143" spans="1:46" x14ac:dyDescent="0.25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</row>
    <row r="144" spans="1:46" x14ac:dyDescent="0.25">
      <c r="A144" s="215"/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</row>
    <row r="145" spans="1:46" x14ac:dyDescent="0.25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</row>
    <row r="146" spans="1:46" x14ac:dyDescent="0.25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</row>
    <row r="147" spans="1:46" x14ac:dyDescent="0.25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</row>
    <row r="148" spans="1:46" x14ac:dyDescent="0.25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</row>
    <row r="149" spans="1:46" x14ac:dyDescent="0.25">
      <c r="A149" s="215"/>
      <c r="B149" s="215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</row>
    <row r="150" spans="1:46" x14ac:dyDescent="0.25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</row>
    <row r="151" spans="1:46" x14ac:dyDescent="0.25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</row>
    <row r="152" spans="1:46" x14ac:dyDescent="0.25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</row>
    <row r="153" spans="1:46" x14ac:dyDescent="0.25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</row>
    <row r="154" spans="1:46" x14ac:dyDescent="0.25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</row>
    <row r="155" spans="1:46" x14ac:dyDescent="0.25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</row>
    <row r="156" spans="1:46" x14ac:dyDescent="0.25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</row>
    <row r="157" spans="1:46" x14ac:dyDescent="0.25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</row>
    <row r="158" spans="1:46" x14ac:dyDescent="0.25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</row>
    <row r="159" spans="1:46" x14ac:dyDescent="0.25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</row>
    <row r="160" spans="1:46" x14ac:dyDescent="0.25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</row>
    <row r="161" spans="1:46" x14ac:dyDescent="0.25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</row>
    <row r="162" spans="1:46" x14ac:dyDescent="0.25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</row>
    <row r="163" spans="1:46" x14ac:dyDescent="0.25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</row>
    <row r="164" spans="1:46" x14ac:dyDescent="0.25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</row>
    <row r="165" spans="1:46" x14ac:dyDescent="0.25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</row>
    <row r="166" spans="1:46" x14ac:dyDescent="0.25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</row>
    <row r="167" spans="1:46" x14ac:dyDescent="0.25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</row>
    <row r="168" spans="1:46" x14ac:dyDescent="0.25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</row>
    <row r="169" spans="1:46" x14ac:dyDescent="0.25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</row>
    <row r="170" spans="1:46" x14ac:dyDescent="0.25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</row>
    <row r="171" spans="1:46" x14ac:dyDescent="0.25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</row>
    <row r="172" spans="1:46" x14ac:dyDescent="0.25">
      <c r="A172" s="215"/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</row>
    <row r="173" spans="1:46" x14ac:dyDescent="0.25">
      <c r="A173" s="215"/>
      <c r="B173" s="215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</row>
    <row r="174" spans="1:46" x14ac:dyDescent="0.25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</row>
    <row r="175" spans="1:46" x14ac:dyDescent="0.25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</row>
    <row r="176" spans="1:46" x14ac:dyDescent="0.25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</row>
    <row r="177" spans="1:46" x14ac:dyDescent="0.25">
      <c r="A177" s="215"/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</row>
    <row r="178" spans="1:46" x14ac:dyDescent="0.25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</row>
    <row r="179" spans="1:46" x14ac:dyDescent="0.25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</row>
    <row r="180" spans="1:46" x14ac:dyDescent="0.25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</row>
    <row r="181" spans="1:46" x14ac:dyDescent="0.25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</row>
    <row r="182" spans="1:46" x14ac:dyDescent="0.25">
      <c r="A182" s="215"/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</row>
    <row r="183" spans="1:46" x14ac:dyDescent="0.25">
      <c r="A183" s="215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</row>
    <row r="184" spans="1:46" x14ac:dyDescent="0.25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</row>
    <row r="185" spans="1:46" x14ac:dyDescent="0.25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</row>
    <row r="186" spans="1:46" x14ac:dyDescent="0.25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</row>
    <row r="187" spans="1:46" x14ac:dyDescent="0.25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</row>
    <row r="188" spans="1:46" x14ac:dyDescent="0.25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</row>
    <row r="189" spans="1:46" x14ac:dyDescent="0.25">
      <c r="A189" s="215"/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</row>
    <row r="190" spans="1:46" x14ac:dyDescent="0.25">
      <c r="A190" s="215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</row>
    <row r="191" spans="1:46" x14ac:dyDescent="0.25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</row>
    <row r="192" spans="1:46" x14ac:dyDescent="0.25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</row>
    <row r="193" spans="1:46" x14ac:dyDescent="0.25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</row>
    <row r="194" spans="1:46" x14ac:dyDescent="0.25">
      <c r="A194" s="215"/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</row>
    <row r="195" spans="1:46" x14ac:dyDescent="0.25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</row>
    <row r="196" spans="1:46" x14ac:dyDescent="0.25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</row>
    <row r="197" spans="1:46" x14ac:dyDescent="0.25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</row>
    <row r="198" spans="1:46" x14ac:dyDescent="0.25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</row>
    <row r="199" spans="1:46" x14ac:dyDescent="0.25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</row>
    <row r="200" spans="1:46" x14ac:dyDescent="0.25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</row>
    <row r="201" spans="1:46" x14ac:dyDescent="0.25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</row>
    <row r="202" spans="1:46" x14ac:dyDescent="0.25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</row>
    <row r="203" spans="1:46" x14ac:dyDescent="0.25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</row>
    <row r="204" spans="1:46" x14ac:dyDescent="0.25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</row>
    <row r="205" spans="1:46" x14ac:dyDescent="0.25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</row>
    <row r="206" spans="1:46" x14ac:dyDescent="0.25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</row>
    <row r="207" spans="1:46" x14ac:dyDescent="0.25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</row>
    <row r="208" spans="1:46" x14ac:dyDescent="0.25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</row>
    <row r="209" spans="1:46" x14ac:dyDescent="0.25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</row>
    <row r="210" spans="1:46" x14ac:dyDescent="0.25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</row>
    <row r="211" spans="1:46" x14ac:dyDescent="0.25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</row>
    <row r="212" spans="1:46" x14ac:dyDescent="0.25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</row>
    <row r="213" spans="1:46" x14ac:dyDescent="0.25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</row>
    <row r="214" spans="1:46" x14ac:dyDescent="0.25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</row>
    <row r="215" spans="1:46" x14ac:dyDescent="0.25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</row>
    <row r="216" spans="1:46" x14ac:dyDescent="0.25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</row>
    <row r="217" spans="1:46" x14ac:dyDescent="0.25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</row>
    <row r="218" spans="1:46" x14ac:dyDescent="0.25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</row>
    <row r="219" spans="1:46" x14ac:dyDescent="0.25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</row>
    <row r="220" spans="1:46" x14ac:dyDescent="0.25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</row>
    <row r="221" spans="1:46" x14ac:dyDescent="0.25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</row>
    <row r="222" spans="1:46" x14ac:dyDescent="0.25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</row>
    <row r="223" spans="1:46" x14ac:dyDescent="0.25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</row>
    <row r="224" spans="1:46" x14ac:dyDescent="0.25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</row>
    <row r="225" spans="1:46" x14ac:dyDescent="0.25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</row>
    <row r="226" spans="1:46" x14ac:dyDescent="0.25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</row>
    <row r="227" spans="1:46" x14ac:dyDescent="0.25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</row>
    <row r="228" spans="1:46" x14ac:dyDescent="0.25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</row>
    <row r="229" spans="1:46" x14ac:dyDescent="0.25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</row>
    <row r="230" spans="1:46" x14ac:dyDescent="0.25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</row>
    <row r="231" spans="1:46" x14ac:dyDescent="0.25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</row>
    <row r="232" spans="1:46" x14ac:dyDescent="0.25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</row>
    <row r="233" spans="1:46" x14ac:dyDescent="0.25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</row>
    <row r="234" spans="1:46" x14ac:dyDescent="0.25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</row>
    <row r="235" spans="1:46" x14ac:dyDescent="0.25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</row>
    <row r="236" spans="1:46" x14ac:dyDescent="0.25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</row>
    <row r="237" spans="1:46" x14ac:dyDescent="0.25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</row>
    <row r="238" spans="1:46" x14ac:dyDescent="0.25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</row>
    <row r="239" spans="1:46" x14ac:dyDescent="0.25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</row>
    <row r="240" spans="1:46" x14ac:dyDescent="0.25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</row>
    <row r="241" spans="1:46" x14ac:dyDescent="0.25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</row>
    <row r="242" spans="1:46" x14ac:dyDescent="0.25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</row>
    <row r="243" spans="1:46" x14ac:dyDescent="0.25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</row>
    <row r="244" spans="1:46" x14ac:dyDescent="0.25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</row>
    <row r="245" spans="1:46" x14ac:dyDescent="0.25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</row>
    <row r="246" spans="1:46" x14ac:dyDescent="0.25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</row>
    <row r="247" spans="1:46" x14ac:dyDescent="0.25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</row>
    <row r="248" spans="1:46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</row>
    <row r="249" spans="1:46" x14ac:dyDescent="0.25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</row>
    <row r="250" spans="1:46" x14ac:dyDescent="0.25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</row>
    <row r="251" spans="1:46" x14ac:dyDescent="0.25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</row>
    <row r="252" spans="1:46" x14ac:dyDescent="0.25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</row>
    <row r="253" spans="1:46" x14ac:dyDescent="0.25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</row>
    <row r="254" spans="1:46" x14ac:dyDescent="0.25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</row>
    <row r="255" spans="1:46" x14ac:dyDescent="0.25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</row>
    <row r="256" spans="1:46" x14ac:dyDescent="0.25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</row>
    <row r="257" spans="1:46" x14ac:dyDescent="0.25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</row>
    <row r="258" spans="1:46" x14ac:dyDescent="0.25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</row>
    <row r="259" spans="1:46" x14ac:dyDescent="0.25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</row>
    <row r="260" spans="1:46" x14ac:dyDescent="0.25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</row>
    <row r="261" spans="1:46" x14ac:dyDescent="0.25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</row>
    <row r="262" spans="1:46" x14ac:dyDescent="0.25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</row>
    <row r="263" spans="1:46" x14ac:dyDescent="0.25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</row>
    <row r="264" spans="1:46" x14ac:dyDescent="0.25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</row>
    <row r="265" spans="1:46" x14ac:dyDescent="0.25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</row>
    <row r="266" spans="1:46" x14ac:dyDescent="0.25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</row>
    <row r="267" spans="1:46" x14ac:dyDescent="0.25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</row>
    <row r="268" spans="1:46" x14ac:dyDescent="0.25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</row>
    <row r="269" spans="1:46" x14ac:dyDescent="0.25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</row>
    <row r="270" spans="1:46" x14ac:dyDescent="0.25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</row>
    <row r="271" spans="1:46" x14ac:dyDescent="0.25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</row>
    <row r="272" spans="1:46" x14ac:dyDescent="0.25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</row>
    <row r="273" spans="1:46" x14ac:dyDescent="0.25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</row>
    <row r="274" spans="1:46" x14ac:dyDescent="0.25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</row>
    <row r="275" spans="1:46" x14ac:dyDescent="0.25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</row>
    <row r="276" spans="1:46" x14ac:dyDescent="0.25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</row>
    <row r="277" spans="1:46" x14ac:dyDescent="0.25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</row>
    <row r="278" spans="1:46" x14ac:dyDescent="0.25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</row>
    <row r="279" spans="1:46" x14ac:dyDescent="0.25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</row>
    <row r="280" spans="1:46" x14ac:dyDescent="0.25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</row>
    <row r="281" spans="1:46" x14ac:dyDescent="0.25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</row>
    <row r="282" spans="1:46" x14ac:dyDescent="0.25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</row>
    <row r="283" spans="1:46" x14ac:dyDescent="0.25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</row>
    <row r="284" spans="1:46" x14ac:dyDescent="0.25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</row>
    <row r="285" spans="1:46" x14ac:dyDescent="0.25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</row>
    <row r="286" spans="1:46" x14ac:dyDescent="0.25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</row>
    <row r="287" spans="1:46" x14ac:dyDescent="0.25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</row>
    <row r="288" spans="1:46" x14ac:dyDescent="0.25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</row>
    <row r="289" spans="1:46" x14ac:dyDescent="0.25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</row>
    <row r="290" spans="1:46" x14ac:dyDescent="0.25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</row>
    <row r="291" spans="1:46" x14ac:dyDescent="0.25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</row>
    <row r="292" spans="1:46" x14ac:dyDescent="0.25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</row>
    <row r="293" spans="1:46" x14ac:dyDescent="0.25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</row>
    <row r="294" spans="1:46" x14ac:dyDescent="0.25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</row>
    <row r="295" spans="1:46" x14ac:dyDescent="0.25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</row>
    <row r="296" spans="1:46" x14ac:dyDescent="0.25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</row>
    <row r="297" spans="1:46" x14ac:dyDescent="0.25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</row>
    <row r="298" spans="1:46" x14ac:dyDescent="0.25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</row>
    <row r="299" spans="1:46" x14ac:dyDescent="0.25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</row>
    <row r="300" spans="1:46" x14ac:dyDescent="0.25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</row>
    <row r="301" spans="1:46" x14ac:dyDescent="0.25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</row>
    <row r="302" spans="1:46" x14ac:dyDescent="0.25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</row>
    <row r="303" spans="1:46" x14ac:dyDescent="0.25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</row>
    <row r="304" spans="1:46" x14ac:dyDescent="0.25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</row>
    <row r="305" spans="1:46" x14ac:dyDescent="0.25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</row>
    <row r="306" spans="1:46" x14ac:dyDescent="0.25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</row>
    <row r="307" spans="1:46" x14ac:dyDescent="0.25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</row>
    <row r="308" spans="1:46" x14ac:dyDescent="0.25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</row>
    <row r="309" spans="1:46" x14ac:dyDescent="0.25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</row>
    <row r="310" spans="1:46" x14ac:dyDescent="0.25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</row>
    <row r="311" spans="1:46" x14ac:dyDescent="0.25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</row>
    <row r="312" spans="1:46" x14ac:dyDescent="0.25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</row>
    <row r="313" spans="1:46" x14ac:dyDescent="0.25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</row>
    <row r="314" spans="1:46" x14ac:dyDescent="0.25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</row>
    <row r="315" spans="1:46" x14ac:dyDescent="0.25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</row>
    <row r="316" spans="1:46" x14ac:dyDescent="0.25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</row>
    <row r="317" spans="1:46" x14ac:dyDescent="0.25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</row>
    <row r="318" spans="1:46" x14ac:dyDescent="0.25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</row>
    <row r="319" spans="1:46" x14ac:dyDescent="0.25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</row>
    <row r="320" spans="1:46" x14ac:dyDescent="0.25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</row>
    <row r="321" spans="1:46" x14ac:dyDescent="0.25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</row>
    <row r="322" spans="1:46" x14ac:dyDescent="0.25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</row>
    <row r="323" spans="1:46" x14ac:dyDescent="0.25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</row>
    <row r="324" spans="1:46" x14ac:dyDescent="0.25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</row>
    <row r="325" spans="1:46" x14ac:dyDescent="0.25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</row>
    <row r="326" spans="1:46" x14ac:dyDescent="0.25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</row>
    <row r="327" spans="1:46" x14ac:dyDescent="0.25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</row>
    <row r="328" spans="1:46" x14ac:dyDescent="0.25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</row>
    <row r="329" spans="1:46" x14ac:dyDescent="0.25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</row>
    <row r="330" spans="1:46" x14ac:dyDescent="0.25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</row>
    <row r="331" spans="1:46" x14ac:dyDescent="0.25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</row>
    <row r="332" spans="1:46" x14ac:dyDescent="0.25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</row>
    <row r="333" spans="1:46" x14ac:dyDescent="0.25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</row>
    <row r="334" spans="1:46" x14ac:dyDescent="0.25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</row>
    <row r="335" spans="1:46" x14ac:dyDescent="0.25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</row>
    <row r="336" spans="1:46" x14ac:dyDescent="0.25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</row>
    <row r="337" spans="1:46" x14ac:dyDescent="0.25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</row>
    <row r="338" spans="1:46" x14ac:dyDescent="0.25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</row>
    <row r="339" spans="1:46" x14ac:dyDescent="0.25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</row>
    <row r="340" spans="1:46" x14ac:dyDescent="0.25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</row>
    <row r="341" spans="1:46" x14ac:dyDescent="0.25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</row>
    <row r="342" spans="1:46" x14ac:dyDescent="0.25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</row>
    <row r="343" spans="1:46" x14ac:dyDescent="0.25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</row>
    <row r="344" spans="1:46" x14ac:dyDescent="0.25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</row>
    <row r="345" spans="1:46" x14ac:dyDescent="0.25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</row>
    <row r="346" spans="1:46" x14ac:dyDescent="0.25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</row>
    <row r="347" spans="1:46" x14ac:dyDescent="0.25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</row>
    <row r="348" spans="1:46" x14ac:dyDescent="0.25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</row>
    <row r="349" spans="1:46" x14ac:dyDescent="0.25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</row>
    <row r="350" spans="1:46" x14ac:dyDescent="0.25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</row>
    <row r="351" spans="1:46" x14ac:dyDescent="0.25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</row>
    <row r="352" spans="1:46" x14ac:dyDescent="0.25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</row>
    <row r="353" spans="1:46" x14ac:dyDescent="0.25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</row>
    <row r="354" spans="1:46" x14ac:dyDescent="0.25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</row>
    <row r="355" spans="1:46" x14ac:dyDescent="0.25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</row>
    <row r="356" spans="1:46" x14ac:dyDescent="0.25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</row>
    <row r="357" spans="1:46" x14ac:dyDescent="0.25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</row>
    <row r="358" spans="1:46" x14ac:dyDescent="0.25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</row>
    <row r="359" spans="1:46" x14ac:dyDescent="0.25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</row>
    <row r="360" spans="1:46" x14ac:dyDescent="0.25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</row>
    <row r="361" spans="1:46" x14ac:dyDescent="0.25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</row>
    <row r="362" spans="1:46" x14ac:dyDescent="0.25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</row>
    <row r="363" spans="1:46" x14ac:dyDescent="0.25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</row>
    <row r="364" spans="1:46" x14ac:dyDescent="0.25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</row>
    <row r="365" spans="1:46" x14ac:dyDescent="0.25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</row>
    <row r="366" spans="1:46" x14ac:dyDescent="0.25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</row>
    <row r="367" spans="1:46" x14ac:dyDescent="0.25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</row>
    <row r="368" spans="1:46" x14ac:dyDescent="0.25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</row>
    <row r="369" spans="1:46" x14ac:dyDescent="0.25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</row>
    <row r="370" spans="1:46" x14ac:dyDescent="0.25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</row>
    <row r="371" spans="1:46" x14ac:dyDescent="0.25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</row>
    <row r="372" spans="1:46" x14ac:dyDescent="0.25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</row>
    <row r="373" spans="1:46" x14ac:dyDescent="0.25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</row>
    <row r="374" spans="1:46" x14ac:dyDescent="0.25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</row>
    <row r="375" spans="1:46" x14ac:dyDescent="0.25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</row>
    <row r="376" spans="1:46" x14ac:dyDescent="0.25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</row>
    <row r="377" spans="1:46" x14ac:dyDescent="0.25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</row>
    <row r="378" spans="1:46" x14ac:dyDescent="0.25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</row>
    <row r="379" spans="1:46" x14ac:dyDescent="0.25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</row>
    <row r="380" spans="1:46" x14ac:dyDescent="0.25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</row>
    <row r="381" spans="1:46" x14ac:dyDescent="0.25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</row>
    <row r="382" spans="1:46" x14ac:dyDescent="0.25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</row>
    <row r="383" spans="1:46" x14ac:dyDescent="0.25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</row>
    <row r="384" spans="1:46" x14ac:dyDescent="0.25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</row>
    <row r="385" spans="1:46" x14ac:dyDescent="0.25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</row>
    <row r="386" spans="1:46" x14ac:dyDescent="0.25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</row>
    <row r="387" spans="1:46" x14ac:dyDescent="0.25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</row>
    <row r="388" spans="1:46" x14ac:dyDescent="0.25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</row>
    <row r="389" spans="1:46" x14ac:dyDescent="0.25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</row>
    <row r="390" spans="1:46" x14ac:dyDescent="0.25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</row>
    <row r="391" spans="1:46" x14ac:dyDescent="0.25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</row>
    <row r="392" spans="1:46" x14ac:dyDescent="0.25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</row>
    <row r="393" spans="1:46" x14ac:dyDescent="0.25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</row>
    <row r="394" spans="1:46" x14ac:dyDescent="0.25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</row>
    <row r="395" spans="1:46" x14ac:dyDescent="0.25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</row>
    <row r="396" spans="1:46" x14ac:dyDescent="0.25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</row>
    <row r="397" spans="1:46" x14ac:dyDescent="0.25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</row>
    <row r="398" spans="1:46" x14ac:dyDescent="0.25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</row>
    <row r="399" spans="1:46" x14ac:dyDescent="0.25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</row>
    <row r="400" spans="1:46" x14ac:dyDescent="0.25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</row>
    <row r="401" spans="1:46" x14ac:dyDescent="0.25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</row>
    <row r="402" spans="1:46" x14ac:dyDescent="0.25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</row>
    <row r="403" spans="1:46" x14ac:dyDescent="0.25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</row>
    <row r="404" spans="1:46" x14ac:dyDescent="0.25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</row>
    <row r="405" spans="1:46" x14ac:dyDescent="0.25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</row>
    <row r="406" spans="1:46" x14ac:dyDescent="0.25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</row>
    <row r="407" spans="1:46" x14ac:dyDescent="0.25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</row>
    <row r="408" spans="1:46" x14ac:dyDescent="0.25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</row>
    <row r="409" spans="1:46" x14ac:dyDescent="0.25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</row>
    <row r="410" spans="1:46" x14ac:dyDescent="0.25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</row>
    <row r="411" spans="1:46" x14ac:dyDescent="0.25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</row>
    <row r="412" spans="1:46" x14ac:dyDescent="0.25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</row>
    <row r="413" spans="1:46" x14ac:dyDescent="0.25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</row>
    <row r="414" spans="1:46" x14ac:dyDescent="0.25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</row>
    <row r="415" spans="1:46" x14ac:dyDescent="0.25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</row>
    <row r="416" spans="1:46" x14ac:dyDescent="0.25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</row>
    <row r="417" spans="1:46" x14ac:dyDescent="0.25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</row>
    <row r="418" spans="1:46" x14ac:dyDescent="0.25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</row>
    <row r="419" spans="1:46" x14ac:dyDescent="0.25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</row>
    <row r="420" spans="1:46" x14ac:dyDescent="0.25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</row>
    <row r="421" spans="1:46" x14ac:dyDescent="0.25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</row>
    <row r="422" spans="1:46" x14ac:dyDescent="0.25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</row>
    <row r="423" spans="1:46" x14ac:dyDescent="0.25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</row>
    <row r="424" spans="1:46" x14ac:dyDescent="0.25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</row>
    <row r="425" spans="1:46" x14ac:dyDescent="0.25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</row>
    <row r="426" spans="1:46" x14ac:dyDescent="0.25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</row>
    <row r="427" spans="1:46" x14ac:dyDescent="0.25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</row>
    <row r="428" spans="1:46" x14ac:dyDescent="0.25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</row>
    <row r="429" spans="1:46" x14ac:dyDescent="0.25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</row>
    <row r="430" spans="1:46" x14ac:dyDescent="0.25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</row>
    <row r="431" spans="1:46" x14ac:dyDescent="0.25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</row>
    <row r="432" spans="1:46" x14ac:dyDescent="0.25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</row>
    <row r="433" spans="1:46" x14ac:dyDescent="0.25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</row>
    <row r="434" spans="1:46" x14ac:dyDescent="0.25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</row>
    <row r="435" spans="1:46" x14ac:dyDescent="0.25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</row>
    <row r="436" spans="1:46" x14ac:dyDescent="0.25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</row>
    <row r="437" spans="1:46" x14ac:dyDescent="0.25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</row>
    <row r="438" spans="1:46" x14ac:dyDescent="0.25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</row>
    <row r="439" spans="1:46" x14ac:dyDescent="0.25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</row>
    <row r="440" spans="1:46" x14ac:dyDescent="0.25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</row>
    <row r="441" spans="1:46" x14ac:dyDescent="0.25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</row>
    <row r="442" spans="1:46" x14ac:dyDescent="0.25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</row>
    <row r="443" spans="1:46" x14ac:dyDescent="0.25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</row>
    <row r="444" spans="1:46" x14ac:dyDescent="0.25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</row>
    <row r="445" spans="1:46" x14ac:dyDescent="0.25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</row>
    <row r="446" spans="1:46" x14ac:dyDescent="0.25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</row>
    <row r="447" spans="1:46" x14ac:dyDescent="0.25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</row>
    <row r="448" spans="1:46" x14ac:dyDescent="0.25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</row>
    <row r="449" spans="1:46" x14ac:dyDescent="0.25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</row>
    <row r="450" spans="1:46" x14ac:dyDescent="0.25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</row>
    <row r="451" spans="1:46" x14ac:dyDescent="0.25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</row>
    <row r="452" spans="1:46" x14ac:dyDescent="0.25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</row>
    <row r="453" spans="1:46" x14ac:dyDescent="0.25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</row>
    <row r="454" spans="1:46" x14ac:dyDescent="0.25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</row>
    <row r="455" spans="1:46" x14ac:dyDescent="0.25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</row>
    <row r="456" spans="1:46" x14ac:dyDescent="0.25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</row>
    <row r="457" spans="1:46" x14ac:dyDescent="0.25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</row>
    <row r="458" spans="1:46" x14ac:dyDescent="0.25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</row>
    <row r="459" spans="1:46" x14ac:dyDescent="0.25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</row>
    <row r="460" spans="1:46" x14ac:dyDescent="0.25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</row>
    <row r="461" spans="1:46" x14ac:dyDescent="0.25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</row>
    <row r="462" spans="1:46" x14ac:dyDescent="0.25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</row>
    <row r="463" spans="1:46" x14ac:dyDescent="0.25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</row>
    <row r="464" spans="1:46" x14ac:dyDescent="0.25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</row>
    <row r="465" spans="1:46" x14ac:dyDescent="0.25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</row>
    <row r="466" spans="1:46" x14ac:dyDescent="0.25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</row>
    <row r="467" spans="1:46" x14ac:dyDescent="0.25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</row>
    <row r="468" spans="1:46" x14ac:dyDescent="0.25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</row>
    <row r="469" spans="1:46" x14ac:dyDescent="0.25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</row>
    <row r="470" spans="1:46" x14ac:dyDescent="0.25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</row>
    <row r="471" spans="1:46" x14ac:dyDescent="0.25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</row>
    <row r="472" spans="1:46" x14ac:dyDescent="0.25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</row>
    <row r="473" spans="1:46" x14ac:dyDescent="0.25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</row>
    <row r="474" spans="1:46" x14ac:dyDescent="0.25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</row>
    <row r="475" spans="1:46" x14ac:dyDescent="0.25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</row>
    <row r="476" spans="1:46" x14ac:dyDescent="0.25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</row>
    <row r="477" spans="1:46" x14ac:dyDescent="0.25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</row>
    <row r="478" spans="1:46" x14ac:dyDescent="0.25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</row>
    <row r="479" spans="1:46" x14ac:dyDescent="0.25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</row>
    <row r="480" spans="1:46" x14ac:dyDescent="0.25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</row>
    <row r="481" spans="1:46" x14ac:dyDescent="0.25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</row>
    <row r="482" spans="1:46" x14ac:dyDescent="0.25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</row>
    <row r="483" spans="1:46" x14ac:dyDescent="0.25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</row>
    <row r="484" spans="1:46" x14ac:dyDescent="0.25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</row>
    <row r="485" spans="1:46" x14ac:dyDescent="0.25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</row>
    <row r="486" spans="1:46" x14ac:dyDescent="0.25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</row>
    <row r="487" spans="1:46" x14ac:dyDescent="0.25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</row>
    <row r="488" spans="1:46" x14ac:dyDescent="0.25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</row>
    <row r="489" spans="1:46" x14ac:dyDescent="0.25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</row>
    <row r="490" spans="1:46" x14ac:dyDescent="0.25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</row>
    <row r="491" spans="1:46" x14ac:dyDescent="0.25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</row>
    <row r="492" spans="1:46" x14ac:dyDescent="0.25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</row>
    <row r="493" spans="1:46" x14ac:dyDescent="0.25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</row>
    <row r="494" spans="1:46" x14ac:dyDescent="0.25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</row>
    <row r="495" spans="1:46" x14ac:dyDescent="0.25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</row>
    <row r="496" spans="1:46" x14ac:dyDescent="0.25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</row>
    <row r="497" spans="1:46" x14ac:dyDescent="0.25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</row>
    <row r="498" spans="1:46" x14ac:dyDescent="0.25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</row>
    <row r="499" spans="1:46" x14ac:dyDescent="0.25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</row>
    <row r="500" spans="1:46" x14ac:dyDescent="0.25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</row>
    <row r="501" spans="1:46" x14ac:dyDescent="0.25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</row>
    <row r="502" spans="1:46" x14ac:dyDescent="0.25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</row>
    <row r="503" spans="1:46" x14ac:dyDescent="0.25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</row>
    <row r="504" spans="1:46" x14ac:dyDescent="0.25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</row>
    <row r="505" spans="1:46" x14ac:dyDescent="0.25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</row>
    <row r="506" spans="1:46" x14ac:dyDescent="0.25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</row>
    <row r="507" spans="1:46" x14ac:dyDescent="0.25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</row>
    <row r="508" spans="1:46" x14ac:dyDescent="0.25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</row>
    <row r="509" spans="1:46" x14ac:dyDescent="0.25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</row>
    <row r="510" spans="1:46" x14ac:dyDescent="0.25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</row>
    <row r="511" spans="1:46" x14ac:dyDescent="0.25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</row>
    <row r="512" spans="1:46" x14ac:dyDescent="0.25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</row>
    <row r="513" spans="1:46" x14ac:dyDescent="0.25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</row>
    <row r="514" spans="1:46" x14ac:dyDescent="0.25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</row>
    <row r="515" spans="1:46" x14ac:dyDescent="0.25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</row>
    <row r="516" spans="1:46" x14ac:dyDescent="0.25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</row>
    <row r="517" spans="1:46" x14ac:dyDescent="0.25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</row>
    <row r="518" spans="1:46" x14ac:dyDescent="0.25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</row>
    <row r="519" spans="1:46" x14ac:dyDescent="0.25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</row>
    <row r="520" spans="1:46" x14ac:dyDescent="0.25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</row>
    <row r="521" spans="1:46" x14ac:dyDescent="0.25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</row>
    <row r="522" spans="1:46" x14ac:dyDescent="0.25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</row>
    <row r="523" spans="1:46" x14ac:dyDescent="0.25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</row>
    <row r="524" spans="1:46" x14ac:dyDescent="0.25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</row>
    <row r="525" spans="1:46" x14ac:dyDescent="0.25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</row>
    <row r="526" spans="1:46" x14ac:dyDescent="0.25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</row>
    <row r="527" spans="1:46" x14ac:dyDescent="0.25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</row>
    <row r="528" spans="1:46" x14ac:dyDescent="0.25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</row>
    <row r="529" spans="1:46" x14ac:dyDescent="0.25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</row>
    <row r="530" spans="1:46" x14ac:dyDescent="0.25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</row>
    <row r="531" spans="1:46" x14ac:dyDescent="0.25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</row>
    <row r="532" spans="1:46" x14ac:dyDescent="0.25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</row>
    <row r="533" spans="1:46" x14ac:dyDescent="0.25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</row>
    <row r="534" spans="1:46" x14ac:dyDescent="0.25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</row>
    <row r="535" spans="1:46" x14ac:dyDescent="0.25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</row>
    <row r="536" spans="1:46" x14ac:dyDescent="0.25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</row>
    <row r="537" spans="1:46" x14ac:dyDescent="0.25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</row>
    <row r="538" spans="1:46" x14ac:dyDescent="0.25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</row>
    <row r="539" spans="1:46" x14ac:dyDescent="0.25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</row>
    <row r="540" spans="1:46" x14ac:dyDescent="0.25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</row>
    <row r="541" spans="1:46" x14ac:dyDescent="0.25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</row>
    <row r="542" spans="1:46" x14ac:dyDescent="0.25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</row>
    <row r="543" spans="1:46" x14ac:dyDescent="0.25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</row>
    <row r="544" spans="1:46" x14ac:dyDescent="0.25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</row>
    <row r="545" spans="1:46" x14ac:dyDescent="0.25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</row>
    <row r="546" spans="1:46" x14ac:dyDescent="0.25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</row>
    <row r="547" spans="1:46" x14ac:dyDescent="0.25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</row>
    <row r="548" spans="1:46" x14ac:dyDescent="0.25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</row>
    <row r="549" spans="1:46" x14ac:dyDescent="0.25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</row>
    <row r="550" spans="1:46" x14ac:dyDescent="0.25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</row>
    <row r="551" spans="1:46" x14ac:dyDescent="0.25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</row>
    <row r="552" spans="1:46" x14ac:dyDescent="0.25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</row>
    <row r="553" spans="1:46" x14ac:dyDescent="0.25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</row>
    <row r="554" spans="1:46" x14ac:dyDescent="0.25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</row>
    <row r="555" spans="1:46" x14ac:dyDescent="0.25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</row>
    <row r="556" spans="1:46" x14ac:dyDescent="0.25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</row>
    <row r="557" spans="1:46" x14ac:dyDescent="0.25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</row>
    <row r="558" spans="1:46" x14ac:dyDescent="0.25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</row>
    <row r="559" spans="1:46" x14ac:dyDescent="0.25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</row>
    <row r="560" spans="1:46" x14ac:dyDescent="0.25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</row>
    <row r="561" spans="1:13" x14ac:dyDescent="0.25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</row>
    <row r="562" spans="1:13" x14ac:dyDescent="0.25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</row>
    <row r="563" spans="1:13" x14ac:dyDescent="0.25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</row>
    <row r="564" spans="1:13" x14ac:dyDescent="0.25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</row>
    <row r="565" spans="1:13" x14ac:dyDescent="0.25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</row>
    <row r="566" spans="1:13" x14ac:dyDescent="0.25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</row>
    <row r="567" spans="1:13" x14ac:dyDescent="0.25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</row>
    <row r="568" spans="1:13" x14ac:dyDescent="0.25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</row>
    <row r="569" spans="1:13" x14ac:dyDescent="0.25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</row>
    <row r="570" spans="1:13" x14ac:dyDescent="0.25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</row>
    <row r="571" spans="1:13" x14ac:dyDescent="0.25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</row>
    <row r="572" spans="1:13" x14ac:dyDescent="0.25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</row>
    <row r="573" spans="1:13" x14ac:dyDescent="0.25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</row>
    <row r="574" spans="1:13" x14ac:dyDescent="0.25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</row>
    <row r="575" spans="1:13" x14ac:dyDescent="0.25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</row>
    <row r="576" spans="1:13" x14ac:dyDescent="0.25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</row>
    <row r="577" spans="1:13" x14ac:dyDescent="0.25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</row>
    <row r="578" spans="1:13" x14ac:dyDescent="0.25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</row>
    <row r="579" spans="1:13" x14ac:dyDescent="0.25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</row>
    <row r="580" spans="1:13" x14ac:dyDescent="0.25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</row>
    <row r="581" spans="1:13" x14ac:dyDescent="0.25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</row>
    <row r="582" spans="1:13" x14ac:dyDescent="0.25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</row>
    <row r="583" spans="1:13" x14ac:dyDescent="0.25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</row>
    <row r="584" spans="1:13" x14ac:dyDescent="0.25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</row>
    <row r="585" spans="1:13" x14ac:dyDescent="0.25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</row>
    <row r="586" spans="1:13" x14ac:dyDescent="0.25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</row>
    <row r="587" spans="1:13" x14ac:dyDescent="0.25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</row>
    <row r="588" spans="1:13" x14ac:dyDescent="0.25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</row>
    <row r="589" spans="1:13" x14ac:dyDescent="0.25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</row>
    <row r="590" spans="1:13" x14ac:dyDescent="0.25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</row>
    <row r="591" spans="1:13" x14ac:dyDescent="0.25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</row>
    <row r="592" spans="1:13" x14ac:dyDescent="0.25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</row>
    <row r="593" spans="1:13" x14ac:dyDescent="0.25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</row>
    <row r="594" spans="1:13" x14ac:dyDescent="0.25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</row>
    <row r="595" spans="1:13" x14ac:dyDescent="0.25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</row>
    <row r="596" spans="1:13" x14ac:dyDescent="0.25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</row>
    <row r="597" spans="1:13" x14ac:dyDescent="0.25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</row>
    <row r="598" spans="1:13" x14ac:dyDescent="0.25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</row>
    <row r="599" spans="1:13" x14ac:dyDescent="0.25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</row>
    <row r="600" spans="1:13" x14ac:dyDescent="0.25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</row>
    <row r="601" spans="1:13" x14ac:dyDescent="0.25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</row>
    <row r="602" spans="1:13" x14ac:dyDescent="0.25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</row>
    <row r="603" spans="1:13" x14ac:dyDescent="0.25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</row>
    <row r="604" spans="1:13" x14ac:dyDescent="0.25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</row>
    <row r="605" spans="1:13" x14ac:dyDescent="0.25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</row>
    <row r="606" spans="1:13" x14ac:dyDescent="0.25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</row>
    <row r="607" spans="1:13" x14ac:dyDescent="0.25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</row>
    <row r="608" spans="1:13" x14ac:dyDescent="0.25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</row>
    <row r="609" spans="1:13" x14ac:dyDescent="0.25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</row>
    <row r="610" spans="1:13" x14ac:dyDescent="0.25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</row>
    <row r="611" spans="1:13" x14ac:dyDescent="0.25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</row>
    <row r="612" spans="1:13" x14ac:dyDescent="0.25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</row>
    <row r="613" spans="1:13" x14ac:dyDescent="0.25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</row>
    <row r="614" spans="1:13" x14ac:dyDescent="0.25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</row>
    <row r="615" spans="1:13" x14ac:dyDescent="0.25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</row>
    <row r="616" spans="1:13" x14ac:dyDescent="0.25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</row>
    <row r="617" spans="1:13" x14ac:dyDescent="0.25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</row>
    <row r="618" spans="1:13" x14ac:dyDescent="0.25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</row>
    <row r="619" spans="1:13" x14ac:dyDescent="0.25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</row>
    <row r="620" spans="1:13" x14ac:dyDescent="0.25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</row>
    <row r="621" spans="1:13" x14ac:dyDescent="0.25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</row>
    <row r="622" spans="1:13" x14ac:dyDescent="0.25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</row>
    <row r="623" spans="1:13" x14ac:dyDescent="0.25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</row>
    <row r="624" spans="1:13" x14ac:dyDescent="0.25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</row>
    <row r="625" spans="1:13" x14ac:dyDescent="0.25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</row>
    <row r="626" spans="1:13" x14ac:dyDescent="0.25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</row>
    <row r="627" spans="1:13" x14ac:dyDescent="0.25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</row>
    <row r="628" spans="1:13" x14ac:dyDescent="0.25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</row>
    <row r="629" spans="1:13" x14ac:dyDescent="0.25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</row>
    <row r="630" spans="1:13" x14ac:dyDescent="0.25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</row>
    <row r="631" spans="1:13" x14ac:dyDescent="0.25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</row>
    <row r="632" spans="1:13" x14ac:dyDescent="0.25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</row>
    <row r="633" spans="1:13" x14ac:dyDescent="0.25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</row>
    <row r="634" spans="1:13" x14ac:dyDescent="0.25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</row>
    <row r="635" spans="1:13" x14ac:dyDescent="0.25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</row>
    <row r="636" spans="1:13" x14ac:dyDescent="0.25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</row>
    <row r="637" spans="1:13" x14ac:dyDescent="0.25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</row>
    <row r="638" spans="1:13" x14ac:dyDescent="0.25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</row>
    <row r="639" spans="1:13" x14ac:dyDescent="0.25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</row>
    <row r="640" spans="1:13" x14ac:dyDescent="0.25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</row>
    <row r="641" spans="1:13" x14ac:dyDescent="0.25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</row>
    <row r="642" spans="1:13" x14ac:dyDescent="0.25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</row>
    <row r="643" spans="1:13" x14ac:dyDescent="0.25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</row>
    <row r="644" spans="1:13" x14ac:dyDescent="0.25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</row>
    <row r="645" spans="1:13" x14ac:dyDescent="0.25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</row>
    <row r="646" spans="1:13" x14ac:dyDescent="0.25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</row>
    <row r="647" spans="1:13" x14ac:dyDescent="0.25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</row>
    <row r="648" spans="1:13" x14ac:dyDescent="0.25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</row>
    <row r="649" spans="1:13" x14ac:dyDescent="0.25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</row>
    <row r="650" spans="1:13" x14ac:dyDescent="0.25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</row>
    <row r="651" spans="1:13" x14ac:dyDescent="0.25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</row>
    <row r="652" spans="1:13" x14ac:dyDescent="0.25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</row>
    <row r="653" spans="1:13" x14ac:dyDescent="0.25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</row>
    <row r="654" spans="1:13" x14ac:dyDescent="0.25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</row>
    <row r="655" spans="1:13" x14ac:dyDescent="0.25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</row>
    <row r="656" spans="1:13" x14ac:dyDescent="0.25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</row>
    <row r="657" spans="1:13" x14ac:dyDescent="0.25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</row>
    <row r="658" spans="1:13" x14ac:dyDescent="0.25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</row>
    <row r="659" spans="1:13" x14ac:dyDescent="0.25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</row>
    <row r="660" spans="1:13" x14ac:dyDescent="0.25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</row>
    <row r="661" spans="1:13" x14ac:dyDescent="0.25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</row>
    <row r="662" spans="1:13" x14ac:dyDescent="0.25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</row>
    <row r="663" spans="1:13" x14ac:dyDescent="0.25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</row>
    <row r="664" spans="1:13" x14ac:dyDescent="0.25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</row>
    <row r="665" spans="1:13" x14ac:dyDescent="0.25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</row>
    <row r="666" spans="1:13" x14ac:dyDescent="0.25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</row>
    <row r="667" spans="1:13" x14ac:dyDescent="0.25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</row>
    <row r="668" spans="1:13" x14ac:dyDescent="0.25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</row>
    <row r="669" spans="1:13" x14ac:dyDescent="0.25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</row>
    <row r="670" spans="1:13" x14ac:dyDescent="0.25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</row>
    <row r="671" spans="1:13" x14ac:dyDescent="0.25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</row>
    <row r="672" spans="1:13" x14ac:dyDescent="0.25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</row>
    <row r="673" spans="1:13" x14ac:dyDescent="0.25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</row>
    <row r="674" spans="1:13" x14ac:dyDescent="0.25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</row>
    <row r="675" spans="1:13" x14ac:dyDescent="0.25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</row>
    <row r="676" spans="1:13" x14ac:dyDescent="0.25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</row>
    <row r="677" spans="1:13" x14ac:dyDescent="0.25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</row>
    <row r="678" spans="1:13" x14ac:dyDescent="0.25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</row>
    <row r="679" spans="1:13" x14ac:dyDescent="0.25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</row>
    <row r="680" spans="1:13" x14ac:dyDescent="0.25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</row>
    <row r="681" spans="1:13" x14ac:dyDescent="0.25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</row>
    <row r="682" spans="1:13" x14ac:dyDescent="0.25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</row>
    <row r="683" spans="1:13" x14ac:dyDescent="0.25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</row>
    <row r="684" spans="1:13" x14ac:dyDescent="0.25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</row>
    <row r="685" spans="1:13" x14ac:dyDescent="0.25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</row>
    <row r="686" spans="1:13" x14ac:dyDescent="0.25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</row>
    <row r="687" spans="1:13" x14ac:dyDescent="0.25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</row>
    <row r="688" spans="1:13" x14ac:dyDescent="0.25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</row>
    <row r="689" spans="1:13" x14ac:dyDescent="0.25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</row>
    <row r="690" spans="1:13" x14ac:dyDescent="0.25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</row>
    <row r="691" spans="1:13" x14ac:dyDescent="0.25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</row>
    <row r="692" spans="1:13" x14ac:dyDescent="0.25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</row>
    <row r="693" spans="1:13" x14ac:dyDescent="0.25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</row>
    <row r="694" spans="1:13" x14ac:dyDescent="0.25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</row>
    <row r="695" spans="1:13" x14ac:dyDescent="0.25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</row>
    <row r="696" spans="1:13" x14ac:dyDescent="0.25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</row>
    <row r="697" spans="1:13" x14ac:dyDescent="0.25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</row>
    <row r="698" spans="1:13" x14ac:dyDescent="0.25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</row>
    <row r="699" spans="1:13" x14ac:dyDescent="0.25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</row>
    <row r="700" spans="1:13" x14ac:dyDescent="0.25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</row>
    <row r="701" spans="1:13" x14ac:dyDescent="0.25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</row>
    <row r="702" spans="1:13" x14ac:dyDescent="0.25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</row>
    <row r="703" spans="1:13" x14ac:dyDescent="0.25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</row>
    <row r="704" spans="1:13" x14ac:dyDescent="0.25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</row>
    <row r="705" spans="1:13" x14ac:dyDescent="0.25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</row>
    <row r="706" spans="1:13" x14ac:dyDescent="0.25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</row>
    <row r="707" spans="1:13" x14ac:dyDescent="0.25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</row>
    <row r="708" spans="1:13" x14ac:dyDescent="0.25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</row>
    <row r="709" spans="1:13" x14ac:dyDescent="0.25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</row>
    <row r="710" spans="1:13" x14ac:dyDescent="0.25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</row>
    <row r="711" spans="1:13" x14ac:dyDescent="0.25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</row>
    <row r="712" spans="1:13" x14ac:dyDescent="0.25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</row>
    <row r="713" spans="1:13" x14ac:dyDescent="0.25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</row>
    <row r="714" spans="1:13" x14ac:dyDescent="0.25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</row>
    <row r="715" spans="1:13" x14ac:dyDescent="0.25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</row>
    <row r="716" spans="1:13" x14ac:dyDescent="0.25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</row>
    <row r="717" spans="1:13" x14ac:dyDescent="0.25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</row>
    <row r="718" spans="1:13" x14ac:dyDescent="0.25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</row>
    <row r="719" spans="1:13" x14ac:dyDescent="0.25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</row>
    <row r="720" spans="1:13" x14ac:dyDescent="0.25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</row>
    <row r="721" spans="1:13" x14ac:dyDescent="0.25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</row>
    <row r="722" spans="1:13" x14ac:dyDescent="0.25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</row>
    <row r="723" spans="1:13" x14ac:dyDescent="0.25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</row>
    <row r="724" spans="1:13" x14ac:dyDescent="0.25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</row>
    <row r="725" spans="1:13" x14ac:dyDescent="0.25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</row>
    <row r="726" spans="1:13" x14ac:dyDescent="0.25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  <c r="M726" s="215"/>
    </row>
    <row r="727" spans="1:13" x14ac:dyDescent="0.25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  <c r="M727" s="215"/>
    </row>
    <row r="728" spans="1:13" x14ac:dyDescent="0.25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  <c r="M728" s="215"/>
    </row>
    <row r="729" spans="1:13" x14ac:dyDescent="0.25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  <c r="M729" s="215"/>
    </row>
    <row r="730" spans="1:13" x14ac:dyDescent="0.25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  <c r="M730" s="215"/>
    </row>
    <row r="731" spans="1:13" x14ac:dyDescent="0.25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  <c r="M731" s="215"/>
    </row>
    <row r="732" spans="1:13" x14ac:dyDescent="0.25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  <c r="M732" s="215"/>
    </row>
    <row r="733" spans="1:13" x14ac:dyDescent="0.25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  <c r="M733" s="215"/>
    </row>
    <row r="734" spans="1:13" x14ac:dyDescent="0.25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  <c r="M734" s="215"/>
    </row>
    <row r="735" spans="1:13" x14ac:dyDescent="0.25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  <c r="M735" s="215"/>
    </row>
    <row r="736" spans="1:13" x14ac:dyDescent="0.25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  <c r="M736" s="215"/>
    </row>
    <row r="737" spans="1:13" x14ac:dyDescent="0.25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  <c r="M737" s="215"/>
    </row>
    <row r="738" spans="1:13" x14ac:dyDescent="0.25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  <c r="M738" s="215"/>
    </row>
    <row r="739" spans="1:13" x14ac:dyDescent="0.25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  <c r="M739" s="215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workbookViewId="0">
      <selection activeCell="B24" sqref="B24:B62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83" t="s">
        <v>127</v>
      </c>
      <c r="B1" s="283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</row>
    <row r="2" spans="1:29" x14ac:dyDescent="0.2">
      <c r="A2" s="284" t="s">
        <v>135</v>
      </c>
      <c r="B2" s="284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1:29" ht="37.5" customHeight="1" x14ac:dyDescent="0.2">
      <c r="A3" s="283" t="s">
        <v>281</v>
      </c>
      <c r="B3" s="283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1:29" x14ac:dyDescent="0.2">
      <c r="A4" s="282"/>
      <c r="B4" s="282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</row>
    <row r="5" spans="1:29" ht="16.5" thickBot="1" x14ac:dyDescent="0.3">
      <c r="A5" s="148"/>
      <c r="B5" s="149">
        <f>+'Part NOVIEMBRE 2021'!I16</f>
        <v>30595304.763733342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</row>
    <row r="6" spans="1:29" ht="26.25" thickBot="1" x14ac:dyDescent="0.25">
      <c r="A6" s="150" t="s">
        <v>3</v>
      </c>
      <c r="B6" s="150" t="s">
        <v>128</v>
      </c>
      <c r="C6" s="148"/>
      <c r="D6" s="148"/>
      <c r="E6" s="148"/>
      <c r="F6" s="151"/>
      <c r="G6" s="148"/>
      <c r="H6" s="151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</row>
    <row r="7" spans="1:29" x14ac:dyDescent="0.2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</row>
    <row r="8" spans="1:29" ht="13.5" thickBot="1" x14ac:dyDescent="0.25">
      <c r="A8" s="152" t="s">
        <v>137</v>
      </c>
      <c r="B8" s="148">
        <f>+B5*0.6</f>
        <v>18357182.858240005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</row>
    <row r="9" spans="1:29" ht="13.5" thickTop="1" x14ac:dyDescent="0.2">
      <c r="A9" s="153" t="s">
        <v>67</v>
      </c>
      <c r="B9" s="154">
        <f>+'CALCULOS ANUAL'!D8/12</f>
        <v>1755948.5904812524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</row>
    <row r="10" spans="1:29" x14ac:dyDescent="0.2">
      <c r="A10" s="155" t="s">
        <v>70</v>
      </c>
      <c r="B10" s="156">
        <f>+'CALCULOS ANUAL'!D9/12</f>
        <v>506731.01172189694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</row>
    <row r="11" spans="1:29" x14ac:dyDescent="0.2">
      <c r="A11" s="155" t="s">
        <v>79</v>
      </c>
      <c r="B11" s="156">
        <f>+'CALCULOS ANUAL'!D10/12</f>
        <v>681162.14812666457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</row>
    <row r="12" spans="1:29" x14ac:dyDescent="0.2">
      <c r="A12" s="155" t="s">
        <v>81</v>
      </c>
      <c r="B12" s="156">
        <f>+'CALCULOS ANUAL'!D11/12</f>
        <v>972913.94863974291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</row>
    <row r="13" spans="1:29" x14ac:dyDescent="0.2">
      <c r="A13" s="155" t="s">
        <v>86</v>
      </c>
      <c r="B13" s="156">
        <f>+'CALCULOS ANUAL'!D12/12</f>
        <v>1535731.937200024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</row>
    <row r="14" spans="1:29" x14ac:dyDescent="0.2">
      <c r="A14" s="155" t="s">
        <v>92</v>
      </c>
      <c r="B14" s="156">
        <f>+'CALCULOS ANUAL'!D13/12</f>
        <v>804621.23300064169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</row>
    <row r="15" spans="1:29" x14ac:dyDescent="0.2">
      <c r="A15" s="155" t="s">
        <v>100</v>
      </c>
      <c r="B15" s="156">
        <f>+'CALCULOS ANUAL'!D14/12</f>
        <v>6117275.5081844656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</row>
    <row r="16" spans="1:29" x14ac:dyDescent="0.2">
      <c r="A16" s="155" t="s">
        <v>106</v>
      </c>
      <c r="B16" s="156">
        <f>+'CALCULOS ANUAL'!D15/12</f>
        <v>226538.45611605572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</row>
    <row r="17" spans="1:29" x14ac:dyDescent="0.2">
      <c r="A17" s="155" t="s">
        <v>107</v>
      </c>
      <c r="B17" s="156">
        <f>+'CALCULOS ANUAL'!D16/12</f>
        <v>1602650.0478666343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</row>
    <row r="18" spans="1:29" x14ac:dyDescent="0.2">
      <c r="A18" s="155" t="s">
        <v>108</v>
      </c>
      <c r="B18" s="156">
        <f>+'CALCULOS ANUAL'!D17/12</f>
        <v>3116858.5835456699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</row>
    <row r="19" spans="1:29" x14ac:dyDescent="0.2">
      <c r="A19" s="155" t="s">
        <v>109</v>
      </c>
      <c r="B19" s="156">
        <f>+'CALCULOS ANUAL'!D18/12</f>
        <v>818888.9604537799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</row>
    <row r="20" spans="1:29" x14ac:dyDescent="0.2">
      <c r="A20" s="155" t="s">
        <v>110</v>
      </c>
      <c r="B20" s="156">
        <f>+'CALCULOS ANUAL'!D19/12</f>
        <v>426311.16209959844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</row>
    <row r="21" spans="1:29" ht="13.5" thickBot="1" x14ac:dyDescent="0.25">
      <c r="A21" s="157" t="s">
        <v>114</v>
      </c>
      <c r="B21" s="158">
        <f>SUM(B9:B20)</f>
        <v>18565631.58743643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</row>
    <row r="22" spans="1:29" ht="13.5" thickTop="1" x14ac:dyDescent="0.2">
      <c r="A22" s="159"/>
      <c r="B22" s="160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</row>
    <row r="23" spans="1:29" ht="13.5" thickBot="1" x14ac:dyDescent="0.25">
      <c r="A23" s="161" t="s">
        <v>136</v>
      </c>
      <c r="B23" s="162">
        <f>+B5*0.4</f>
        <v>12238121.905493338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</row>
    <row r="24" spans="1:29" ht="13.5" thickTop="1" x14ac:dyDescent="0.2">
      <c r="A24" s="153" t="s">
        <v>62</v>
      </c>
      <c r="B24" s="154">
        <f>+'CALCULOS ANUAL'!D23/12</f>
        <v>147503.57520304932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</row>
    <row r="25" spans="1:29" x14ac:dyDescent="0.2">
      <c r="A25" s="155" t="s">
        <v>63</v>
      </c>
      <c r="B25" s="156">
        <f>+'CALCULOS ANUAL'!D24/12</f>
        <v>241719.38987015246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</row>
    <row r="26" spans="1:29" x14ac:dyDescent="0.2">
      <c r="A26" s="155" t="s">
        <v>64</v>
      </c>
      <c r="B26" s="156">
        <f>+'CALCULOS ANUAL'!D25/12</f>
        <v>194377.26055952048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</row>
    <row r="27" spans="1:29" x14ac:dyDescent="0.2">
      <c r="A27" s="155" t="s">
        <v>65</v>
      </c>
      <c r="B27" s="156">
        <f>+'CALCULOS ANUAL'!D26/12</f>
        <v>709853.3845789911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</row>
    <row r="28" spans="1:29" x14ac:dyDescent="0.2">
      <c r="A28" s="155" t="s">
        <v>66</v>
      </c>
      <c r="B28" s="156">
        <f>+'CALCULOS ANUAL'!D27/12</f>
        <v>511469.03471406578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</row>
    <row r="29" spans="1:29" x14ac:dyDescent="0.2">
      <c r="A29" s="155" t="s">
        <v>68</v>
      </c>
      <c r="B29" s="156">
        <f>+'CALCULOS ANUAL'!D28/12</f>
        <v>685389.58758655319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</row>
    <row r="30" spans="1:29" x14ac:dyDescent="0.2">
      <c r="A30" s="155" t="s">
        <v>69</v>
      </c>
      <c r="B30" s="156">
        <f>+'CALCULOS ANUAL'!D29/12</f>
        <v>247851.5899539589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</row>
    <row r="31" spans="1:29" x14ac:dyDescent="0.2">
      <c r="A31" s="155" t="s">
        <v>71</v>
      </c>
      <c r="B31" s="156">
        <f>+'CALCULOS ANUAL'!D30/12</f>
        <v>387371.27174277807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</row>
    <row r="32" spans="1:29" x14ac:dyDescent="0.2">
      <c r="A32" s="155" t="s">
        <v>72</v>
      </c>
      <c r="B32" s="156">
        <f>+'CALCULOS ANUAL'!D31/12</f>
        <v>307760.28072766343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</row>
    <row r="33" spans="1:29" x14ac:dyDescent="0.2">
      <c r="A33" s="155" t="s">
        <v>73</v>
      </c>
      <c r="B33" s="156">
        <f>+'CALCULOS ANUAL'!D32/12</f>
        <v>463594.35692536685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</row>
    <row r="34" spans="1:29" x14ac:dyDescent="0.2">
      <c r="A34" s="155" t="s">
        <v>74</v>
      </c>
      <c r="B34" s="156">
        <f>+'CALCULOS ANUAL'!D33/12</f>
        <v>306142.56601304928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</row>
    <row r="35" spans="1:29" x14ac:dyDescent="0.2">
      <c r="A35" s="155" t="s">
        <v>75</v>
      </c>
      <c r="B35" s="156">
        <f>+'CALCULOS ANUAL'!D34/12</f>
        <v>1628626.8929398805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</row>
    <row r="36" spans="1:29" x14ac:dyDescent="0.2">
      <c r="A36" s="155" t="s">
        <v>76</v>
      </c>
      <c r="B36" s="156">
        <f>+'CALCULOS ANUAL'!D35/12</f>
        <v>218983.81613545283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</row>
    <row r="37" spans="1:29" x14ac:dyDescent="0.2">
      <c r="A37" s="155" t="s">
        <v>77</v>
      </c>
      <c r="B37" s="156">
        <f>+'CALCULOS ANUAL'!D36/12</f>
        <v>144998.8323951909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</row>
    <row r="38" spans="1:29" x14ac:dyDescent="0.2">
      <c r="A38" s="155" t="s">
        <v>78</v>
      </c>
      <c r="B38" s="156">
        <f>+'CALCULOS ANUAL'!D37/12</f>
        <v>1147558.9656069223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</row>
    <row r="39" spans="1:29" x14ac:dyDescent="0.2">
      <c r="A39" s="155" t="s">
        <v>80</v>
      </c>
      <c r="B39" s="156">
        <f>+'CALCULOS ANUAL'!D38/12</f>
        <v>193709.84147911237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</row>
    <row r="40" spans="1:29" x14ac:dyDescent="0.2">
      <c r="A40" s="155" t="s">
        <v>82</v>
      </c>
      <c r="B40" s="156">
        <f>+'CALCULOS ANUAL'!D39/12</f>
        <v>419650.41355675855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</row>
    <row r="41" spans="1:29" x14ac:dyDescent="0.2">
      <c r="A41" s="155" t="s">
        <v>83</v>
      </c>
      <c r="B41" s="156">
        <f>+'CALCULOS ANUAL'!D40/12</f>
        <v>214938.94039757829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</row>
    <row r="42" spans="1:29" x14ac:dyDescent="0.2">
      <c r="A42" s="155" t="s">
        <v>84</v>
      </c>
      <c r="B42" s="156">
        <f>+'CALCULOS ANUAL'!D41/12</f>
        <v>340332.44906135736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</row>
    <row r="43" spans="1:29" x14ac:dyDescent="0.2">
      <c r="A43" s="155" t="s">
        <v>85</v>
      </c>
      <c r="B43" s="156">
        <f>+'CALCULOS ANUAL'!D42/12</f>
        <v>516417.57037175464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</row>
    <row r="44" spans="1:29" x14ac:dyDescent="0.2">
      <c r="A44" s="155" t="s">
        <v>87</v>
      </c>
      <c r="B44" s="156">
        <f>+'CALCULOS ANUAL'!D43/12</f>
        <v>201348.3810511418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</row>
    <row r="45" spans="1:29" x14ac:dyDescent="0.2">
      <c r="A45" s="155" t="s">
        <v>88</v>
      </c>
      <c r="B45" s="156">
        <f>+'CALCULOS ANUAL'!D44/12</f>
        <v>210306.25408826128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</row>
    <row r="46" spans="1:29" x14ac:dyDescent="0.2">
      <c r="A46" s="155" t="s">
        <v>89</v>
      </c>
      <c r="B46" s="156">
        <f>+'CALCULOS ANUAL'!D45/12</f>
        <v>184361.89572382599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</row>
    <row r="47" spans="1:29" x14ac:dyDescent="0.2">
      <c r="A47" s="155" t="s">
        <v>90</v>
      </c>
      <c r="B47" s="156">
        <f>+'CALCULOS ANUAL'!D46/12</f>
        <v>153121.62536639257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</row>
    <row r="48" spans="1:29" x14ac:dyDescent="0.2">
      <c r="A48" s="155" t="s">
        <v>91</v>
      </c>
      <c r="B48" s="156">
        <f>+'CALCULOS ANUAL'!D47/12</f>
        <v>223626.58569270707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</row>
    <row r="49" spans="1:29" x14ac:dyDescent="0.2">
      <c r="A49" s="155" t="s">
        <v>93</v>
      </c>
      <c r="B49" s="156">
        <f>+'CALCULOS ANUAL'!D48/12</f>
        <v>406614.37463392038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</row>
    <row r="50" spans="1:29" x14ac:dyDescent="0.2">
      <c r="A50" s="155" t="s">
        <v>94</v>
      </c>
      <c r="B50" s="156">
        <f>+'CALCULOS ANUAL'!D49/12</f>
        <v>1180575.9285173938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</row>
    <row r="51" spans="1:29" x14ac:dyDescent="0.2">
      <c r="A51" s="155" t="s">
        <v>95</v>
      </c>
      <c r="B51" s="156">
        <f>+'CALCULOS ANUAL'!D50/12</f>
        <v>264613.65286952077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</row>
    <row r="52" spans="1:29" x14ac:dyDescent="0.2">
      <c r="A52" s="155" t="s">
        <v>96</v>
      </c>
      <c r="B52" s="156">
        <f>+'CALCULOS ANUAL'!D51/12</f>
        <v>258289.40990908685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</row>
    <row r="53" spans="1:29" x14ac:dyDescent="0.2">
      <c r="A53" s="155" t="s">
        <v>97</v>
      </c>
      <c r="B53" s="156">
        <f>+'CALCULOS ANUAL'!D52/12</f>
        <v>416676.43880252057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</row>
    <row r="54" spans="1:29" x14ac:dyDescent="0.2">
      <c r="A54" s="155" t="s">
        <v>98</v>
      </c>
      <c r="B54" s="156">
        <f>+'CALCULOS ANUAL'!D53/12</f>
        <v>318581.70930168749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</row>
    <row r="55" spans="1:29" x14ac:dyDescent="0.2">
      <c r="A55" s="155" t="s">
        <v>99</v>
      </c>
      <c r="B55" s="156">
        <f>+'CALCULOS ANUAL'!D54/12</f>
        <v>1492133.0810259515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</row>
    <row r="56" spans="1:29" x14ac:dyDescent="0.2">
      <c r="A56" s="155" t="s">
        <v>101</v>
      </c>
      <c r="B56" s="156">
        <f>+'CALCULOS ANUAL'!D55/12</f>
        <v>296299.24724508153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</row>
    <row r="57" spans="1:29" x14ac:dyDescent="0.2">
      <c r="A57" s="155" t="s">
        <v>102</v>
      </c>
      <c r="B57" s="156">
        <f>+'CALCULOS ANUAL'!D56/12</f>
        <v>554516.23847268068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</row>
    <row r="58" spans="1:29" x14ac:dyDescent="0.2">
      <c r="A58" s="155" t="s">
        <v>103</v>
      </c>
      <c r="B58" s="156">
        <f>+'CALCULOS ANUAL'!D57/12</f>
        <v>170664.01471723663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</row>
    <row r="59" spans="1:29" x14ac:dyDescent="0.2">
      <c r="A59" s="155" t="s">
        <v>104</v>
      </c>
      <c r="B59" s="156">
        <f>+'CALCULOS ANUAL'!D58/12</f>
        <v>215238.0465662081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</row>
    <row r="60" spans="1:29" x14ac:dyDescent="0.2">
      <c r="A60" s="155" t="s">
        <v>105</v>
      </c>
      <c r="B60" s="156">
        <f>+'CALCULOS ANUAL'!D59/12</f>
        <v>387676.73077196808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</row>
    <row r="61" spans="1:29" x14ac:dyDescent="0.2">
      <c r="A61" s="155" t="s">
        <v>111</v>
      </c>
      <c r="B61" s="156">
        <f>+'CALCULOS ANUAL'!D60/12</f>
        <v>223693.62413577735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</row>
    <row r="62" spans="1:29" x14ac:dyDescent="0.2">
      <c r="A62" s="155" t="s">
        <v>112</v>
      </c>
      <c r="B62" s="156">
        <f>+'CALCULOS ANUAL'!D61/12</f>
        <v>295638.69227263413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</row>
    <row r="63" spans="1:29" s="5" customFormat="1" x14ac:dyDescent="0.2">
      <c r="A63" s="163" t="s">
        <v>114</v>
      </c>
      <c r="B63" s="156">
        <f>SUM(B24:B62)</f>
        <v>16482225.950983152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</row>
    <row r="64" spans="1:29" ht="13.5" thickBot="1" x14ac:dyDescent="0.25">
      <c r="A64" s="164" t="s">
        <v>113</v>
      </c>
      <c r="B64" s="165">
        <f>+B63+B21</f>
        <v>35047857.538419582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</row>
    <row r="65" spans="1:29" ht="13.5" thickTop="1" x14ac:dyDescent="0.2">
      <c r="A65" s="148"/>
      <c r="B65" s="166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</row>
    <row r="66" spans="1:29" x14ac:dyDescent="0.2">
      <c r="A66" s="151" t="s">
        <v>133</v>
      </c>
      <c r="B66" s="167">
        <f>+B64-B5</f>
        <v>4452552.7746862397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</row>
    <row r="67" spans="1:29" x14ac:dyDescent="0.2">
      <c r="A67" s="148"/>
      <c r="B67" s="166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</row>
    <row r="68" spans="1:29" x14ac:dyDescent="0.2">
      <c r="A68" s="148"/>
      <c r="B68" s="166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</row>
    <row r="69" spans="1:29" x14ac:dyDescent="0.2">
      <c r="A69" s="148"/>
      <c r="B69" s="166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</row>
    <row r="70" spans="1:29" x14ac:dyDescent="0.2">
      <c r="A70" s="148"/>
      <c r="B70" s="166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</row>
    <row r="71" spans="1:29" x14ac:dyDescent="0.2">
      <c r="A71" s="148"/>
      <c r="B71" s="166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</row>
    <row r="72" spans="1:29" x14ac:dyDescent="0.2">
      <c r="A72" s="148"/>
      <c r="B72" s="166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</row>
    <row r="73" spans="1:29" x14ac:dyDescent="0.2">
      <c r="A73" s="148"/>
      <c r="B73" s="166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</row>
    <row r="74" spans="1:29" x14ac:dyDescent="0.2">
      <c r="A74" s="148"/>
      <c r="B74" s="166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</row>
    <row r="75" spans="1:29" x14ac:dyDescent="0.2">
      <c r="A75" s="148"/>
      <c r="B75" s="166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</row>
    <row r="76" spans="1:29" x14ac:dyDescent="0.2">
      <c r="A76" s="148"/>
      <c r="B76" s="166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</row>
    <row r="77" spans="1:29" x14ac:dyDescent="0.2">
      <c r="A77" s="148"/>
      <c r="B77" s="166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</row>
    <row r="78" spans="1:29" x14ac:dyDescent="0.2">
      <c r="A78" s="148"/>
      <c r="B78" s="166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</row>
    <row r="79" spans="1:29" x14ac:dyDescent="0.2">
      <c r="A79" s="148"/>
      <c r="B79" s="166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</row>
    <row r="80" spans="1:29" x14ac:dyDescent="0.2">
      <c r="A80" s="148"/>
      <c r="B80" s="166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</row>
    <row r="81" spans="1:29" x14ac:dyDescent="0.2">
      <c r="A81" s="148"/>
      <c r="B81" s="166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</row>
    <row r="82" spans="1:29" x14ac:dyDescent="0.2">
      <c r="A82" s="148"/>
      <c r="B82" s="166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</row>
    <row r="83" spans="1:29" x14ac:dyDescent="0.2">
      <c r="A83" s="148"/>
      <c r="B83" s="166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</row>
    <row r="84" spans="1:29" x14ac:dyDescent="0.2">
      <c r="A84" s="148"/>
      <c r="B84" s="166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</row>
    <row r="85" spans="1:29" x14ac:dyDescent="0.2">
      <c r="A85" s="148"/>
      <c r="B85" s="166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</row>
    <row r="86" spans="1:29" x14ac:dyDescent="0.2">
      <c r="A86" s="148"/>
      <c r="B86" s="166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</row>
    <row r="87" spans="1:29" x14ac:dyDescent="0.2">
      <c r="A87" s="148"/>
      <c r="B87" s="166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</row>
    <row r="88" spans="1:29" x14ac:dyDescent="0.2">
      <c r="A88" s="148"/>
      <c r="B88" s="166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</row>
    <row r="89" spans="1:29" x14ac:dyDescent="0.2">
      <c r="A89" s="148"/>
      <c r="B89" s="166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</row>
    <row r="90" spans="1:29" x14ac:dyDescent="0.2">
      <c r="A90" s="148"/>
      <c r="B90" s="166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</row>
    <row r="91" spans="1:29" x14ac:dyDescent="0.2">
      <c r="A91" s="148"/>
      <c r="B91" s="166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</row>
    <row r="92" spans="1:29" x14ac:dyDescent="0.2">
      <c r="A92" s="148"/>
      <c r="B92" s="166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</row>
    <row r="93" spans="1:29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</row>
    <row r="94" spans="1:29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</row>
    <row r="95" spans="1:29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</row>
    <row r="96" spans="1:29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</row>
    <row r="97" spans="1:29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</row>
    <row r="98" spans="1:29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</row>
    <row r="99" spans="1:29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</row>
    <row r="100" spans="1:29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</row>
    <row r="101" spans="1:29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</row>
    <row r="102" spans="1:29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</row>
    <row r="103" spans="1:29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</row>
    <row r="104" spans="1:29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</row>
    <row r="105" spans="1:29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</row>
    <row r="106" spans="1:29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</row>
    <row r="107" spans="1:29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</row>
    <row r="108" spans="1:29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</row>
    <row r="109" spans="1:29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</row>
    <row r="110" spans="1:29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</row>
    <row r="111" spans="1:29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</row>
    <row r="112" spans="1:29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</row>
    <row r="113" spans="1:29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</row>
    <row r="114" spans="1:29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</row>
    <row r="115" spans="1:29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</row>
    <row r="116" spans="1:29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</row>
    <row r="117" spans="1:29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</row>
    <row r="118" spans="1:29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</row>
    <row r="119" spans="1:29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</row>
    <row r="120" spans="1:29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</row>
    <row r="121" spans="1:29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</row>
    <row r="122" spans="1:29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</row>
    <row r="123" spans="1:29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</row>
    <row r="124" spans="1:29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</row>
    <row r="125" spans="1:29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</row>
    <row r="126" spans="1:29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</row>
    <row r="127" spans="1:29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</row>
    <row r="128" spans="1:29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</row>
    <row r="129" spans="1:29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</row>
    <row r="130" spans="1:29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</row>
    <row r="131" spans="1:29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</row>
    <row r="132" spans="1:29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</row>
    <row r="133" spans="1:29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</row>
    <row r="134" spans="1:29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</row>
    <row r="135" spans="1:29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</row>
    <row r="136" spans="1:29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</row>
    <row r="137" spans="1:29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</row>
    <row r="138" spans="1:29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</row>
    <row r="139" spans="1:29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</row>
    <row r="140" spans="1:29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</row>
    <row r="141" spans="1:29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</row>
    <row r="142" spans="1:29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</row>
    <row r="143" spans="1:29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</row>
    <row r="144" spans="1:29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</row>
    <row r="145" spans="1:29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</row>
    <row r="146" spans="1:29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</row>
    <row r="147" spans="1:29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</row>
    <row r="148" spans="1:29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</row>
    <row r="149" spans="1:29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</row>
    <row r="150" spans="1:29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</row>
    <row r="151" spans="1:29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</row>
    <row r="152" spans="1:29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</row>
    <row r="153" spans="1:29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</row>
    <row r="154" spans="1:29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</row>
    <row r="155" spans="1:29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</row>
    <row r="156" spans="1:29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</row>
    <row r="157" spans="1:29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</row>
    <row r="158" spans="1:29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</row>
    <row r="159" spans="1:29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</row>
    <row r="160" spans="1:29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</row>
    <row r="161" spans="1:29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</row>
    <row r="162" spans="1:29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</row>
    <row r="163" spans="1:29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</row>
    <row r="164" spans="1:29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</row>
    <row r="165" spans="1:29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</row>
    <row r="166" spans="1:29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</row>
    <row r="167" spans="1:29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</row>
    <row r="168" spans="1:29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</row>
    <row r="169" spans="1:29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</row>
    <row r="170" spans="1:29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</row>
    <row r="171" spans="1:29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</row>
    <row r="172" spans="1:29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</row>
    <row r="173" spans="1:29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</row>
    <row r="174" spans="1:29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</row>
    <row r="175" spans="1:29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</row>
    <row r="176" spans="1:29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</row>
    <row r="177" spans="1:29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</row>
    <row r="178" spans="1:29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</row>
    <row r="179" spans="1:29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  <c r="AB179" s="148"/>
      <c r="AC179" s="148"/>
    </row>
    <row r="180" spans="1:29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</row>
    <row r="181" spans="1:29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  <c r="AB181" s="148"/>
      <c r="AC181" s="148"/>
    </row>
    <row r="182" spans="1:29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  <c r="AB182" s="148"/>
      <c r="AC182" s="148"/>
    </row>
    <row r="183" spans="1:29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</row>
    <row r="184" spans="1:29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</row>
    <row r="185" spans="1:29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  <c r="AB185" s="148"/>
      <c r="AC185" s="148"/>
    </row>
    <row r="186" spans="1:29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</row>
    <row r="187" spans="1:29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  <c r="AB187" s="148"/>
      <c r="AC187" s="148"/>
    </row>
    <row r="188" spans="1:29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</row>
    <row r="189" spans="1:29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</row>
    <row r="190" spans="1:29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</row>
    <row r="191" spans="1:29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</row>
    <row r="192" spans="1:29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</row>
    <row r="193" spans="1:29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  <c r="AB193" s="148"/>
      <c r="AC193" s="148"/>
    </row>
    <row r="194" spans="1:29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</row>
    <row r="195" spans="1:29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</row>
    <row r="196" spans="1:29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</row>
    <row r="197" spans="1:29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</row>
    <row r="198" spans="1:29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</row>
    <row r="199" spans="1:29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  <c r="AB199" s="148"/>
      <c r="AC199" s="148"/>
    </row>
    <row r="200" spans="1:29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  <c r="AB200" s="148"/>
      <c r="AC200" s="148"/>
    </row>
    <row r="201" spans="1:29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  <c r="AB201" s="148"/>
      <c r="AC201" s="148"/>
    </row>
    <row r="202" spans="1:29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  <c r="AB202" s="148"/>
      <c r="AC202" s="148"/>
    </row>
    <row r="203" spans="1:29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  <c r="AB203" s="148"/>
      <c r="AC203" s="148"/>
    </row>
    <row r="204" spans="1:29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</row>
    <row r="205" spans="1:29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</row>
    <row r="206" spans="1:29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  <c r="AB206" s="148"/>
      <c r="AC206" s="148"/>
    </row>
    <row r="207" spans="1:29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</row>
    <row r="208" spans="1:29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</row>
    <row r="209" spans="1:29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</row>
    <row r="210" spans="1:29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</row>
    <row r="211" spans="1:29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  <c r="AB211" s="148"/>
      <c r="AC211" s="148"/>
    </row>
    <row r="212" spans="1:29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  <c r="AB212" s="148"/>
      <c r="AC212" s="148"/>
    </row>
    <row r="213" spans="1:29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  <c r="AB213" s="148"/>
      <c r="AC213" s="148"/>
    </row>
    <row r="214" spans="1:29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  <c r="AB214" s="148"/>
      <c r="AC214" s="148"/>
    </row>
    <row r="215" spans="1:29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  <c r="AB215" s="148"/>
      <c r="AC215" s="148"/>
    </row>
    <row r="216" spans="1:29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  <c r="AB216" s="148"/>
      <c r="AC216" s="148"/>
    </row>
    <row r="217" spans="1:29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  <c r="AB217" s="148"/>
      <c r="AC217" s="148"/>
    </row>
    <row r="218" spans="1:29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  <c r="AB218" s="148"/>
      <c r="AC218" s="148"/>
    </row>
    <row r="219" spans="1:29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  <c r="AB219" s="148"/>
      <c r="AC219" s="148"/>
    </row>
    <row r="220" spans="1:29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  <c r="AB220" s="148"/>
      <c r="AC220" s="148"/>
    </row>
    <row r="221" spans="1:29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  <c r="AB221" s="148"/>
      <c r="AC221" s="148"/>
    </row>
    <row r="222" spans="1:29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  <c r="AB222" s="148"/>
      <c r="AC222" s="148"/>
    </row>
    <row r="223" spans="1:29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  <c r="AB223" s="148"/>
      <c r="AC223" s="148"/>
    </row>
    <row r="224" spans="1:29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  <c r="AB224" s="148"/>
      <c r="AC224" s="148"/>
    </row>
    <row r="225" spans="1:29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  <c r="AB225" s="148"/>
      <c r="AC225" s="148"/>
    </row>
    <row r="226" spans="1:29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  <c r="AB226" s="148"/>
      <c r="AC226" s="148"/>
    </row>
    <row r="227" spans="1:29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  <c r="AB227" s="148"/>
      <c r="AC227" s="148"/>
    </row>
    <row r="228" spans="1:29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</row>
    <row r="229" spans="1:29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8"/>
      <c r="AC229" s="148"/>
    </row>
    <row r="230" spans="1:29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  <c r="AB230" s="148"/>
      <c r="AC230" s="148"/>
    </row>
    <row r="231" spans="1:29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  <c r="AB231" s="148"/>
      <c r="AC231" s="148"/>
    </row>
    <row r="232" spans="1:29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  <c r="AB232" s="148"/>
      <c r="AC232" s="148"/>
    </row>
    <row r="233" spans="1:29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  <c r="AB233" s="148"/>
      <c r="AC233" s="148"/>
    </row>
    <row r="234" spans="1:29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  <c r="AB234" s="148"/>
      <c r="AC234" s="148"/>
    </row>
    <row r="235" spans="1:29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  <c r="AB235" s="148"/>
      <c r="AC235" s="148"/>
    </row>
    <row r="236" spans="1:29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  <c r="AB236" s="148"/>
      <c r="AC236" s="148"/>
    </row>
    <row r="237" spans="1:29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  <c r="AB237" s="148"/>
      <c r="AC237" s="148"/>
    </row>
    <row r="238" spans="1:29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  <c r="AB238" s="148"/>
      <c r="AC238" s="148"/>
    </row>
    <row r="239" spans="1:29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  <c r="AB239" s="148"/>
      <c r="AC239" s="148"/>
    </row>
    <row r="240" spans="1:29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  <c r="AB240" s="148"/>
      <c r="AC240" s="148"/>
    </row>
    <row r="241" spans="1:29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  <c r="AB241" s="148"/>
      <c r="AC241" s="148"/>
    </row>
    <row r="242" spans="1:29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  <c r="AB242" s="148"/>
      <c r="AC242" s="148"/>
    </row>
    <row r="243" spans="1:29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  <c r="AB243" s="148"/>
      <c r="AC243" s="148"/>
    </row>
    <row r="244" spans="1:29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  <c r="AB244" s="148"/>
      <c r="AC244" s="148"/>
    </row>
    <row r="245" spans="1:29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  <c r="AB245" s="148"/>
      <c r="AC245" s="148"/>
    </row>
    <row r="246" spans="1:29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  <c r="AB246" s="148"/>
      <c r="AC246" s="148"/>
    </row>
    <row r="247" spans="1:29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  <c r="AB247" s="148"/>
      <c r="AC247" s="148"/>
    </row>
    <row r="248" spans="1:29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  <c r="AB248" s="148"/>
      <c r="AC248" s="148"/>
    </row>
    <row r="249" spans="1:29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  <c r="AB249" s="148"/>
      <c r="AC249" s="148"/>
    </row>
    <row r="250" spans="1:29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  <c r="AB250" s="148"/>
      <c r="AC250" s="148"/>
    </row>
    <row r="251" spans="1:29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  <c r="AC251" s="148"/>
    </row>
    <row r="252" spans="1:29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  <c r="AB252" s="148"/>
      <c r="AC252" s="148"/>
    </row>
    <row r="253" spans="1:29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  <c r="AB253" s="148"/>
      <c r="AC253" s="148"/>
    </row>
    <row r="254" spans="1:29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  <c r="AB254" s="148"/>
      <c r="AC254" s="148"/>
    </row>
    <row r="255" spans="1:29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</row>
    <row r="256" spans="1:29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  <c r="AB256" s="148"/>
      <c r="AC256" s="148"/>
    </row>
    <row r="257" spans="1:29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  <c r="AB257" s="148"/>
      <c r="AC257" s="148"/>
    </row>
    <row r="258" spans="1:29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  <c r="AB258" s="148"/>
      <c r="AC258" s="148"/>
    </row>
    <row r="259" spans="1:29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  <c r="AB259" s="148"/>
      <c r="AC259" s="148"/>
    </row>
    <row r="260" spans="1:29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  <c r="AB260" s="148"/>
      <c r="AC260" s="148"/>
    </row>
    <row r="261" spans="1:29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  <c r="AB261" s="148"/>
      <c r="AC261" s="148"/>
    </row>
    <row r="262" spans="1:29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  <c r="AB262" s="148"/>
      <c r="AC262" s="148"/>
    </row>
    <row r="263" spans="1:29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  <c r="AB263" s="148"/>
      <c r="AC263" s="148"/>
    </row>
    <row r="264" spans="1:29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  <c r="AB264" s="148"/>
      <c r="AC264" s="148"/>
    </row>
    <row r="265" spans="1:29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  <c r="AB265" s="148"/>
      <c r="AC265" s="148"/>
    </row>
    <row r="266" spans="1:29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  <c r="AB266" s="148"/>
      <c r="AC266" s="148"/>
    </row>
    <row r="267" spans="1:29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  <c r="AB267" s="148"/>
      <c r="AC267" s="148"/>
    </row>
    <row r="268" spans="1:29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  <c r="AB268" s="148"/>
      <c r="AC268" s="148"/>
    </row>
    <row r="269" spans="1:29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  <c r="AB269" s="148"/>
      <c r="AC269" s="148"/>
    </row>
    <row r="270" spans="1:29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  <c r="AB270" s="148"/>
      <c r="AC270" s="148"/>
    </row>
    <row r="271" spans="1:29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  <c r="AB271" s="148"/>
      <c r="AC271" s="148"/>
    </row>
    <row r="272" spans="1:29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</row>
    <row r="273" spans="1:29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</row>
    <row r="274" spans="1:29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</row>
    <row r="275" spans="1:29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</row>
    <row r="276" spans="1:29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</row>
    <row r="277" spans="1:29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  <c r="AB277" s="148"/>
      <c r="AC277" s="148"/>
    </row>
    <row r="278" spans="1:29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  <c r="AB278" s="148"/>
      <c r="AC278" s="148"/>
    </row>
    <row r="279" spans="1:29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8"/>
    </row>
    <row r="280" spans="1:29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  <c r="AB280" s="148"/>
      <c r="AC280" s="148"/>
    </row>
    <row r="281" spans="1:29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</row>
    <row r="282" spans="1:29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  <c r="AB282" s="148"/>
      <c r="AC282" s="148"/>
    </row>
    <row r="283" spans="1:29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  <c r="AB283" s="148"/>
      <c r="AC283" s="148"/>
    </row>
    <row r="284" spans="1:29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  <c r="AB284" s="148"/>
      <c r="AC284" s="148"/>
    </row>
    <row r="285" spans="1:29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  <c r="AB285" s="148"/>
      <c r="AC285" s="148"/>
    </row>
    <row r="286" spans="1:29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  <c r="AB286" s="148"/>
      <c r="AC286" s="148"/>
    </row>
    <row r="287" spans="1:29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  <c r="AB287" s="148"/>
      <c r="AC287" s="148"/>
    </row>
    <row r="288" spans="1:29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  <c r="AB288" s="148"/>
      <c r="AC288" s="148"/>
    </row>
    <row r="289" spans="1:29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</row>
    <row r="290" spans="1:29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  <c r="AB290" s="148"/>
      <c r="AC290" s="148"/>
    </row>
    <row r="291" spans="1:29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  <c r="AB291" s="148"/>
      <c r="AC291" s="148"/>
    </row>
    <row r="292" spans="1:29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  <c r="AB292" s="148"/>
      <c r="AC292" s="148"/>
    </row>
    <row r="293" spans="1:29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  <c r="AB293" s="148"/>
      <c r="AC293" s="148"/>
    </row>
    <row r="294" spans="1:29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  <c r="AB294" s="148"/>
      <c r="AC294" s="148"/>
    </row>
    <row r="295" spans="1:29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  <c r="AB295" s="148"/>
      <c r="AC295" s="148"/>
    </row>
    <row r="296" spans="1:29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  <c r="AB296" s="148"/>
      <c r="AC296" s="148"/>
    </row>
    <row r="297" spans="1:29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  <c r="AB297" s="148"/>
      <c r="AC297" s="148"/>
    </row>
    <row r="298" spans="1:29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  <c r="AB298" s="148"/>
      <c r="AC298" s="148"/>
    </row>
    <row r="299" spans="1:29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  <c r="AB299" s="148"/>
      <c r="AC299" s="148"/>
    </row>
    <row r="300" spans="1:29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  <c r="AB300" s="148"/>
      <c r="AC300" s="148"/>
    </row>
    <row r="301" spans="1:29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  <c r="AB301" s="148"/>
      <c r="AC301" s="148"/>
    </row>
    <row r="302" spans="1:29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  <c r="AB302" s="148"/>
      <c r="AC302" s="148"/>
    </row>
    <row r="303" spans="1:29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  <c r="AB303" s="148"/>
      <c r="AC303" s="148"/>
    </row>
    <row r="304" spans="1:29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  <c r="AB304" s="148"/>
      <c r="AC304" s="148"/>
    </row>
    <row r="305" spans="1:29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  <c r="AB305" s="148"/>
      <c r="AC305" s="148"/>
    </row>
    <row r="306" spans="1:29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  <c r="AB306" s="148"/>
      <c r="AC306" s="148"/>
    </row>
    <row r="307" spans="1:29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  <c r="AB307" s="148"/>
      <c r="AC307" s="148"/>
    </row>
    <row r="308" spans="1:29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</row>
    <row r="309" spans="1:29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</row>
    <row r="310" spans="1:29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  <c r="AB310" s="148"/>
      <c r="AC310" s="148"/>
    </row>
    <row r="311" spans="1:29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</row>
    <row r="312" spans="1:29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</row>
    <row r="313" spans="1:29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  <c r="AB313" s="148"/>
      <c r="AC313" s="148"/>
    </row>
    <row r="314" spans="1:29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  <c r="AB314" s="148"/>
      <c r="AC314" s="148"/>
    </row>
    <row r="315" spans="1:29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  <c r="AC315" s="148"/>
    </row>
    <row r="316" spans="1:29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  <c r="AB316" s="148"/>
      <c r="AC316" s="148"/>
    </row>
    <row r="317" spans="1:29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  <c r="AB317" s="148"/>
      <c r="AC317" s="148"/>
    </row>
    <row r="318" spans="1:29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  <c r="AB318" s="148"/>
      <c r="AC318" s="148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Part NOVIEMBRE 2021</vt:lpstr>
      <vt:lpstr>ART 14 F I</vt:lpstr>
      <vt:lpstr>TERRITORIO INEGI 2020</vt:lpstr>
      <vt:lpstr>CENSO POB 2020</vt:lpstr>
      <vt:lpstr>CALCULOS ANUAL</vt:lpstr>
      <vt:lpstr>INEGI</vt:lpstr>
      <vt:lpstr>DISTRIBUCIÓN</vt:lpstr>
      <vt:lpstr>'ART 14 F I'!Área_de_impresión</vt:lpstr>
      <vt:lpstr>'CALCULOS ANUAL'!Área_de_impresión</vt:lpstr>
      <vt:lpstr>DISTRIBUCIÓN!Área_de_impresión</vt:lpstr>
      <vt:lpstr>'Part NOVIEMBRE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2021-11-29T18:15:25Z</dcterms:modified>
</cp:coreProperties>
</file>