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ALCULOS_PARTICIPACIONES_FEDERALES\APORTACIONES ESTATALES\2022\FSM\"/>
    </mc:Choice>
  </mc:AlternateContent>
  <bookViews>
    <workbookView showHorizontalScroll="0" showVerticalScroll="0" xWindow="0" yWindow="0" windowWidth="20490" windowHeight="7620" activeTab="1"/>
  </bookViews>
  <sheets>
    <sheet name="Part ENERO 2022" sheetId="9" r:id="rId1"/>
    <sheet name="Poblacion" sheetId="7" r:id="rId2"/>
    <sheet name="DISTRIBUCIÓN" sheetId="11" r:id="rId3"/>
  </sheets>
  <externalReferences>
    <externalReference r:id="rId4"/>
    <externalReference r:id="rId5"/>
    <externalReference r:id="rId6"/>
  </externalReferences>
  <definedNames>
    <definedName name="A_impresión_IM" localSheetId="2">#REF!</definedName>
    <definedName name="A_impresión_IM" localSheetId="0">#REF!</definedName>
    <definedName name="A_impresión_IM" localSheetId="1">#REF!</definedName>
    <definedName name="A_impresión_IM">#REF!</definedName>
    <definedName name="AJUSTES" localSheetId="0" hidden="1">{"'beneficiarios'!$A$1:$C$7"}</definedName>
    <definedName name="AJUSTES" hidden="1">{"'beneficiarios'!$A$1:$C$7"}</definedName>
    <definedName name="_xlnm.Print_Area" localSheetId="2">DISTRIBUCIÓN!$A$2:$F$71</definedName>
    <definedName name="_xlnm.Print_Area" localSheetId="0">'Part ENERO 2022'!$A$1:$J$21</definedName>
    <definedName name="_xlnm.Print_Area" localSheetId="1">Poblacion!$A$1:$C$61</definedName>
    <definedName name="_xlnm.Database" localSheetId="2">#REF!</definedName>
    <definedName name="_xlnm.Database" localSheetId="0">#REF!</definedName>
    <definedName name="_xlnm.Database" localSheetId="1">#REF!</definedName>
    <definedName name="_xlnm.Database">#REF!</definedName>
    <definedName name="cierre_2001" localSheetId="2">'[1]deuda c sadm'!#REF!</definedName>
    <definedName name="cierre_2001" localSheetId="0">'[2]deuda c sadm'!#REF!</definedName>
    <definedName name="cierre_2001" localSheetId="1">'[1]deuda c sadm'!#REF!</definedName>
    <definedName name="cierre_2001">'[1]deuda c sadm'!#REF!</definedName>
    <definedName name="deuda" localSheetId="2">'[1]deuda c sadm'!#REF!</definedName>
    <definedName name="deuda" localSheetId="0">'[2]deuda c sadm'!#REF!</definedName>
    <definedName name="deuda" localSheetId="1">'[1]deuda c sadm'!#REF!</definedName>
    <definedName name="deuda">'[1]deuda c sadm'!#REF!</definedName>
    <definedName name="Deuda_ingTot" localSheetId="2">'[1]deuda c sadm'!#REF!</definedName>
    <definedName name="Deuda_ingTot" localSheetId="0">'[2]deuda c sadm'!#REF!</definedName>
    <definedName name="Deuda_ingTot" localSheetId="1">'[1]deuda c sadm'!#REF!</definedName>
    <definedName name="Deuda_ingTot">'[1]deuda c sadm'!#REF!</definedName>
    <definedName name="ENERO" localSheetId="2">#REF!</definedName>
    <definedName name="ENERO" localSheetId="0">#REF!</definedName>
    <definedName name="ENERO" localSheetId="1">#REF!</definedName>
    <definedName name="ENERO">#REF!</definedName>
    <definedName name="Fto_1" localSheetId="2">#REF!</definedName>
    <definedName name="Fto_1" localSheetId="0">#REF!</definedName>
    <definedName name="Fto_1" localSheetId="1">#REF!</definedName>
    <definedName name="Fto_1">#REF!</definedName>
    <definedName name="HTML_CodePage" hidden="1">1252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0" hidden="1">{"'beneficiarios'!$A$1:$C$7"}</definedName>
    <definedName name="INDICADORES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2">#REF!</definedName>
    <definedName name="Notas_Fto_1" localSheetId="0">#REF!</definedName>
    <definedName name="Notas_Fto_1" localSheetId="1">#REF!</definedName>
    <definedName name="Notas_Fto_1">#REF!</definedName>
    <definedName name="Partidas">[3]TECHO!$B$1:$Q$2798</definedName>
    <definedName name="SINAJUSTE" localSheetId="0" hidden="1">{"'beneficiarios'!$A$1:$C$7"}</definedName>
    <definedName name="SINAJUSTE" hidden="1">{"'beneficiarios'!$A$1:$C$7"}</definedName>
    <definedName name="t" localSheetId="2">#REF!</definedName>
    <definedName name="t" localSheetId="0">#REF!</definedName>
    <definedName name="t" localSheetId="1">#REF!</definedName>
    <definedName name="t">#REF!</definedName>
    <definedName name="_xlnm.Print_Titles" localSheetId="2">DISTRIBUCIÓN!$A:$A,DISTRIBUCIÓN!$3:$3</definedName>
    <definedName name="_xlnm.Print_Titles" localSheetId="1">Poblacion!$A:$A,Poblacion!$1:$1</definedName>
    <definedName name="TOT" localSheetId="2">#REF!</definedName>
    <definedName name="TOT" localSheetId="0">#REF!</definedName>
    <definedName name="TOT" localSheetId="1">#REF!</definedName>
    <definedName name="TOT">#REF!</definedName>
    <definedName name="TOTAL" localSheetId="2">#REF!</definedName>
    <definedName name="TOTAL" localSheetId="0">#REF!</definedName>
    <definedName name="TOTAL" localSheetId="1">#REF!</definedName>
    <definedName name="TOTAL">#REF!</definedName>
  </definedNames>
  <calcPr calcId="162913"/>
</workbook>
</file>

<file path=xl/calcChain.xml><?xml version="1.0" encoding="utf-8"?>
<calcChain xmlns="http://schemas.openxmlformats.org/spreadsheetml/2006/main">
  <c r="C13" i="9" l="1"/>
  <c r="E12" i="9" l="1"/>
  <c r="E11" i="9"/>
  <c r="E10" i="9"/>
  <c r="E9" i="9"/>
  <c r="E8" i="9"/>
  <c r="E7" i="9"/>
  <c r="E6" i="9"/>
  <c r="E5" i="9"/>
  <c r="E4" i="9"/>
  <c r="D13" i="9"/>
  <c r="B57" i="7" l="1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6" i="7"/>
  <c r="B15" i="7"/>
  <c r="B14" i="7"/>
  <c r="B13" i="7"/>
  <c r="B12" i="7"/>
  <c r="B11" i="7"/>
  <c r="B10" i="7"/>
  <c r="B9" i="7"/>
  <c r="B8" i="7"/>
  <c r="B7" i="7"/>
  <c r="B6" i="7"/>
  <c r="B5" i="7"/>
  <c r="K2" i="7"/>
  <c r="J2" i="7"/>
  <c r="I2" i="7"/>
  <c r="J18" i="9" l="1"/>
  <c r="D5" i="11" s="1"/>
  <c r="G12" i="9" l="1"/>
  <c r="H12" i="9" s="1"/>
  <c r="B13" i="9" l="1"/>
  <c r="E13" i="9" l="1"/>
  <c r="G10" i="9" l="1"/>
  <c r="G9" i="9"/>
  <c r="G7" i="9"/>
  <c r="G6" i="9"/>
  <c r="G4" i="9"/>
  <c r="H4" i="9" l="1"/>
  <c r="G8" i="9"/>
  <c r="H8" i="9" s="1"/>
  <c r="G11" i="9"/>
  <c r="H11" i="9" s="1"/>
  <c r="G5" i="9"/>
  <c r="H9" i="9"/>
  <c r="H7" i="9"/>
  <c r="H10" i="9"/>
  <c r="G13" i="9" l="1"/>
  <c r="H13" i="9"/>
  <c r="D6" i="11"/>
  <c r="D68" i="11" s="1"/>
  <c r="B6" i="11"/>
  <c r="B67" i="11" s="1"/>
  <c r="B58" i="7"/>
  <c r="C25" i="7" s="1"/>
  <c r="B17" i="7"/>
  <c r="C5" i="7" s="1"/>
  <c r="D24" i="11" l="1"/>
  <c r="B45" i="11"/>
  <c r="D40" i="11"/>
  <c r="D53" i="11"/>
  <c r="C15" i="7"/>
  <c r="B53" i="11"/>
  <c r="D25" i="11"/>
  <c r="D41" i="11"/>
  <c r="D54" i="11"/>
  <c r="B61" i="11"/>
  <c r="D55" i="11"/>
  <c r="D7" i="11"/>
  <c r="D30" i="11"/>
  <c r="D43" i="11"/>
  <c r="D57" i="11"/>
  <c r="B17" i="11"/>
  <c r="D15" i="11"/>
  <c r="D31" i="11"/>
  <c r="D45" i="11"/>
  <c r="D58" i="11"/>
  <c r="D18" i="11"/>
  <c r="D26" i="11"/>
  <c r="D42" i="11"/>
  <c r="B25" i="11"/>
  <c r="D16" i="11"/>
  <c r="D33" i="11"/>
  <c r="D46" i="11"/>
  <c r="D59" i="11"/>
  <c r="B36" i="11"/>
  <c r="D34" i="11"/>
  <c r="D47" i="11"/>
  <c r="D61" i="11"/>
  <c r="B60" i="11"/>
  <c r="D19" i="11"/>
  <c r="D35" i="11"/>
  <c r="D48" i="11"/>
  <c r="D62" i="11"/>
  <c r="B68" i="11"/>
  <c r="D20" i="11"/>
  <c r="D36" i="11"/>
  <c r="D49" i="11"/>
  <c r="D63" i="11"/>
  <c r="B18" i="11"/>
  <c r="D21" i="11"/>
  <c r="D37" i="11"/>
  <c r="D50" i="11"/>
  <c r="D65" i="11"/>
  <c r="B26" i="11"/>
  <c r="D22" i="11"/>
  <c r="D38" i="11"/>
  <c r="D51" i="11"/>
  <c r="D66" i="11"/>
  <c r="B37" i="11"/>
  <c r="D23" i="11"/>
  <c r="D39" i="11"/>
  <c r="D52" i="11"/>
  <c r="D67" i="11"/>
  <c r="B44" i="11"/>
  <c r="B52" i="11"/>
  <c r="D17" i="11"/>
  <c r="D32" i="11"/>
  <c r="D44" i="11"/>
  <c r="D56" i="11"/>
  <c r="C42" i="7"/>
  <c r="C26" i="7"/>
  <c r="C19" i="7"/>
  <c r="C34" i="7"/>
  <c r="C50" i="7"/>
  <c r="C14" i="7"/>
  <c r="C6" i="7"/>
  <c r="C11" i="7"/>
  <c r="C10" i="7"/>
  <c r="C7" i="7"/>
  <c r="C47" i="7"/>
  <c r="C31" i="7"/>
  <c r="C23" i="7"/>
  <c r="C56" i="7"/>
  <c r="C48" i="7"/>
  <c r="C40" i="7"/>
  <c r="C32" i="7"/>
  <c r="C24" i="7"/>
  <c r="C53" i="7"/>
  <c r="C45" i="7"/>
  <c r="C37" i="7"/>
  <c r="C29" i="7"/>
  <c r="C21" i="7"/>
  <c r="B59" i="7"/>
  <c r="B19" i="11"/>
  <c r="B30" i="11"/>
  <c r="B38" i="11"/>
  <c r="B46" i="11"/>
  <c r="B54" i="11"/>
  <c r="B62" i="11"/>
  <c r="B7" i="11"/>
  <c r="B20" i="11"/>
  <c r="B31" i="11"/>
  <c r="B39" i="11"/>
  <c r="B47" i="11"/>
  <c r="B55" i="11"/>
  <c r="B63" i="11"/>
  <c r="C46" i="7"/>
  <c r="C30" i="7"/>
  <c r="C22" i="7"/>
  <c r="C51" i="7"/>
  <c r="C43" i="7"/>
  <c r="C35" i="7"/>
  <c r="C27" i="7"/>
  <c r="B21" i="11"/>
  <c r="B32" i="11"/>
  <c r="B40" i="11"/>
  <c r="B48" i="11"/>
  <c r="B56" i="11"/>
  <c r="B64" i="11"/>
  <c r="B22" i="11"/>
  <c r="B33" i="11"/>
  <c r="B41" i="11"/>
  <c r="B49" i="11"/>
  <c r="B57" i="11"/>
  <c r="B65" i="11"/>
  <c r="C55" i="7"/>
  <c r="C39" i="7"/>
  <c r="C54" i="7"/>
  <c r="C38" i="7"/>
  <c r="C52" i="7"/>
  <c r="C44" i="7"/>
  <c r="C36" i="7"/>
  <c r="C28" i="7"/>
  <c r="C20" i="7"/>
  <c r="C57" i="7"/>
  <c r="C49" i="7"/>
  <c r="C41" i="7"/>
  <c r="C33" i="7"/>
  <c r="B15" i="11"/>
  <c r="B23" i="11"/>
  <c r="B34" i="11"/>
  <c r="B42" i="11"/>
  <c r="B50" i="11"/>
  <c r="B58" i="11"/>
  <c r="B66" i="11"/>
  <c r="B16" i="11"/>
  <c r="B24" i="11"/>
  <c r="B35" i="11"/>
  <c r="B43" i="11"/>
  <c r="B51" i="11"/>
  <c r="B59" i="11"/>
  <c r="D60" i="11"/>
  <c r="D64" i="11"/>
  <c r="C16" i="7"/>
  <c r="C12" i="7"/>
  <c r="C8" i="7"/>
  <c r="C13" i="7"/>
  <c r="C9" i="7"/>
  <c r="J13" i="9"/>
  <c r="C58" i="7" l="1"/>
  <c r="D27" i="11"/>
  <c r="D69" i="11"/>
  <c r="D70" i="11" s="1"/>
  <c r="B27" i="11"/>
  <c r="B69" i="11"/>
  <c r="B5" i="11"/>
  <c r="B8" i="11" s="1"/>
  <c r="D8" i="11"/>
  <c r="C17" i="7"/>
  <c r="B70" i="11" l="1"/>
  <c r="F5" i="11"/>
  <c r="J21" i="9"/>
  <c r="B9" i="11"/>
  <c r="B10" i="11"/>
  <c r="D9" i="11"/>
  <c r="D10" i="11"/>
  <c r="C30" i="11" l="1"/>
  <c r="C63" i="11"/>
  <c r="C68" i="11"/>
  <c r="C46" i="11"/>
  <c r="C59" i="11"/>
  <c r="C33" i="11"/>
  <c r="C41" i="11"/>
  <c r="C36" i="11"/>
  <c r="C40" i="11"/>
  <c r="C37" i="11"/>
  <c r="C34" i="11"/>
  <c r="C39" i="11"/>
  <c r="C49" i="11"/>
  <c r="C42" i="11"/>
  <c r="C57" i="11"/>
  <c r="C43" i="11"/>
  <c r="C44" i="11"/>
  <c r="C50" i="11"/>
  <c r="C45" i="11"/>
  <c r="C32" i="11"/>
  <c r="C54" i="11"/>
  <c r="C48" i="11"/>
  <c r="C64" i="11"/>
  <c r="C38" i="11"/>
  <c r="C56" i="11"/>
  <c r="C60" i="11"/>
  <c r="C62" i="11"/>
  <c r="C55" i="11"/>
  <c r="C51" i="11"/>
  <c r="C47" i="11"/>
  <c r="C58" i="11"/>
  <c r="C61" i="11"/>
  <c r="C53" i="11"/>
  <c r="C67" i="11"/>
  <c r="C35" i="11"/>
  <c r="C52" i="11"/>
  <c r="C31" i="11"/>
  <c r="C66" i="11"/>
  <c r="C65" i="11"/>
  <c r="C25" i="11"/>
  <c r="C24" i="11"/>
  <c r="C21" i="11"/>
  <c r="C17" i="11"/>
  <c r="C16" i="11"/>
  <c r="C15" i="11"/>
  <c r="C20" i="11"/>
  <c r="C19" i="11"/>
  <c r="C18" i="11"/>
  <c r="C22" i="11"/>
  <c r="C23" i="11"/>
  <c r="C26" i="11"/>
  <c r="E24" i="11"/>
  <c r="E17" i="11"/>
  <c r="E25" i="11"/>
  <c r="E16" i="11"/>
  <c r="E21" i="11"/>
  <c r="E15" i="11"/>
  <c r="E20" i="11"/>
  <c r="E18" i="11"/>
  <c r="E26" i="11"/>
  <c r="E22" i="11"/>
  <c r="E19" i="11"/>
  <c r="E23" i="11"/>
  <c r="E55" i="11"/>
  <c r="E51" i="11"/>
  <c r="E47" i="11"/>
  <c r="E31" i="11"/>
  <c r="E36" i="11"/>
  <c r="E52" i="11"/>
  <c r="E30" i="11"/>
  <c r="E57" i="11"/>
  <c r="E46" i="11"/>
  <c r="E62" i="11"/>
  <c r="E49" i="11"/>
  <c r="E43" i="11"/>
  <c r="E66" i="11"/>
  <c r="E68" i="11"/>
  <c r="E40" i="11"/>
  <c r="E56" i="11"/>
  <c r="E45" i="11"/>
  <c r="E34" i="11"/>
  <c r="E50" i="11"/>
  <c r="E37" i="11"/>
  <c r="E65" i="11"/>
  <c r="E59" i="11"/>
  <c r="E44" i="11"/>
  <c r="E60" i="11"/>
  <c r="E61" i="11"/>
  <c r="E38" i="11"/>
  <c r="E54" i="11"/>
  <c r="E53" i="11"/>
  <c r="E67" i="11"/>
  <c r="E39" i="11"/>
  <c r="E35" i="11"/>
  <c r="E32" i="11"/>
  <c r="E48" i="11"/>
  <c r="E64" i="11"/>
  <c r="E41" i="11"/>
  <c r="E42" i="11"/>
  <c r="E58" i="11"/>
  <c r="E33" i="11"/>
  <c r="E63" i="11"/>
  <c r="F55" i="11" l="1"/>
  <c r="F47" i="11"/>
  <c r="F50" i="11"/>
  <c r="F21" i="11"/>
  <c r="F32" i="11"/>
  <c r="F51" i="11"/>
  <c r="F45" i="11"/>
  <c r="F49" i="11"/>
  <c r="F22" i="11"/>
  <c r="F44" i="11"/>
  <c r="F59" i="11"/>
  <c r="F37" i="11"/>
  <c r="F48" i="11"/>
  <c r="F46" i="11"/>
  <c r="F25" i="11"/>
  <c r="F43" i="11"/>
  <c r="F33" i="11"/>
  <c r="F17" i="11"/>
  <c r="F18" i="11"/>
  <c r="F35" i="11"/>
  <c r="F67" i="11"/>
  <c r="F36" i="11"/>
  <c r="F24" i="11"/>
  <c r="F41" i="11"/>
  <c r="F19" i="11"/>
  <c r="F20" i="11"/>
  <c r="F64" i="11"/>
  <c r="F65" i="11"/>
  <c r="F39" i="11"/>
  <c r="F34" i="11"/>
  <c r="F52" i="11"/>
  <c r="F53" i="11"/>
  <c r="F62" i="11"/>
  <c r="F26" i="11"/>
  <c r="F56" i="11"/>
  <c r="F63" i="11"/>
  <c r="F68" i="11"/>
  <c r="F61" i="11"/>
  <c r="F66" i="11"/>
  <c r="C69" i="11"/>
  <c r="F57" i="11"/>
  <c r="C27" i="11"/>
  <c r="F31" i="11"/>
  <c r="F16" i="11"/>
  <c r="F54" i="11"/>
  <c r="F40" i="11"/>
  <c r="F38" i="11"/>
  <c r="F58" i="11"/>
  <c r="F42" i="11"/>
  <c r="F60" i="11"/>
  <c r="F23" i="11"/>
  <c r="F30" i="11"/>
  <c r="E69" i="11"/>
  <c r="F15" i="11"/>
  <c r="E27" i="11"/>
  <c r="C70" i="11" l="1"/>
  <c r="F69" i="11"/>
  <c r="F27" i="11"/>
  <c r="E70" i="11"/>
  <c r="F70" i="11" l="1"/>
</calcChain>
</file>

<file path=xl/sharedStrings.xml><?xml version="1.0" encoding="utf-8"?>
<sst xmlns="http://schemas.openxmlformats.org/spreadsheetml/2006/main" count="278" uniqueCount="153">
  <si>
    <t>POBLACIÓN Y TERRITORIO</t>
  </si>
  <si>
    <t>MUNICIPIO</t>
  </si>
  <si>
    <t>ESTRUCTURA      %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</si>
  <si>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</si>
  <si>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</si>
  <si>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</si>
  <si>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</si>
  <si>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</si>
  <si>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</si>
  <si>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</si>
  <si>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</si>
  <si>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</si>
  <si>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</si>
  <si>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</si>
  <si>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</si>
  <si>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</si>
  <si>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</si>
  <si>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</si>
  <si>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</si>
  <si>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</si>
  <si>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</si>
  <si>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</si>
  <si>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</si>
  <si>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</si>
  <si>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</si>
  <si>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</si>
  <si>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</si>
  <si>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</si>
  <si>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</si>
  <si>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</si>
  <si>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</si>
  <si>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</si>
  <si>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</si>
  <si>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</si>
  <si>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</si>
  <si>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</si>
  <si>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</si>
  <si>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</si>
  <si>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</si>
  <si>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</si>
  <si>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</si>
  <si>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</si>
  <si>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</si>
  <si>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</si>
  <si>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</si>
  <si>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</si>
  <si>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</si>
  <si>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</si>
  <si>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</si>
  <si>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</si>
  <si>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</si>
  <si>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</si>
  <si>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</si>
  <si>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</si>
  <si>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</si>
  <si>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</si>
  <si>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</si>
  <si>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</si>
  <si>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</si>
  <si>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</si>
  <si>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</si>
  <si>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</si>
  <si>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</si>
  <si>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</si>
  <si>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</si>
  <si>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</si>
  <si>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</si>
  <si>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Monto Total</t>
  </si>
  <si>
    <t>Porcentaje de distribución</t>
  </si>
  <si>
    <t>Monto de distribución de participaciones</t>
  </si>
  <si>
    <t>Monto a Distribuir de manera Equitativa</t>
  </si>
  <si>
    <t>60% Distr. Área Metropolitana</t>
  </si>
  <si>
    <t>40% Distr. Área No Metropolitana</t>
  </si>
  <si>
    <t>Distribución
Población</t>
  </si>
  <si>
    <t>Distribución Equitativa</t>
  </si>
  <si>
    <t>35% de Impto. Erog. Juegos Apuesta</t>
  </si>
  <si>
    <t>Concepto</t>
  </si>
  <si>
    <t>Suma estatal</t>
  </si>
  <si>
    <t>Diferencia</t>
  </si>
  <si>
    <t>Total a Distribuir</t>
  </si>
  <si>
    <t xml:space="preserve"> </t>
  </si>
  <si>
    <t>Fondo de Compensacion ISAN</t>
  </si>
  <si>
    <t xml:space="preserve">Impuesto sobre Adquisición de Vehículos Nuevos (ISAN) </t>
  </si>
  <si>
    <t>COORDINACIÓN DE PLANEACIÓN HACENDARIA</t>
  </si>
  <si>
    <t>60% ZONA METROPOLITANA</t>
  </si>
  <si>
    <t>40% ZONA NO METROPOLITANA</t>
  </si>
  <si>
    <t>FUENTE: Censo de población y vivienda 2020, INEGI</t>
  </si>
  <si>
    <t>POBLACIÓN 2020</t>
  </si>
  <si>
    <t>Total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</si>
  <si>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</si>
  <si>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</si>
  <si>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</si>
  <si>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</si>
  <si>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</si>
  <si>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</si>
  <si>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</si>
  <si>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</si>
  <si>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</si>
  <si>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</si>
  <si>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</si>
  <si>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</si>
  <si>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</si>
  <si>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</si>
  <si>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</si>
  <si>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</si>
  <si>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</si>
  <si>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</si>
  <si>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</si>
  <si>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</si>
  <si>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</si>
  <si>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</si>
  <si>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</si>
  <si>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</si>
  <si>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</si>
  <si>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</si>
  <si>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</si>
  <si>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</si>
  <si>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</si>
  <si>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</si>
  <si>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</si>
  <si>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</si>
  <si>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</si>
  <si>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</si>
  <si>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</si>
  <si>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</si>
  <si>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</si>
  <si>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</si>
  <si>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</si>
  <si>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</si>
  <si>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</si>
  <si>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</si>
  <si>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</si>
  <si>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</si>
  <si>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</si>
  <si>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</si>
  <si>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</si>
  <si>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</si>
  <si>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</si>
  <si>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</si>
  <si>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</si>
  <si>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</si>
  <si>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</si>
  <si>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Fondo de Fomento Municipal (FFM)70%</t>
  </si>
  <si>
    <t>Fondo de Fomento Municipal (FFM)30%</t>
  </si>
  <si>
    <t>ISR Enajenación de Inmuebles</t>
  </si>
  <si>
    <t>Mes</t>
  </si>
  <si>
    <t>CÁLCULO DE DISTRIBUCIÓN DEL FONDO PARA SEGURIDAD PARA LOS MUNICIPIOS
ENERO 2022</t>
  </si>
  <si>
    <t>LEY EGRESOS 2022</t>
  </si>
  <si>
    <t>PRESUPUESTO LEY DE EGRESOS 2022</t>
  </si>
  <si>
    <t>SECRETARÍA DE FINANZAS Y TESORERÍA GENERAL DEL ESTADO</t>
  </si>
  <si>
    <t>Participaciones Enero 2022</t>
  </si>
  <si>
    <t>Ajuste FOFIR</t>
  </si>
  <si>
    <t>Faltante Inicial de FEIEF (FGP FEIEF)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</si>
</sst>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.00"/>
    <numFmt numFmtId="165" formatCode="0.000000000"/>
    <numFmt numFmtId="166" formatCode="_(* #,##0.00_);_(* \(#,##0.00\);_(* &quot;-&quot;??_);_(@_)"/>
    <numFmt numFmtId="167" formatCode="_(* #,##0_);_(* \(#,##0\);_(* &quot;-&quot;??_);_(@_)"/>
    <numFmt numFmtId="168" formatCode="0.00000000%"/>
    <numFmt numFmtId="169" formatCode="0.000%"/>
    <numFmt numFmtId="170" formatCode="General_)"/>
    <numFmt numFmtId="171" formatCode="#,##0\ &quot;$&quot;;[Red]\-#,##0\ &quot;$&quot;"/>
    <numFmt numFmtId="172" formatCode="_-[$€-2]* #,##0.00_-;\-[$€-2]* #,##0.00_-;_-[$€-2]* &quot;-&quot;??_-"/>
    <numFmt numFmtId="173" formatCode="\U\ #,##0.00"/>
    <numFmt numFmtId="174" formatCode="_-* #,##0_-;\-* #,##0_-;_-* &quot;-&quot;??_-;_-@_-"/>
    <numFmt numFmtId="175" formatCode="#,##0_ ;\-#,##0\ "/>
    <numFmt numFmtId="176" formatCode="#,##0.000000000"/>
    <numFmt numFmtId="177" formatCode="###\ ###\ ###\ ##0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4">
    <xf numFmtId="0" fontId="0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7" fontId="3" fillId="0" borderId="0"/>
    <xf numFmtId="164" fontId="4" fillId="0" borderId="0" applyFont="0" applyFill="0" applyBorder="0" applyAlignment="0" applyProtection="0">
      <alignment horizontal="right"/>
    </xf>
    <xf numFmtId="170" fontId="4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1" applyNumberFormat="0" applyAlignment="0" applyProtection="0"/>
    <xf numFmtId="0" fontId="17" fillId="17" borderId="12" applyNumberFormat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1" applyNumberFormat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1" fillId="3" borderId="0" applyNumberFormat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2" fillId="22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23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16" borderId="1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19" fillId="0" borderId="18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9" applyNumberFormat="0" applyFill="0" applyAlignment="0" applyProtection="0"/>
    <xf numFmtId="173" fontId="30" fillId="0" borderId="0" applyFont="0" applyFill="0" applyBorder="0" applyAlignment="0" applyProtection="0">
      <alignment horizontal="right"/>
    </xf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50">
    <xf numFmtId="0" fontId="0" fillId="0" borderId="0" xfId="0"/>
    <xf numFmtId="37" fontId="4" fillId="0" borderId="0" xfId="3" applyFont="1" applyProtection="1">
      <protection hidden="1"/>
    </xf>
    <xf numFmtId="37" fontId="4" fillId="0" borderId="0" xfId="3" applyFont="1" applyFill="1" applyProtection="1">
      <protection hidden="1"/>
    </xf>
    <xf numFmtId="37" fontId="6" fillId="0" borderId="2" xfId="3" applyFont="1" applyFill="1" applyBorder="1" applyAlignment="1" applyProtection="1">
      <alignment horizontal="center" vertical="center" wrapText="1"/>
      <protection hidden="1"/>
    </xf>
    <xf numFmtId="37" fontId="8" fillId="0" borderId="0" xfId="3" applyFont="1" applyProtection="1">
      <protection hidden="1"/>
    </xf>
    <xf numFmtId="37" fontId="4" fillId="0" borderId="5" xfId="3" applyFont="1" applyFill="1" applyBorder="1" applyAlignment="1" applyProtection="1">
      <alignment horizontal="left"/>
      <protection hidden="1"/>
    </xf>
    <xf numFmtId="37" fontId="4" fillId="0" borderId="7" xfId="3" applyFont="1" applyFill="1" applyBorder="1" applyAlignment="1" applyProtection="1">
      <alignment horizontal="left"/>
      <protection hidden="1"/>
    </xf>
    <xf numFmtId="37" fontId="6" fillId="0" borderId="9" xfId="3" applyFont="1" applyFill="1" applyBorder="1" applyAlignment="1" applyProtection="1">
      <alignment horizontal="left"/>
      <protection hidden="1"/>
    </xf>
    <xf numFmtId="169" fontId="4" fillId="0" borderId="0" xfId="2" applyNumberFormat="1" applyFont="1" applyProtection="1">
      <protection hidden="1"/>
    </xf>
    <xf numFmtId="37" fontId="0" fillId="0" borderId="20" xfId="3" applyFont="1" applyFill="1" applyBorder="1" applyAlignment="1" applyProtection="1">
      <alignment horizontal="left"/>
      <protection hidden="1"/>
    </xf>
    <xf numFmtId="0" fontId="4" fillId="0" borderId="0" xfId="46"/>
    <xf numFmtId="0" fontId="4" fillId="0" borderId="0" xfId="46" applyFont="1" applyBorder="1" applyAlignment="1">
      <alignment vertical="center"/>
    </xf>
    <xf numFmtId="3" fontId="4" fillId="0" borderId="0" xfId="46" applyNumberFormat="1" applyBorder="1" applyAlignment="1">
      <alignment horizontal="center" vertical="center"/>
    </xf>
    <xf numFmtId="0" fontId="4" fillId="0" borderId="0" xfId="46" applyFont="1"/>
    <xf numFmtId="37" fontId="6" fillId="0" borderId="20" xfId="3" applyFont="1" applyFill="1" applyBorder="1" applyAlignment="1" applyProtection="1">
      <alignment horizontal="left"/>
      <protection hidden="1"/>
    </xf>
    <xf numFmtId="37" fontId="6" fillId="0" borderId="22" xfId="3" applyFont="1" applyFill="1" applyBorder="1" applyAlignment="1" applyProtection="1">
      <alignment horizontal="left"/>
      <protection hidden="1"/>
    </xf>
    <xf numFmtId="168" fontId="11" fillId="0" borderId="22" xfId="2" applyNumberFormat="1" applyFont="1" applyBorder="1" applyProtection="1">
      <protection hidden="1"/>
    </xf>
    <xf numFmtId="37" fontId="6" fillId="0" borderId="0" xfId="3" applyFont="1" applyBorder="1" applyProtection="1">
      <protection hidden="1"/>
    </xf>
    <xf numFmtId="37" fontId="6" fillId="0" borderId="0" xfId="3" applyFont="1" applyProtection="1">
      <protection hidden="1"/>
    </xf>
    <xf numFmtId="167" fontId="11" fillId="0" borderId="0" xfId="1" applyNumberFormat="1" applyFont="1" applyBorder="1" applyProtection="1">
      <protection hidden="1"/>
    </xf>
    <xf numFmtId="0" fontId="6" fillId="0" borderId="3" xfId="46" applyFont="1" applyBorder="1" applyAlignment="1">
      <alignment horizontal="center" vertical="center" wrapText="1"/>
    </xf>
    <xf numFmtId="0" fontId="6" fillId="0" borderId="3" xfId="46" applyFont="1" applyBorder="1" applyAlignment="1">
      <alignment horizontal="center" wrapText="1"/>
    </xf>
    <xf numFmtId="0" fontId="4" fillId="0" borderId="3" xfId="46" applyFont="1" applyBorder="1" applyAlignment="1">
      <alignment vertical="center" wrapText="1"/>
    </xf>
    <xf numFmtId="3" fontId="6" fillId="0" borderId="3" xfId="46" applyNumberFormat="1" applyFont="1" applyBorder="1" applyAlignment="1">
      <alignment horizontal="center" vertical="center"/>
    </xf>
    <xf numFmtId="49" fontId="7" fillId="0" borderId="2" xfId="41" applyNumberFormat="1" applyFont="1" applyFill="1" applyBorder="1" applyAlignment="1" applyProtection="1">
      <alignment horizontal="center" vertical="center" wrapText="1"/>
      <protection hidden="1"/>
    </xf>
    <xf numFmtId="37" fontId="4" fillId="0" borderId="23" xfId="3" applyFont="1" applyFill="1" applyBorder="1" applyAlignment="1" applyProtection="1">
      <protection hidden="1"/>
    </xf>
    <xf numFmtId="37" fontId="4" fillId="0" borderId="24" xfId="3" applyFont="1" applyFill="1" applyBorder="1" applyAlignment="1" applyProtection="1">
      <protection hidden="1"/>
    </xf>
    <xf numFmtId="37" fontId="0" fillId="0" borderId="25" xfId="3" applyFont="1" applyFill="1" applyBorder="1" applyAlignment="1" applyProtection="1">
      <protection hidden="1"/>
    </xf>
    <xf numFmtId="37" fontId="6" fillId="0" borderId="26" xfId="3" applyFont="1" applyFill="1" applyBorder="1" applyAlignment="1" applyProtection="1">
      <protection hidden="1"/>
    </xf>
    <xf numFmtId="37" fontId="4" fillId="0" borderId="25" xfId="3" applyFont="1" applyFill="1" applyBorder="1" applyAlignment="1" applyProtection="1">
      <protection hidden="1"/>
    </xf>
    <xf numFmtId="167" fontId="11" fillId="0" borderId="27" xfId="1" applyNumberFormat="1" applyFont="1" applyBorder="1" applyProtection="1">
      <protection hidden="1"/>
    </xf>
    <xf numFmtId="167" fontId="11" fillId="0" borderId="28" xfId="1" applyNumberFormat="1" applyFont="1" applyBorder="1" applyProtection="1">
      <protection hidden="1"/>
    </xf>
    <xf numFmtId="167" fontId="12" fillId="0" borderId="29" xfId="1" applyNumberFormat="1" applyFont="1" applyBorder="1" applyProtection="1">
      <protection hidden="1"/>
    </xf>
    <xf numFmtId="167" fontId="11" fillId="0" borderId="6" xfId="1" applyNumberFormat="1" applyFont="1" applyBorder="1" applyProtection="1">
      <protection hidden="1"/>
    </xf>
    <xf numFmtId="167" fontId="11" fillId="0" borderId="8" xfId="1" applyNumberFormat="1" applyFont="1" applyBorder="1" applyProtection="1">
      <protection hidden="1"/>
    </xf>
    <xf numFmtId="167" fontId="12" fillId="0" borderId="10" xfId="1" applyNumberFormat="1" applyFont="1" applyBorder="1" applyProtection="1">
      <protection hidden="1"/>
    </xf>
    <xf numFmtId="167" fontId="11" fillId="0" borderId="29" xfId="1" applyNumberFormat="1" applyFont="1" applyBorder="1" applyProtection="1">
      <protection hidden="1"/>
    </xf>
    <xf numFmtId="167" fontId="11" fillId="0" borderId="10" xfId="1" applyNumberFormat="1" applyFont="1" applyBorder="1" applyProtection="1">
      <protection hidden="1"/>
    </xf>
    <xf numFmtId="3" fontId="6" fillId="0" borderId="3" xfId="46" applyNumberFormat="1" applyFont="1" applyBorder="1" applyAlignment="1">
      <alignment vertical="center"/>
    </xf>
    <xf numFmtId="10" fontId="6" fillId="0" borderId="3" xfId="46" applyNumberFormat="1" applyFont="1" applyBorder="1" applyAlignment="1">
      <alignment vertical="center"/>
    </xf>
    <xf numFmtId="167" fontId="6" fillId="0" borderId="3" xfId="1" applyNumberFormat="1" applyFont="1" applyBorder="1" applyAlignment="1">
      <alignment vertical="center"/>
    </xf>
    <xf numFmtId="167" fontId="11" fillId="0" borderId="6" xfId="1" applyNumberFormat="1" applyFont="1" applyFill="1" applyBorder="1" applyProtection="1">
      <protection hidden="1"/>
    </xf>
    <xf numFmtId="167" fontId="11" fillId="0" borderId="27" xfId="1" applyNumberFormat="1" applyFont="1" applyFill="1" applyBorder="1" applyProtection="1">
      <protection hidden="1"/>
    </xf>
    <xf numFmtId="167" fontId="11" fillId="0" borderId="8" xfId="1" applyNumberFormat="1" applyFont="1" applyFill="1" applyBorder="1" applyProtection="1">
      <protection hidden="1"/>
    </xf>
    <xf numFmtId="167" fontId="11" fillId="0" borderId="28" xfId="1" applyNumberFormat="1" applyFont="1" applyFill="1" applyBorder="1" applyProtection="1">
      <protection hidden="1"/>
    </xf>
    <xf numFmtId="174" fontId="31" fillId="0" borderId="0" xfId="40" applyNumberFormat="1" applyFont="1" applyAlignment="1">
      <alignment horizontal="center" wrapText="1"/>
    </xf>
    <xf numFmtId="174" fontId="6" fillId="0" borderId="3" xfId="40" applyNumberFormat="1" applyFont="1" applyBorder="1" applyAlignment="1">
      <alignment wrapText="1"/>
    </xf>
    <xf numFmtId="174" fontId="4" fillId="0" borderId="3" xfId="40" applyNumberFormat="1" applyFont="1" applyBorder="1" applyAlignment="1">
      <alignment horizontal="center" wrapText="1"/>
    </xf>
    <xf numFmtId="37" fontId="4" fillId="0" borderId="3" xfId="3" applyFont="1" applyBorder="1" applyProtection="1">
      <protection hidden="1"/>
    </xf>
    <xf numFmtId="37" fontId="6" fillId="0" borderId="3" xfId="3" applyFont="1" applyBorder="1" applyProtection="1">
      <protection hidden="1"/>
    </xf>
    <xf numFmtId="37" fontId="0" fillId="0" borderId="3" xfId="3" applyFont="1" applyBorder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37" fontId="0" fillId="0" borderId="0" xfId="3" applyFont="1" applyProtection="1">
      <protection hidden="1"/>
    </xf>
    <xf numFmtId="37" fontId="4" fillId="24" borderId="0" xfId="3" applyFont="1" applyFill="1" applyProtection="1">
      <protection hidden="1"/>
    </xf>
    <xf numFmtId="0" fontId="0" fillId="0" borderId="3" xfId="46" applyFont="1" applyBorder="1" applyAlignment="1">
      <alignment vertical="center" wrapText="1"/>
    </xf>
    <xf numFmtId="38" fontId="4" fillId="0" borderId="3" xfId="46" applyNumberFormat="1" applyBorder="1" applyAlignment="1">
      <alignment vertical="center"/>
    </xf>
    <xf numFmtId="38" fontId="4" fillId="0" borderId="3" xfId="46" applyNumberFormat="1" applyFont="1" applyBorder="1" applyAlignment="1">
      <alignment vertical="center" wrapText="1"/>
    </xf>
    <xf numFmtId="38" fontId="11" fillId="0" borderId="6" xfId="1" applyNumberFormat="1" applyFont="1" applyFill="1" applyBorder="1" applyProtection="1">
      <protection hidden="1"/>
    </xf>
    <xf numFmtId="38" fontId="11" fillId="0" borderId="8" xfId="1" applyNumberFormat="1" applyFont="1" applyFill="1" applyBorder="1" applyProtection="1">
      <protection hidden="1"/>
    </xf>
    <xf numFmtId="38" fontId="11" fillId="0" borderId="8" xfId="1" applyNumberFormat="1" applyFont="1" applyBorder="1" applyProtection="1">
      <protection hidden="1"/>
    </xf>
    <xf numFmtId="38" fontId="11" fillId="0" borderId="10" xfId="1" applyNumberFormat="1" applyFont="1" applyBorder="1" applyProtection="1">
      <protection hidden="1"/>
    </xf>
    <xf numFmtId="38" fontId="11" fillId="0" borderId="6" xfId="1" applyNumberFormat="1" applyFont="1" applyBorder="1" applyProtection="1">
      <protection hidden="1"/>
    </xf>
    <xf numFmtId="38" fontId="12" fillId="0" borderId="10" xfId="1" applyNumberFormat="1" applyFont="1" applyBorder="1" applyProtection="1">
      <protection hidden="1"/>
    </xf>
    <xf numFmtId="3" fontId="6" fillId="0" borderId="36" xfId="46" applyNumberFormat="1" applyFont="1" applyBorder="1" applyAlignment="1">
      <alignment vertical="center"/>
    </xf>
    <xf numFmtId="0" fontId="33" fillId="0" borderId="0" xfId="46" applyFont="1"/>
    <xf numFmtId="0" fontId="33" fillId="0" borderId="0" xfId="46" applyFont="1" applyBorder="1"/>
    <xf numFmtId="0" fontId="4" fillId="0" borderId="0" xfId="46" applyFont="1" applyBorder="1"/>
    <xf numFmtId="167" fontId="6" fillId="0" borderId="0" xfId="1" applyNumberFormat="1" applyFont="1" applyBorder="1"/>
    <xf numFmtId="9" fontId="6" fillId="0" borderId="0" xfId="46" applyNumberFormat="1" applyFont="1" applyBorder="1"/>
    <xf numFmtId="38" fontId="4" fillId="0" borderId="0" xfId="63" applyNumberFormat="1" applyFont="1" applyBorder="1"/>
    <xf numFmtId="38" fontId="4" fillId="0" borderId="0" xfId="46" applyNumberFormat="1" applyFont="1" applyBorder="1" applyAlignment="1">
      <alignment vertical="center" wrapText="1"/>
    </xf>
    <xf numFmtId="38" fontId="4" fillId="0" borderId="0" xfId="46" applyNumberFormat="1" applyFont="1" applyBorder="1" applyAlignment="1">
      <alignment vertical="center"/>
    </xf>
    <xf numFmtId="10" fontId="6" fillId="0" borderId="0" xfId="46" applyNumberFormat="1" applyFont="1" applyBorder="1" applyAlignment="1">
      <alignment vertical="center"/>
    </xf>
    <xf numFmtId="167" fontId="6" fillId="0" borderId="0" xfId="1" applyNumberFormat="1" applyFont="1" applyBorder="1" applyAlignment="1">
      <alignment vertical="center"/>
    </xf>
    <xf numFmtId="167" fontId="34" fillId="0" borderId="0" xfId="46" applyNumberFormat="1" applyFont="1" applyBorder="1"/>
    <xf numFmtId="38" fontId="6" fillId="0" borderId="0" xfId="46" applyNumberFormat="1" applyFont="1" applyBorder="1"/>
    <xf numFmtId="0" fontId="4" fillId="0" borderId="0" xfId="46" applyFont="1" applyBorder="1" applyAlignment="1">
      <alignment horizontal="center"/>
    </xf>
    <xf numFmtId="38" fontId="4" fillId="0" borderId="0" xfId="46" applyNumberFormat="1" applyFont="1" applyBorder="1"/>
    <xf numFmtId="10" fontId="4" fillId="0" borderId="0" xfId="46" applyNumberFormat="1" applyFont="1"/>
    <xf numFmtId="38" fontId="4" fillId="0" borderId="0" xfId="46" applyNumberFormat="1" applyFont="1"/>
    <xf numFmtId="37" fontId="35" fillId="0" borderId="0" xfId="0" applyNumberFormat="1" applyFont="1" applyAlignment="1">
      <alignment vertical="center"/>
    </xf>
    <xf numFmtId="3" fontId="6" fillId="0" borderId="35" xfId="46" applyNumberFormat="1" applyFont="1" applyBorder="1" applyAlignment="1">
      <alignment vertical="center"/>
    </xf>
    <xf numFmtId="38" fontId="0" fillId="0" borderId="35" xfId="46" applyNumberFormat="1" applyFont="1" applyBorder="1" applyAlignment="1">
      <alignment vertical="center" wrapText="1"/>
    </xf>
    <xf numFmtId="38" fontId="6" fillId="0" borderId="36" xfId="46" applyNumberFormat="1" applyFont="1" applyBorder="1" applyAlignment="1">
      <alignment vertical="center"/>
    </xf>
    <xf numFmtId="0" fontId="6" fillId="0" borderId="35" xfId="46" applyFont="1" applyBorder="1" applyAlignment="1">
      <alignment horizontal="center" vertical="center" wrapText="1"/>
    </xf>
    <xf numFmtId="3" fontId="6" fillId="0" borderId="37" xfId="46" applyNumberFormat="1" applyFont="1" applyBorder="1" applyAlignment="1">
      <alignment vertical="center"/>
    </xf>
    <xf numFmtId="0" fontId="0" fillId="0" borderId="0" xfId="46" applyFont="1" applyBorder="1"/>
    <xf numFmtId="37" fontId="6" fillId="24" borderId="2" xfId="3" applyFont="1" applyFill="1" applyBorder="1" applyAlignment="1" applyProtection="1">
      <alignment horizontal="center" vertical="center" wrapText="1"/>
      <protection hidden="1"/>
    </xf>
    <xf numFmtId="0" fontId="6" fillId="24" borderId="2" xfId="0" applyFont="1" applyFill="1" applyBorder="1" applyAlignment="1" applyProtection="1">
      <alignment horizontal="center" vertical="center" wrapText="1"/>
      <protection hidden="1"/>
    </xf>
    <xf numFmtId="37" fontId="6" fillId="24" borderId="4" xfId="3" applyFont="1" applyFill="1" applyBorder="1" applyAlignment="1" applyProtection="1">
      <alignment horizontal="center" vertical="center" wrapText="1"/>
      <protection hidden="1"/>
    </xf>
    <xf numFmtId="0" fontId="6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Alignment="1" applyProtection="1">
      <alignment horizontal="center" vertical="center" wrapText="1"/>
      <protection hidden="1"/>
    </xf>
    <xf numFmtId="0" fontId="8" fillId="24" borderId="0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Protection="1">
      <protection hidden="1"/>
    </xf>
    <xf numFmtId="37" fontId="4" fillId="24" borderId="5" xfId="3" applyFont="1" applyFill="1" applyBorder="1" applyAlignment="1" applyProtection="1">
      <alignment horizontal="left"/>
      <protection hidden="1"/>
    </xf>
    <xf numFmtId="3" fontId="11" fillId="24" borderId="6" xfId="0" applyNumberFormat="1" applyFont="1" applyFill="1" applyBorder="1" applyProtection="1">
      <protection hidden="1"/>
    </xf>
    <xf numFmtId="165" fontId="4" fillId="24" borderId="6" xfId="2" applyNumberFormat="1" applyFont="1" applyFill="1" applyBorder="1" applyProtection="1">
      <protection hidden="1"/>
    </xf>
    <xf numFmtId="37" fontId="4" fillId="24" borderId="7" xfId="3" applyFont="1" applyFill="1" applyBorder="1" applyAlignment="1" applyProtection="1">
      <alignment horizontal="left"/>
      <protection hidden="1"/>
    </xf>
    <xf numFmtId="3" fontId="11" fillId="24" borderId="8" xfId="0" applyNumberFormat="1" applyFont="1" applyFill="1" applyBorder="1" applyProtection="1">
      <protection hidden="1"/>
    </xf>
    <xf numFmtId="165" fontId="4" fillId="24" borderId="8" xfId="2" applyNumberFormat="1" applyFont="1" applyFill="1" applyBorder="1" applyProtection="1">
      <protection hidden="1"/>
    </xf>
    <xf numFmtId="37" fontId="6" fillId="24" borderId="7" xfId="3" applyFont="1" applyFill="1" applyBorder="1" applyAlignment="1" applyProtection="1">
      <alignment horizontal="left"/>
      <protection hidden="1"/>
    </xf>
    <xf numFmtId="37" fontId="0" fillId="24" borderId="20" xfId="3" applyFont="1" applyFill="1" applyBorder="1" applyAlignment="1" applyProtection="1">
      <alignment horizontal="left"/>
      <protection hidden="1"/>
    </xf>
    <xf numFmtId="37" fontId="6" fillId="24" borderId="9" xfId="3" applyFont="1" applyFill="1" applyBorder="1" applyAlignment="1" applyProtection="1">
      <alignment horizontal="left"/>
      <protection hidden="1"/>
    </xf>
    <xf numFmtId="37" fontId="0" fillId="24" borderId="0" xfId="3" applyFont="1" applyFill="1" applyProtection="1">
      <protection hidden="1"/>
    </xf>
    <xf numFmtId="38" fontId="4" fillId="0" borderId="35" xfId="1" applyNumberFormat="1" applyFont="1" applyFill="1" applyBorder="1" applyAlignment="1">
      <alignment vertical="center" wrapText="1"/>
    </xf>
    <xf numFmtId="0" fontId="6" fillId="0" borderId="36" xfId="46" applyFont="1" applyBorder="1" applyAlignment="1">
      <alignment horizontal="center" vertical="center"/>
    </xf>
    <xf numFmtId="167" fontId="4" fillId="0" borderId="3" xfId="1" applyNumberFormat="1" applyFont="1" applyFill="1" applyBorder="1" applyAlignment="1">
      <alignment vertical="center" wrapText="1"/>
    </xf>
    <xf numFmtId="0" fontId="32" fillId="0" borderId="0" xfId="46" applyFont="1" applyAlignment="1">
      <alignment horizontal="center" vertical="center"/>
    </xf>
    <xf numFmtId="0" fontId="34" fillId="0" borderId="0" xfId="46" applyFont="1" applyBorder="1" applyAlignment="1">
      <alignment horizontal="center"/>
    </xf>
    <xf numFmtId="37" fontId="5" fillId="24" borderId="1" xfId="3" applyFont="1" applyFill="1" applyBorder="1" applyAlignment="1" applyProtection="1">
      <alignment horizontal="center"/>
      <protection hidden="1"/>
    </xf>
    <xf numFmtId="175" fontId="4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wrapText="1"/>
    </xf>
    <xf numFmtId="175" fontId="0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vertical="center" wrapText="1"/>
    </xf>
    <xf numFmtId="174" fontId="6" fillId="24" borderId="0" xfId="40" applyNumberFormat="1" applyFont="1" applyFill="1" applyAlignment="1">
      <alignment horizontal="center"/>
    </xf>
    <xf numFmtId="174" fontId="6" fillId="0" borderId="0" xfId="40" applyNumberFormat="1" applyFont="1" applyAlignment="1">
      <alignment horizontal="center" vertical="center"/>
    </xf>
    <xf numFmtId="174" fontId="6" fillId="0" borderId="0" xfId="40" applyNumberFormat="1" applyFont="1" applyAlignment="1">
      <alignment horizontal="center" vertical="center" wrapText="1"/>
    </xf>
    <xf numFmtId="174" fontId="6" fillId="0" borderId="3" xfId="40" applyNumberFormat="1" applyFont="1" applyBorder="1" applyAlignment="1">
      <alignment horizontal="center" wrapText="1"/>
    </xf>
    <xf numFmtId="3" fontId="11" fillId="25" borderId="8" xfId="0" applyNumberFormat="1" applyFont="1" applyFill="1" applyBorder="1" applyProtection="1">
      <protection hidden="1"/>
    </xf>
    <xf numFmtId="165" fontId="11" fillId="25" borderId="8" xfId="1" applyNumberFormat="1" applyFont="1" applyFill="1" applyBorder="1" applyProtection="1">
      <protection hidden="1"/>
    </xf>
    <xf numFmtId="3" fontId="11" fillId="25" borderId="21" xfId="0" applyNumberFormat="1" applyFont="1" applyFill="1" applyBorder="1" applyProtection="1">
      <protection hidden="1"/>
    </xf>
    <xf numFmtId="176" fontId="11" fillId="25" borderId="21" xfId="0" applyNumberFormat="1" applyFont="1" applyFill="1" applyBorder="1" applyProtection="1">
      <protection hidden="1"/>
    </xf>
    <xf numFmtId="3" fontId="12" fillId="26" borderId="10" xfId="0" applyNumberFormat="1" applyFont="1" applyFill="1" applyBorder="1" applyProtection="1">
      <protection hidden="1"/>
    </xf>
    <xf numFmtId="165" fontId="6" fillId="26" borderId="10" xfId="2" applyNumberFormat="1" applyFont="1" applyFill="1" applyBorder="1" applyProtection="1">
      <protection hidden="1"/>
    </xf>
    <xf numFmtId="0" fontId="36" fillId="24" borderId="30" xfId="0" applyFont="1" applyFill="1" applyBorder="1" applyAlignment="1" applyProtection="1">
      <alignment horizontal="left" vertical="center" wrapText="1"/>
    </xf>
    <xf numFmtId="0" fontId="36" fillId="24" borderId="0" xfId="0" applyFont="1" applyFill="1" applyBorder="1" applyAlignment="1" applyProtection="1">
      <alignment horizontal="left" vertical="center" wrapText="1"/>
    </xf>
    <xf numFmtId="177" fontId="36" fillId="24" borderId="0" xfId="0" applyNumberFormat="1" applyFont="1" applyFill="1" applyBorder="1" applyAlignment="1" applyProtection="1">
      <alignment horizontal="right" vertical="center" wrapText="1"/>
    </xf>
    <xf numFmtId="37" fontId="11" fillId="24" borderId="0" xfId="3" applyFont="1" applyFill="1" applyProtection="1">
      <protection hidden="1"/>
    </xf>
    <xf numFmtId="0" fontId="37" fillId="24" borderId="30" xfId="0" applyFont="1" applyFill="1" applyBorder="1" applyAlignment="1" applyProtection="1">
      <alignment horizontal="center" vertical="center" wrapText="1"/>
    </xf>
    <xf numFmtId="0" fontId="37" fillId="24" borderId="0" xfId="0" applyFont="1" applyFill="1" applyBorder="1" applyAlignment="1" applyProtection="1">
      <alignment horizontal="center" vertical="center" wrapText="1"/>
    </xf>
    <xf numFmtId="0" fontId="37" fillId="24" borderId="31" xfId="0" applyFont="1" applyFill="1" applyBorder="1" applyAlignment="1" applyProtection="1">
      <alignment horizontal="center" vertical="center" wrapText="1"/>
    </xf>
    <xf numFmtId="0" fontId="37" fillId="24" borderId="30" xfId="0" applyFont="1" applyFill="1" applyBorder="1" applyAlignment="1" applyProtection="1">
      <alignment horizontal="left" vertical="center" wrapText="1"/>
    </xf>
    <xf numFmtId="0" fontId="37" fillId="24" borderId="0" xfId="0" applyFont="1" applyFill="1" applyBorder="1" applyAlignment="1" applyProtection="1">
      <alignment horizontal="left" vertical="center" wrapText="1"/>
    </xf>
    <xf numFmtId="177" fontId="37" fillId="24" borderId="0" xfId="0" applyNumberFormat="1" applyFont="1" applyFill="1" applyBorder="1" applyAlignment="1" applyProtection="1">
      <alignment horizontal="right" vertical="center" wrapText="1"/>
    </xf>
    <xf numFmtId="177" fontId="36" fillId="24" borderId="31" xfId="0" applyNumberFormat="1" applyFont="1" applyFill="1" applyBorder="1" applyAlignment="1" applyProtection="1">
      <alignment horizontal="right" vertical="center" wrapText="1"/>
    </xf>
    <xf numFmtId="37" fontId="38" fillId="24" borderId="0" xfId="3" applyFont="1" applyFill="1" applyProtection="1">
      <protection hidden="1"/>
    </xf>
    <xf numFmtId="0" fontId="36" fillId="24" borderId="32" xfId="0" applyFont="1" applyFill="1" applyBorder="1" applyAlignment="1" applyProtection="1">
      <alignment horizontal="left" vertical="center" wrapText="1"/>
    </xf>
    <xf numFmtId="0" fontId="36" fillId="24" borderId="33" xfId="0" applyFont="1" applyFill="1" applyBorder="1" applyAlignment="1" applyProtection="1">
      <alignment horizontal="left" vertical="center" wrapText="1"/>
    </xf>
    <xf numFmtId="177" fontId="36" fillId="24" borderId="33" xfId="0" applyNumberFormat="1" applyFont="1" applyFill="1" applyBorder="1" applyAlignment="1" applyProtection="1">
      <alignment horizontal="right" vertical="center" wrapText="1"/>
    </xf>
    <xf numFmtId="177" fontId="36" fillId="24" borderId="34" xfId="0" applyNumberFormat="1" applyFont="1" applyFill="1" applyBorder="1" applyAlignment="1" applyProtection="1">
      <alignment horizontal="right" vertical="center" wrapText="1"/>
    </xf>
    <xf numFmtId="0" fontId="12" fillId="24" borderId="0" xfId="0" applyFont="1" applyFill="1"/>
    <xf numFmtId="0" fontId="11" fillId="24" borderId="0" xfId="0" applyFont="1" applyFill="1"/>
    <xf numFmtId="37" fontId="11" fillId="0" borderId="0" xfId="3" applyFont="1" applyProtection="1">
      <protection hidden="1"/>
    </xf>
    <xf numFmtId="37" fontId="5" fillId="0" borderId="0" xfId="3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 wrapText="1"/>
      <protection hidden="1"/>
    </xf>
    <xf numFmtId="165" fontId="4" fillId="0" borderId="0" xfId="2" applyNumberFormat="1" applyFont="1" applyFill="1" applyBorder="1" applyProtection="1">
      <protection hidden="1"/>
    </xf>
    <xf numFmtId="165" fontId="11" fillId="0" borderId="0" xfId="1" applyNumberFormat="1" applyFont="1" applyFill="1" applyBorder="1" applyProtection="1">
      <protection hidden="1"/>
    </xf>
    <xf numFmtId="176" fontId="11" fillId="0" borderId="0" xfId="0" applyNumberFormat="1" applyFont="1" applyFill="1" applyBorder="1" applyProtection="1">
      <protection hidden="1"/>
    </xf>
    <xf numFmtId="165" fontId="6" fillId="0" borderId="0" xfId="2" applyNumberFormat="1" applyFont="1" applyFill="1" applyBorder="1" applyProtection="1">
      <protection hidden="1"/>
    </xf>
  </cellXfs>
  <cellStyles count="6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2" xfId="40"/>
    <cellStyle name="Millares 2 2" xfId="41"/>
    <cellStyle name="Millares 3" xfId="42"/>
    <cellStyle name="Millares 4" xfId="61"/>
    <cellStyle name="Millares 5" xfId="62"/>
    <cellStyle name="Moneda" xfId="63" builtinId="4"/>
    <cellStyle name="Neutral 2" xfId="43"/>
    <cellStyle name="Normal" xfId="0" builtinId="0"/>
    <cellStyle name="Normal 2" xfId="44"/>
    <cellStyle name="Normal 3" xfId="45"/>
    <cellStyle name="Normal 4" xfId="46"/>
    <cellStyle name="Normal_FGPAGO95" xfId="3"/>
    <cellStyle name="Notas 2" xfId="47"/>
    <cellStyle name="PESOS" xfId="4"/>
    <cellStyle name="Porcentaje" xfId="2" builtinId="5"/>
    <cellStyle name="Porcentaje 2" xfId="60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opLeftCell="B1" zoomScaleSheetLayoutView="100" workbookViewId="0">
      <selection activeCell="J13" sqref="J13"/>
    </sheetView>
  </sheetViews>
  <sheetFormatPr baseColWidth="10" defaultColWidth="11.42578125" defaultRowHeight="12.75" x14ac:dyDescent="0.2"/>
  <cols>
    <col min="1" max="1" width="58.5703125" style="10" customWidth="1"/>
    <col min="2" max="5" width="17.42578125" style="10" customWidth="1"/>
    <col min="6" max="6" width="15.140625" style="10" customWidth="1"/>
    <col min="7" max="7" width="17.42578125" style="10" customWidth="1"/>
    <col min="8" max="8" width="17.140625" style="10" customWidth="1"/>
    <col min="9" max="9" width="13.85546875" style="10" customWidth="1"/>
    <col min="10" max="10" width="16.5703125" style="10" bestFit="1" customWidth="1"/>
    <col min="11" max="16384" width="11.42578125" style="10"/>
  </cols>
  <sheetData>
    <row r="1" spans="1:12" ht="27.75" customHeight="1" x14ac:dyDescent="0.2">
      <c r="A1" s="107" t="s">
        <v>150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12" ht="38.25" x14ac:dyDescent="0.2">
      <c r="A3" s="20" t="s">
        <v>58</v>
      </c>
      <c r="B3" s="20" t="s">
        <v>145</v>
      </c>
      <c r="C3" s="20" t="s">
        <v>151</v>
      </c>
      <c r="D3" s="84" t="s">
        <v>152</v>
      </c>
      <c r="E3" s="20" t="s">
        <v>88</v>
      </c>
      <c r="F3" s="20" t="s">
        <v>68</v>
      </c>
      <c r="G3" s="20" t="s">
        <v>69</v>
      </c>
      <c r="H3" s="21" t="s">
        <v>66</v>
      </c>
      <c r="I3" s="20" t="s">
        <v>59</v>
      </c>
      <c r="J3" s="20" t="s">
        <v>60</v>
      </c>
    </row>
    <row r="4" spans="1:12" ht="25.5" customHeight="1" x14ac:dyDescent="0.2">
      <c r="A4" s="22" t="s">
        <v>61</v>
      </c>
      <c r="B4" s="106">
        <v>3433609640.2865663</v>
      </c>
      <c r="C4" s="106"/>
      <c r="D4" s="104">
        <v>-15075436.279999999</v>
      </c>
      <c r="E4" s="82">
        <f t="shared" ref="E4:E12" si="0">SUM(B4:D4)</f>
        <v>3418534204.006566</v>
      </c>
      <c r="F4" s="56">
        <v>20</v>
      </c>
      <c r="G4" s="56">
        <f t="shared" ref="G4:G12" si="1">+F4/100*E4</f>
        <v>683706840.80131328</v>
      </c>
      <c r="H4" s="55">
        <f>+E4-G4</f>
        <v>2734827363.2052526</v>
      </c>
    </row>
    <row r="5" spans="1:12" ht="25.5" customHeight="1" x14ac:dyDescent="0.2">
      <c r="A5" s="54" t="s">
        <v>142</v>
      </c>
      <c r="B5" s="106">
        <v>97927143.604549378</v>
      </c>
      <c r="C5" s="106"/>
      <c r="D5" s="104"/>
      <c r="E5" s="82">
        <f t="shared" si="0"/>
        <v>97927143.604549378</v>
      </c>
      <c r="F5" s="56">
        <v>100</v>
      </c>
      <c r="G5" s="56">
        <f t="shared" si="1"/>
        <v>97927143.604549378</v>
      </c>
      <c r="H5" s="55">
        <v>0</v>
      </c>
    </row>
    <row r="6" spans="1:12" ht="25.5" customHeight="1" x14ac:dyDescent="0.2">
      <c r="A6" s="54" t="s">
        <v>143</v>
      </c>
      <c r="B6" s="106">
        <v>37442872.311721355</v>
      </c>
      <c r="C6" s="106"/>
      <c r="D6" s="104"/>
      <c r="E6" s="82">
        <f t="shared" si="0"/>
        <v>37442872.311721355</v>
      </c>
      <c r="F6" s="56">
        <v>100</v>
      </c>
      <c r="G6" s="56">
        <f t="shared" si="1"/>
        <v>37442872.311721355</v>
      </c>
      <c r="H6" s="55">
        <v>0</v>
      </c>
    </row>
    <row r="7" spans="1:12" ht="25.5" customHeight="1" x14ac:dyDescent="0.2">
      <c r="A7" s="22" t="s">
        <v>62</v>
      </c>
      <c r="B7" s="106">
        <v>83435339.634258986</v>
      </c>
      <c r="C7" s="106"/>
      <c r="D7" s="104"/>
      <c r="E7" s="82">
        <f t="shared" si="0"/>
        <v>83435339.634258986</v>
      </c>
      <c r="F7" s="56">
        <v>20</v>
      </c>
      <c r="G7" s="56">
        <f t="shared" si="1"/>
        <v>16687067.926851798</v>
      </c>
      <c r="H7" s="55">
        <f t="shared" ref="H7:H12" si="2">+E7-G7</f>
        <v>66748271.707407191</v>
      </c>
    </row>
    <row r="8" spans="1:12" ht="25.5" customHeight="1" x14ac:dyDescent="0.2">
      <c r="A8" s="22" t="s">
        <v>63</v>
      </c>
      <c r="B8" s="106">
        <v>75298111</v>
      </c>
      <c r="C8" s="106">
        <v>260964445.36885917</v>
      </c>
      <c r="D8" s="104"/>
      <c r="E8" s="82">
        <f t="shared" si="0"/>
        <v>336262556.36885917</v>
      </c>
      <c r="F8" s="56">
        <v>20</v>
      </c>
      <c r="G8" s="56">
        <f t="shared" si="1"/>
        <v>67252511.273771837</v>
      </c>
      <c r="H8" s="55">
        <f t="shared" si="2"/>
        <v>269010045.09508735</v>
      </c>
    </row>
    <row r="9" spans="1:12" ht="25.5" customHeight="1" x14ac:dyDescent="0.2">
      <c r="A9" s="54" t="s">
        <v>82</v>
      </c>
      <c r="B9" s="106">
        <v>84072240</v>
      </c>
      <c r="C9" s="106"/>
      <c r="D9" s="104"/>
      <c r="E9" s="82">
        <f t="shared" si="0"/>
        <v>84072240</v>
      </c>
      <c r="F9" s="56">
        <v>20</v>
      </c>
      <c r="G9" s="56">
        <f t="shared" si="1"/>
        <v>16814448</v>
      </c>
      <c r="H9" s="55">
        <f t="shared" si="2"/>
        <v>67257792</v>
      </c>
    </row>
    <row r="10" spans="1:12" ht="25.5" customHeight="1" x14ac:dyDescent="0.2">
      <c r="A10" s="22" t="s">
        <v>81</v>
      </c>
      <c r="B10" s="106">
        <v>17306482</v>
      </c>
      <c r="C10" s="106"/>
      <c r="D10" s="104"/>
      <c r="E10" s="82">
        <f t="shared" si="0"/>
        <v>17306482</v>
      </c>
      <c r="F10" s="56">
        <v>20</v>
      </c>
      <c r="G10" s="56">
        <f t="shared" si="1"/>
        <v>3461296.4000000004</v>
      </c>
      <c r="H10" s="55">
        <f t="shared" si="2"/>
        <v>13845185.6</v>
      </c>
    </row>
    <row r="11" spans="1:12" ht="25.5" customHeight="1" x14ac:dyDescent="0.2">
      <c r="A11" s="22" t="s">
        <v>64</v>
      </c>
      <c r="B11" s="106">
        <v>66336709.909090914</v>
      </c>
      <c r="C11" s="106"/>
      <c r="D11" s="104"/>
      <c r="E11" s="82">
        <f t="shared" si="0"/>
        <v>66336709.909090914</v>
      </c>
      <c r="F11" s="56">
        <v>20</v>
      </c>
      <c r="G11" s="56">
        <f t="shared" si="1"/>
        <v>13267341.981818184</v>
      </c>
      <c r="H11" s="55">
        <f t="shared" si="2"/>
        <v>53069367.92727273</v>
      </c>
    </row>
    <row r="12" spans="1:12" ht="25.5" customHeight="1" x14ac:dyDescent="0.2">
      <c r="A12" s="54" t="s">
        <v>144</v>
      </c>
      <c r="B12" s="106">
        <v>101045354</v>
      </c>
      <c r="C12" s="106"/>
      <c r="D12" s="104"/>
      <c r="E12" s="82">
        <f t="shared" si="0"/>
        <v>101045354</v>
      </c>
      <c r="F12" s="56">
        <v>20</v>
      </c>
      <c r="G12" s="56">
        <f t="shared" si="1"/>
        <v>20209070.800000001</v>
      </c>
      <c r="H12" s="55">
        <f t="shared" si="2"/>
        <v>80836283.200000003</v>
      </c>
    </row>
    <row r="13" spans="1:12" ht="25.5" customHeight="1" x14ac:dyDescent="0.2">
      <c r="A13" s="105" t="s">
        <v>65</v>
      </c>
      <c r="B13" s="63">
        <f>SUM(B4:B12)</f>
        <v>3996473892.7461872</v>
      </c>
      <c r="C13" s="63">
        <f>SUM(C4:C12)</f>
        <v>260964445.36885917</v>
      </c>
      <c r="D13" s="83">
        <f t="shared" ref="D13" si="3">SUM(D4:D12)</f>
        <v>-15075436.279999999</v>
      </c>
      <c r="E13" s="81">
        <f t="shared" ref="E13" si="4">SUM(E4:E12)</f>
        <v>4242362901.8350458</v>
      </c>
      <c r="F13" s="23"/>
      <c r="G13" s="38">
        <f>SUM(G4:G12)</f>
        <v>956768593.10002577</v>
      </c>
      <c r="H13" s="38">
        <f>SUM(H4:H12)</f>
        <v>3285594308.7350197</v>
      </c>
      <c r="I13" s="39">
        <v>1.84E-2</v>
      </c>
      <c r="J13" s="40">
        <f>+H13*I13</f>
        <v>60454935.280724362</v>
      </c>
    </row>
    <row r="14" spans="1:12" x14ac:dyDescent="0.2">
      <c r="A14" s="11"/>
      <c r="B14" s="12"/>
      <c r="C14" s="85" t="s">
        <v>80</v>
      </c>
      <c r="D14" s="12"/>
      <c r="E14" s="12"/>
      <c r="F14" s="12"/>
      <c r="G14" s="12"/>
    </row>
    <row r="15" spans="1:12" x14ac:dyDescent="0.2">
      <c r="A15" s="13"/>
    </row>
    <row r="16" spans="1:12" x14ac:dyDescent="0.2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</row>
    <row r="17" spans="1:12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4"/>
      <c r="L17" s="64"/>
    </row>
    <row r="18" spans="1:12" x14ac:dyDescent="0.2">
      <c r="A18" s="66" t="s">
        <v>80</v>
      </c>
      <c r="B18" s="66"/>
      <c r="C18" s="66"/>
      <c r="D18" s="66"/>
      <c r="E18" s="66"/>
      <c r="F18" s="66"/>
      <c r="G18" s="66"/>
      <c r="H18" s="67">
        <v>26756367</v>
      </c>
      <c r="I18" s="68">
        <v>0.35</v>
      </c>
      <c r="J18" s="67">
        <f>+H18*I18</f>
        <v>9364728.4499999993</v>
      </c>
      <c r="K18" s="13"/>
      <c r="L18" s="64"/>
    </row>
    <row r="19" spans="1:12" x14ac:dyDescent="0.2">
      <c r="A19" s="86" t="s">
        <v>147</v>
      </c>
      <c r="B19" s="69" t="s">
        <v>80</v>
      </c>
      <c r="C19" s="69"/>
      <c r="D19" s="69"/>
      <c r="E19" s="69"/>
      <c r="F19" s="66" t="s">
        <v>80</v>
      </c>
      <c r="G19" s="70" t="s">
        <v>80</v>
      </c>
      <c r="H19" s="71" t="s">
        <v>80</v>
      </c>
      <c r="I19" s="72">
        <v>1.84E-2</v>
      </c>
      <c r="J19" s="73">
        <v>28961828</v>
      </c>
      <c r="K19" s="13"/>
      <c r="L19" s="64"/>
    </row>
    <row r="20" spans="1:12" x14ac:dyDescent="0.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13"/>
      <c r="L20" s="64"/>
    </row>
    <row r="21" spans="1:12" ht="15" x14ac:dyDescent="0.25">
      <c r="A21" s="66"/>
      <c r="B21" s="66"/>
      <c r="C21" s="66"/>
      <c r="D21" s="66"/>
      <c r="E21" s="66"/>
      <c r="F21" s="66"/>
      <c r="G21" s="66"/>
      <c r="H21" s="108" t="s">
        <v>79</v>
      </c>
      <c r="I21" s="108"/>
      <c r="J21" s="74">
        <f>+J18+J19</f>
        <v>38326556.450000003</v>
      </c>
      <c r="K21" s="13"/>
      <c r="L21" s="64"/>
    </row>
    <row r="22" spans="1:12" x14ac:dyDescent="0.2">
      <c r="A22" s="66"/>
      <c r="B22" s="66"/>
      <c r="C22" s="66"/>
      <c r="D22" s="66"/>
      <c r="E22" s="66"/>
      <c r="F22" s="66"/>
      <c r="G22" s="66"/>
      <c r="H22" s="66"/>
      <c r="I22" s="66"/>
      <c r="J22" s="75" t="s">
        <v>80</v>
      </c>
      <c r="K22" s="13"/>
      <c r="L22" s="64"/>
    </row>
    <row r="23" spans="1:12" x14ac:dyDescent="0.2">
      <c r="A23" s="66"/>
      <c r="B23" s="66"/>
      <c r="C23" s="66"/>
      <c r="D23" s="66"/>
      <c r="E23" s="66"/>
      <c r="F23" s="66"/>
      <c r="G23" s="66"/>
      <c r="H23" s="66"/>
      <c r="I23" s="76"/>
      <c r="J23" s="77"/>
      <c r="K23" s="13"/>
      <c r="L23" s="64"/>
    </row>
    <row r="24" spans="1:12" x14ac:dyDescent="0.2">
      <c r="A24" s="13"/>
      <c r="B24" s="13"/>
      <c r="C24" s="13"/>
      <c r="D24" s="13"/>
      <c r="E24" s="13"/>
      <c r="F24" s="13"/>
      <c r="G24" s="13"/>
      <c r="H24" s="13"/>
      <c r="I24" s="78"/>
      <c r="J24" s="79"/>
      <c r="K24" s="13"/>
      <c r="L24" s="64"/>
    </row>
    <row r="25" spans="1:12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2" ht="1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80"/>
      <c r="K26" s="13"/>
    </row>
    <row r="27" spans="1:12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2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2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2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2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2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</sheetData>
  <mergeCells count="2">
    <mergeCell ref="A1:J1"/>
    <mergeCell ref="H21:I21"/>
  </mergeCells>
  <pageMargins left="0.31496062992125984" right="0.31496062992125984" top="0.74803149606299213" bottom="0.74803149606299213" header="0.31496062992125984" footer="0.31496062992125984"/>
  <pageSetup scale="85" orientation="landscape" r:id="rId1"/>
  <headerFoot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8"/>
  <sheetViews>
    <sheetView tabSelected="1" zoomScaleNormal="100" zoomScaleSheetLayoutView="100" workbookViewId="0">
      <selection activeCell="D7" sqref="D7"/>
    </sheetView>
  </sheetViews>
  <sheetFormatPr baseColWidth="10" defaultColWidth="9.7109375" defaultRowHeight="12.75" x14ac:dyDescent="0.2"/>
  <cols>
    <col min="1" max="1" width="28.85546875" style="1" customWidth="1"/>
    <col min="2" max="2" width="12.42578125" style="1" customWidth="1"/>
    <col min="3" max="3" width="15.42578125" style="1" customWidth="1"/>
    <col min="4" max="4" width="17.7109375" style="2" bestFit="1" customWidth="1"/>
    <col min="5" max="5" width="15.42578125" style="2" customWidth="1"/>
    <col min="6" max="6" width="9.7109375" style="142"/>
    <col min="7" max="7" width="21.28515625" style="142" customWidth="1"/>
    <col min="8" max="8" width="33.42578125" style="142" customWidth="1"/>
    <col min="9" max="9" width="18.28515625" style="142" customWidth="1"/>
    <col min="10" max="11" width="9.7109375" style="142" bestFit="1" customWidth="1"/>
    <col min="12" max="45" width="9.7109375" style="142"/>
    <col min="46" max="16384" width="9.7109375" style="1"/>
  </cols>
  <sheetData>
    <row r="1" spans="1:53" ht="21.75" customHeight="1" thickBot="1" x14ac:dyDescent="0.3">
      <c r="A1" s="109" t="s">
        <v>0</v>
      </c>
      <c r="B1" s="109"/>
      <c r="C1" s="109"/>
      <c r="D1" s="143"/>
      <c r="E1" s="143"/>
      <c r="F1" s="127"/>
      <c r="G1" s="128"/>
      <c r="H1" s="129"/>
      <c r="I1" s="129"/>
      <c r="J1" s="129"/>
      <c r="K1" s="130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53"/>
      <c r="AU1" s="53"/>
      <c r="AV1" s="53"/>
      <c r="AW1" s="53"/>
      <c r="AX1" s="53"/>
      <c r="AY1" s="53"/>
      <c r="AZ1" s="53"/>
      <c r="BA1" s="53"/>
    </row>
    <row r="2" spans="1:53" ht="26.25" thickBot="1" x14ac:dyDescent="0.25">
      <c r="A2" s="87" t="s">
        <v>1</v>
      </c>
      <c r="B2" s="87" t="s">
        <v>87</v>
      </c>
      <c r="C2" s="88" t="s">
        <v>2</v>
      </c>
      <c r="D2" s="144"/>
      <c r="E2" s="144"/>
      <c r="F2" s="127"/>
      <c r="G2" s="131" t="s">
        <v>89</v>
      </c>
      <c r="H2" s="132" t="s">
        <v>88</v>
      </c>
      <c r="I2" s="133">
        <f>SUM(I3:I53)</f>
        <v>5784442</v>
      </c>
      <c r="J2" s="133">
        <f>SUM(J3:J53)</f>
        <v>2890950</v>
      </c>
      <c r="K2" s="133">
        <f>SUM(K3:K53)</f>
        <v>2893492</v>
      </c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53"/>
      <c r="AU2" s="53"/>
      <c r="AV2" s="53"/>
      <c r="AW2" s="53"/>
      <c r="AX2" s="53"/>
      <c r="AY2" s="53"/>
      <c r="AZ2" s="53"/>
      <c r="BA2" s="53"/>
    </row>
    <row r="3" spans="1:53" ht="15.75" x14ac:dyDescent="0.2">
      <c r="A3" s="89"/>
      <c r="B3" s="89"/>
      <c r="C3" s="90"/>
      <c r="D3" s="144"/>
      <c r="E3" s="144"/>
      <c r="F3" s="127"/>
      <c r="G3" s="124" t="s">
        <v>89</v>
      </c>
      <c r="H3" s="125" t="s">
        <v>90</v>
      </c>
      <c r="I3" s="126">
        <v>2974</v>
      </c>
      <c r="J3" s="126">
        <v>1442</v>
      </c>
      <c r="K3" s="134">
        <v>1532</v>
      </c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53"/>
      <c r="AU3" s="53"/>
      <c r="AV3" s="53"/>
      <c r="AW3" s="53"/>
      <c r="AX3" s="53"/>
      <c r="AY3" s="53"/>
      <c r="AZ3" s="53"/>
      <c r="BA3" s="53"/>
    </row>
    <row r="4" spans="1:53" s="4" customFormat="1" ht="16.5" thickBot="1" x14ac:dyDescent="0.25">
      <c r="A4" s="91"/>
      <c r="B4" s="91" t="s">
        <v>3</v>
      </c>
      <c r="C4" s="92" t="s">
        <v>4</v>
      </c>
      <c r="D4" s="145"/>
      <c r="E4" s="145"/>
      <c r="F4" s="135"/>
      <c r="G4" s="124" t="s">
        <v>89</v>
      </c>
      <c r="H4" s="125" t="s">
        <v>91</v>
      </c>
      <c r="I4" s="126">
        <v>3382</v>
      </c>
      <c r="J4" s="126">
        <v>1690</v>
      </c>
      <c r="K4" s="134">
        <v>1692</v>
      </c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93"/>
      <c r="AU4" s="93"/>
      <c r="AV4" s="93"/>
      <c r="AW4" s="93"/>
      <c r="AX4" s="93"/>
      <c r="AY4" s="93"/>
      <c r="AZ4" s="93"/>
      <c r="BA4" s="93"/>
    </row>
    <row r="5" spans="1:53" ht="16.5" thickTop="1" x14ac:dyDescent="0.2">
      <c r="A5" s="94" t="s">
        <v>10</v>
      </c>
      <c r="B5" s="95">
        <f>+I7</f>
        <v>656464</v>
      </c>
      <c r="C5" s="96">
        <f>+B5/$B$17</f>
        <v>0.13399633689240861</v>
      </c>
      <c r="D5" s="146"/>
      <c r="E5" s="146"/>
      <c r="F5" s="127"/>
      <c r="G5" s="124" t="s">
        <v>89</v>
      </c>
      <c r="H5" s="125" t="s">
        <v>92</v>
      </c>
      <c r="I5" s="126">
        <v>35289</v>
      </c>
      <c r="J5" s="126">
        <v>17829</v>
      </c>
      <c r="K5" s="134">
        <v>17460</v>
      </c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53"/>
      <c r="AU5" s="53"/>
      <c r="AV5" s="53"/>
      <c r="AW5" s="53"/>
      <c r="AX5" s="53"/>
      <c r="AY5" s="53"/>
      <c r="AZ5" s="53"/>
      <c r="BA5" s="53"/>
    </row>
    <row r="6" spans="1:53" ht="15.75" x14ac:dyDescent="0.2">
      <c r="A6" s="97" t="s">
        <v>13</v>
      </c>
      <c r="B6" s="98">
        <f>+I10</f>
        <v>122337</v>
      </c>
      <c r="C6" s="99">
        <f t="shared" ref="C6:C16" si="0">+B6/$B$17</f>
        <v>2.4971224418104562E-2</v>
      </c>
      <c r="D6" s="146"/>
      <c r="E6" s="146"/>
      <c r="F6" s="127"/>
      <c r="G6" s="124" t="s">
        <v>89</v>
      </c>
      <c r="H6" s="125" t="s">
        <v>93</v>
      </c>
      <c r="I6" s="126">
        <v>18030</v>
      </c>
      <c r="J6" s="126">
        <v>8852</v>
      </c>
      <c r="K6" s="134">
        <v>9178</v>
      </c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53"/>
      <c r="AU6" s="53"/>
      <c r="AV6" s="53"/>
      <c r="AW6" s="53"/>
      <c r="AX6" s="53"/>
      <c r="AY6" s="53"/>
      <c r="AZ6" s="53"/>
      <c r="BA6" s="53"/>
    </row>
    <row r="7" spans="1:53" ht="15.75" x14ac:dyDescent="0.2">
      <c r="A7" s="97" t="s">
        <v>22</v>
      </c>
      <c r="B7" s="98">
        <f>+I19</f>
        <v>397205</v>
      </c>
      <c r="C7" s="99">
        <f t="shared" si="0"/>
        <v>8.1076822179661279E-2</v>
      </c>
      <c r="D7" s="146"/>
      <c r="E7" s="146"/>
      <c r="F7" s="127"/>
      <c r="G7" s="124" t="s">
        <v>89</v>
      </c>
      <c r="H7" s="125" t="s">
        <v>94</v>
      </c>
      <c r="I7" s="126">
        <v>656464</v>
      </c>
      <c r="J7" s="126">
        <v>331513</v>
      </c>
      <c r="K7" s="134">
        <v>324951</v>
      </c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53"/>
      <c r="AU7" s="53"/>
      <c r="AV7" s="53"/>
      <c r="AW7" s="53"/>
      <c r="AX7" s="53"/>
      <c r="AY7" s="53"/>
      <c r="AZ7" s="53"/>
      <c r="BA7" s="53"/>
    </row>
    <row r="8" spans="1:53" ht="15.75" x14ac:dyDescent="0.2">
      <c r="A8" s="97" t="s">
        <v>24</v>
      </c>
      <c r="B8" s="98">
        <f>+I21</f>
        <v>481213</v>
      </c>
      <c r="C8" s="99">
        <f t="shared" si="0"/>
        <v>9.8224395039189699E-2</v>
      </c>
      <c r="D8" s="146"/>
      <c r="E8" s="146"/>
      <c r="F8" s="127"/>
      <c r="G8" s="124" t="s">
        <v>89</v>
      </c>
      <c r="H8" s="125" t="s">
        <v>95</v>
      </c>
      <c r="I8" s="126">
        <v>14992</v>
      </c>
      <c r="J8" s="126">
        <v>7667</v>
      </c>
      <c r="K8" s="134">
        <v>7325</v>
      </c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53"/>
      <c r="AU8" s="53"/>
      <c r="AV8" s="53"/>
      <c r="AW8" s="53"/>
      <c r="AX8" s="53"/>
      <c r="AY8" s="53"/>
      <c r="AZ8" s="53"/>
      <c r="BA8" s="53"/>
    </row>
    <row r="9" spans="1:53" ht="15.75" x14ac:dyDescent="0.2">
      <c r="A9" s="97" t="s">
        <v>29</v>
      </c>
      <c r="B9" s="98">
        <f>+I26</f>
        <v>643143</v>
      </c>
      <c r="C9" s="99">
        <f t="shared" si="0"/>
        <v>0.13127727658789265</v>
      </c>
      <c r="D9" s="146"/>
      <c r="E9" s="146"/>
      <c r="F9" s="127"/>
      <c r="G9" s="124" t="s">
        <v>89</v>
      </c>
      <c r="H9" s="125" t="s">
        <v>96</v>
      </c>
      <c r="I9" s="126">
        <v>3661</v>
      </c>
      <c r="J9" s="126">
        <v>1824</v>
      </c>
      <c r="K9" s="134">
        <v>1837</v>
      </c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53"/>
      <c r="AU9" s="53"/>
      <c r="AV9" s="53"/>
      <c r="AW9" s="53"/>
      <c r="AX9" s="53"/>
      <c r="AY9" s="53"/>
      <c r="AZ9" s="53"/>
      <c r="BA9" s="53"/>
    </row>
    <row r="10" spans="1:53" ht="15.75" x14ac:dyDescent="0.2">
      <c r="A10" s="97" t="s">
        <v>35</v>
      </c>
      <c r="B10" s="98">
        <f>+I31</f>
        <v>471523</v>
      </c>
      <c r="C10" s="99">
        <f t="shared" si="0"/>
        <v>9.6246488399240757E-2</v>
      </c>
      <c r="D10" s="146"/>
      <c r="E10" s="146"/>
      <c r="F10" s="127"/>
      <c r="G10" s="124" t="s">
        <v>89</v>
      </c>
      <c r="H10" s="125" t="s">
        <v>97</v>
      </c>
      <c r="I10" s="126">
        <v>122337</v>
      </c>
      <c r="J10" s="126">
        <v>62377</v>
      </c>
      <c r="K10" s="134">
        <v>59960</v>
      </c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53"/>
      <c r="AU10" s="53"/>
      <c r="AV10" s="53"/>
      <c r="AW10" s="53"/>
      <c r="AX10" s="53"/>
      <c r="AY10" s="53"/>
      <c r="AZ10" s="53"/>
      <c r="BA10" s="53"/>
    </row>
    <row r="11" spans="1:53" ht="15.75" x14ac:dyDescent="0.2">
      <c r="A11" s="97" t="s">
        <v>43</v>
      </c>
      <c r="B11" s="98">
        <f>+I42</f>
        <v>1142994</v>
      </c>
      <c r="C11" s="99">
        <f t="shared" si="0"/>
        <v>0.23330602910441653</v>
      </c>
      <c r="D11" s="146"/>
      <c r="E11" s="146"/>
      <c r="F11" s="127"/>
      <c r="G11" s="124" t="s">
        <v>89</v>
      </c>
      <c r="H11" s="125" t="s">
        <v>98</v>
      </c>
      <c r="I11" s="126">
        <v>7340</v>
      </c>
      <c r="J11" s="126">
        <v>3707</v>
      </c>
      <c r="K11" s="134">
        <v>3633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53"/>
      <c r="AU11" s="53"/>
      <c r="AV11" s="53"/>
      <c r="AW11" s="53"/>
      <c r="AX11" s="53"/>
      <c r="AY11" s="53"/>
      <c r="AZ11" s="53"/>
      <c r="BA11" s="53"/>
    </row>
    <row r="12" spans="1:53" ht="15.75" x14ac:dyDescent="0.2">
      <c r="A12" s="97" t="s">
        <v>49</v>
      </c>
      <c r="B12" s="98">
        <f>+I47</f>
        <v>86766</v>
      </c>
      <c r="C12" s="99">
        <f t="shared" si="0"/>
        <v>1.7710531220000984E-2</v>
      </c>
      <c r="D12" s="146"/>
      <c r="E12" s="146"/>
      <c r="F12" s="127"/>
      <c r="G12" s="124" t="s">
        <v>89</v>
      </c>
      <c r="H12" s="125" t="s">
        <v>99</v>
      </c>
      <c r="I12" s="126">
        <v>9930</v>
      </c>
      <c r="J12" s="126">
        <v>4961</v>
      </c>
      <c r="K12" s="134">
        <v>4969</v>
      </c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53"/>
      <c r="AU12" s="53"/>
      <c r="AV12" s="53"/>
      <c r="AW12" s="53"/>
      <c r="AX12" s="53"/>
      <c r="AY12" s="53"/>
      <c r="AZ12" s="53"/>
      <c r="BA12" s="53"/>
    </row>
    <row r="13" spans="1:53" ht="15.75" x14ac:dyDescent="0.2">
      <c r="A13" s="97" t="s">
        <v>50</v>
      </c>
      <c r="B13" s="98">
        <f>+I48</f>
        <v>412199</v>
      </c>
      <c r="C13" s="99">
        <f t="shared" si="0"/>
        <v>8.4137372454108586E-2</v>
      </c>
      <c r="D13" s="146"/>
      <c r="E13" s="146"/>
      <c r="F13" s="127"/>
      <c r="G13" s="124" t="s">
        <v>89</v>
      </c>
      <c r="H13" s="125" t="s">
        <v>100</v>
      </c>
      <c r="I13" s="126">
        <v>68747</v>
      </c>
      <c r="J13" s="126">
        <v>35206</v>
      </c>
      <c r="K13" s="134">
        <v>33541</v>
      </c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53"/>
      <c r="AU13" s="53"/>
      <c r="AV13" s="53"/>
      <c r="AW13" s="53"/>
      <c r="AX13" s="53"/>
      <c r="AY13" s="53"/>
      <c r="AZ13" s="53"/>
      <c r="BA13" s="53"/>
    </row>
    <row r="14" spans="1:53" ht="15.75" x14ac:dyDescent="0.2">
      <c r="A14" s="97" t="s">
        <v>51</v>
      </c>
      <c r="B14" s="98">
        <f>+I49</f>
        <v>132169</v>
      </c>
      <c r="C14" s="99">
        <f t="shared" si="0"/>
        <v>2.6978115861239542E-2</v>
      </c>
      <c r="D14" s="146"/>
      <c r="E14" s="146"/>
      <c r="F14" s="127"/>
      <c r="G14" s="124" t="s">
        <v>89</v>
      </c>
      <c r="H14" s="125" t="s">
        <v>101</v>
      </c>
      <c r="I14" s="126">
        <v>36088</v>
      </c>
      <c r="J14" s="126">
        <v>18060</v>
      </c>
      <c r="K14" s="134">
        <v>18028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53"/>
      <c r="AU14" s="53"/>
      <c r="AV14" s="53"/>
      <c r="AW14" s="53"/>
      <c r="AX14" s="53"/>
      <c r="AY14" s="53"/>
      <c r="AZ14" s="53"/>
      <c r="BA14" s="53"/>
    </row>
    <row r="15" spans="1:53" ht="15.75" x14ac:dyDescent="0.2">
      <c r="A15" s="97" t="s">
        <v>52</v>
      </c>
      <c r="B15" s="98">
        <f>+I50</f>
        <v>306322</v>
      </c>
      <c r="C15" s="99">
        <f t="shared" si="0"/>
        <v>6.252593578559737E-2</v>
      </c>
      <c r="D15" s="146"/>
      <c r="E15" s="146"/>
      <c r="F15" s="127"/>
      <c r="G15" s="124" t="s">
        <v>89</v>
      </c>
      <c r="H15" s="125" t="s">
        <v>102</v>
      </c>
      <c r="I15" s="126">
        <v>1360</v>
      </c>
      <c r="J15" s="126">
        <v>657</v>
      </c>
      <c r="K15" s="134">
        <v>703</v>
      </c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53"/>
      <c r="AU15" s="53"/>
      <c r="AV15" s="53"/>
      <c r="AW15" s="53"/>
      <c r="AX15" s="53"/>
      <c r="AY15" s="53"/>
      <c r="AZ15" s="53"/>
      <c r="BA15" s="53"/>
    </row>
    <row r="16" spans="1:53" ht="15.75" x14ac:dyDescent="0.2">
      <c r="A16" s="97" t="s">
        <v>53</v>
      </c>
      <c r="B16" s="98">
        <f>+I51</f>
        <v>46784</v>
      </c>
      <c r="C16" s="99">
        <f t="shared" si="0"/>
        <v>9.5494720581394323E-3</v>
      </c>
      <c r="D16" s="146"/>
      <c r="E16" s="146"/>
      <c r="F16" s="127"/>
      <c r="G16" s="124" t="s">
        <v>89</v>
      </c>
      <c r="H16" s="125" t="s">
        <v>103</v>
      </c>
      <c r="I16" s="126">
        <v>3256</v>
      </c>
      <c r="J16" s="126">
        <v>1672</v>
      </c>
      <c r="K16" s="134">
        <v>1584</v>
      </c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53"/>
      <c r="AU16" s="53"/>
      <c r="AV16" s="53"/>
      <c r="AW16" s="53"/>
      <c r="AX16" s="53"/>
      <c r="AY16" s="53"/>
      <c r="AZ16" s="53"/>
      <c r="BA16" s="53"/>
    </row>
    <row r="17" spans="1:53" ht="15.75" x14ac:dyDescent="0.2">
      <c r="A17" s="100" t="s">
        <v>57</v>
      </c>
      <c r="B17" s="118">
        <f>SUM(B5:B16)</f>
        <v>4899119</v>
      </c>
      <c r="C17" s="119">
        <f>SUM(C5:C16)</f>
        <v>1</v>
      </c>
      <c r="D17" s="147"/>
      <c r="E17" s="147"/>
      <c r="F17" s="127"/>
      <c r="G17" s="124" t="s">
        <v>89</v>
      </c>
      <c r="H17" s="125" t="s">
        <v>104</v>
      </c>
      <c r="I17" s="126">
        <v>104478</v>
      </c>
      <c r="J17" s="126">
        <v>52883</v>
      </c>
      <c r="K17" s="134">
        <v>51595</v>
      </c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53"/>
      <c r="AU17" s="53"/>
      <c r="AV17" s="53"/>
      <c r="AW17" s="53"/>
      <c r="AX17" s="53"/>
      <c r="AY17" s="53"/>
      <c r="AZ17" s="53"/>
      <c r="BA17" s="53"/>
    </row>
    <row r="18" spans="1:53" ht="16.5" thickBot="1" x14ac:dyDescent="0.25">
      <c r="A18" s="97"/>
      <c r="B18" s="98"/>
      <c r="C18" s="99"/>
      <c r="D18" s="146"/>
      <c r="E18" s="146"/>
      <c r="F18" s="127"/>
      <c r="G18" s="124" t="s">
        <v>89</v>
      </c>
      <c r="H18" s="125" t="s">
        <v>105</v>
      </c>
      <c r="I18" s="126">
        <v>40903</v>
      </c>
      <c r="J18" s="126">
        <v>20444</v>
      </c>
      <c r="K18" s="134">
        <v>20459</v>
      </c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53"/>
      <c r="AU18" s="53"/>
      <c r="AV18" s="53"/>
      <c r="AW18" s="53"/>
      <c r="AX18" s="53"/>
      <c r="AY18" s="53"/>
      <c r="AZ18" s="53"/>
      <c r="BA18" s="53"/>
    </row>
    <row r="19" spans="1:53" ht="16.5" thickTop="1" x14ac:dyDescent="0.2">
      <c r="A19" s="94" t="s">
        <v>5</v>
      </c>
      <c r="B19" s="95">
        <f>+I3</f>
        <v>2974</v>
      </c>
      <c r="C19" s="96">
        <f>+B19/$B$58</f>
        <v>3.3592259548210087E-3</v>
      </c>
      <c r="D19" s="146"/>
      <c r="E19" s="146"/>
      <c r="F19" s="127"/>
      <c r="G19" s="124" t="s">
        <v>89</v>
      </c>
      <c r="H19" s="125" t="s">
        <v>106</v>
      </c>
      <c r="I19" s="126">
        <v>397205</v>
      </c>
      <c r="J19" s="126">
        <v>200708</v>
      </c>
      <c r="K19" s="134">
        <v>196497</v>
      </c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53"/>
      <c r="AU19" s="53"/>
      <c r="AV19" s="53"/>
      <c r="AW19" s="53"/>
      <c r="AX19" s="53"/>
      <c r="AY19" s="53"/>
      <c r="AZ19" s="53"/>
      <c r="BA19" s="53"/>
    </row>
    <row r="20" spans="1:53" ht="15.75" x14ac:dyDescent="0.2">
      <c r="A20" s="97" t="s">
        <v>6</v>
      </c>
      <c r="B20" s="98">
        <f>+I4</f>
        <v>3382</v>
      </c>
      <c r="C20" s="99">
        <f t="shared" ref="C20:C57" si="1">+B20/$B$58</f>
        <v>3.8200747071972601E-3</v>
      </c>
      <c r="D20" s="146"/>
      <c r="E20" s="146"/>
      <c r="F20" s="127"/>
      <c r="G20" s="124" t="s">
        <v>89</v>
      </c>
      <c r="H20" s="125" t="s">
        <v>107</v>
      </c>
      <c r="I20" s="126">
        <v>5506</v>
      </c>
      <c r="J20" s="126">
        <v>2796</v>
      </c>
      <c r="K20" s="134">
        <v>2710</v>
      </c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53"/>
      <c r="AU20" s="53"/>
      <c r="AV20" s="53"/>
      <c r="AW20" s="53"/>
      <c r="AX20" s="53"/>
      <c r="AY20" s="53"/>
      <c r="AZ20" s="53"/>
      <c r="BA20" s="53"/>
    </row>
    <row r="21" spans="1:53" ht="15.75" x14ac:dyDescent="0.2">
      <c r="A21" s="97" t="s">
        <v>7</v>
      </c>
      <c r="B21" s="98">
        <f>+I34</f>
        <v>1407</v>
      </c>
      <c r="C21" s="99">
        <f t="shared" si="1"/>
        <v>1.5892504769445728E-3</v>
      </c>
      <c r="D21" s="146"/>
      <c r="E21" s="146"/>
      <c r="F21" s="127"/>
      <c r="G21" s="124" t="s">
        <v>89</v>
      </c>
      <c r="H21" s="125" t="s">
        <v>108</v>
      </c>
      <c r="I21" s="126">
        <v>481213</v>
      </c>
      <c r="J21" s="126">
        <v>242161</v>
      </c>
      <c r="K21" s="134">
        <v>239052</v>
      </c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53"/>
      <c r="AU21" s="53"/>
      <c r="AV21" s="53"/>
      <c r="AW21" s="53"/>
      <c r="AX21" s="53"/>
      <c r="AY21" s="53"/>
      <c r="AZ21" s="53"/>
      <c r="BA21" s="53"/>
    </row>
    <row r="22" spans="1:53" ht="13.5" customHeight="1" x14ac:dyDescent="0.2">
      <c r="A22" s="97" t="s">
        <v>8</v>
      </c>
      <c r="B22" s="98">
        <f>+I5</f>
        <v>35289</v>
      </c>
      <c r="C22" s="99">
        <f t="shared" si="1"/>
        <v>3.9860028486778269E-2</v>
      </c>
      <c r="D22" s="146"/>
      <c r="E22" s="146"/>
      <c r="F22" s="127"/>
      <c r="G22" s="124" t="s">
        <v>89</v>
      </c>
      <c r="H22" s="125" t="s">
        <v>109</v>
      </c>
      <c r="I22" s="126">
        <v>14109</v>
      </c>
      <c r="J22" s="126">
        <v>7115</v>
      </c>
      <c r="K22" s="134">
        <v>6994</v>
      </c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53"/>
      <c r="AU22" s="53"/>
      <c r="AV22" s="53"/>
      <c r="AW22" s="53"/>
      <c r="AX22" s="53"/>
      <c r="AY22" s="53"/>
      <c r="AZ22" s="53"/>
      <c r="BA22" s="53"/>
    </row>
    <row r="23" spans="1:53" ht="15.75" x14ac:dyDescent="0.2">
      <c r="A23" s="97" t="s">
        <v>9</v>
      </c>
      <c r="B23" s="98">
        <f>+I6</f>
        <v>18030</v>
      </c>
      <c r="C23" s="99">
        <f t="shared" si="1"/>
        <v>2.0365448542509344E-2</v>
      </c>
      <c r="D23" s="146"/>
      <c r="E23" s="146"/>
      <c r="F23" s="127"/>
      <c r="G23" s="124" t="s">
        <v>89</v>
      </c>
      <c r="H23" s="125" t="s">
        <v>110</v>
      </c>
      <c r="I23" s="126">
        <v>1808</v>
      </c>
      <c r="J23" s="126">
        <v>890</v>
      </c>
      <c r="K23" s="134">
        <v>918</v>
      </c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53"/>
      <c r="AU23" s="53"/>
      <c r="AV23" s="53"/>
      <c r="AW23" s="53"/>
      <c r="AX23" s="53"/>
      <c r="AY23" s="53"/>
      <c r="AZ23" s="53"/>
      <c r="BA23" s="53"/>
    </row>
    <row r="24" spans="1:53" ht="15.75" x14ac:dyDescent="0.2">
      <c r="A24" s="97" t="s">
        <v>11</v>
      </c>
      <c r="B24" s="98">
        <f>+I8</f>
        <v>14992</v>
      </c>
      <c r="C24" s="99">
        <f t="shared" si="1"/>
        <v>1.6933932587315591E-2</v>
      </c>
      <c r="D24" s="146"/>
      <c r="E24" s="146"/>
      <c r="F24" s="127"/>
      <c r="G24" s="124" t="s">
        <v>89</v>
      </c>
      <c r="H24" s="125" t="s">
        <v>111</v>
      </c>
      <c r="I24" s="126">
        <v>6282</v>
      </c>
      <c r="J24" s="126">
        <v>3224</v>
      </c>
      <c r="K24" s="134">
        <v>3058</v>
      </c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53"/>
      <c r="AU24" s="53"/>
      <c r="AV24" s="53"/>
      <c r="AW24" s="53"/>
      <c r="AX24" s="53"/>
      <c r="AY24" s="53"/>
      <c r="AZ24" s="53"/>
      <c r="BA24" s="53"/>
    </row>
    <row r="25" spans="1:53" ht="15.75" x14ac:dyDescent="0.2">
      <c r="A25" s="97" t="s">
        <v>12</v>
      </c>
      <c r="B25" s="98">
        <f>+I9</f>
        <v>3661</v>
      </c>
      <c r="C25" s="99">
        <f t="shared" si="1"/>
        <v>4.1352139275721966E-3</v>
      </c>
      <c r="D25" s="146"/>
      <c r="E25" s="146"/>
      <c r="F25" s="127"/>
      <c r="G25" s="124" t="s">
        <v>89</v>
      </c>
      <c r="H25" s="125" t="s">
        <v>112</v>
      </c>
      <c r="I25" s="126">
        <v>102149</v>
      </c>
      <c r="J25" s="126">
        <v>51844</v>
      </c>
      <c r="K25" s="134">
        <v>50305</v>
      </c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53"/>
      <c r="AU25" s="53"/>
      <c r="AV25" s="53"/>
      <c r="AW25" s="53"/>
      <c r="AX25" s="53"/>
      <c r="AY25" s="53"/>
      <c r="AZ25" s="53"/>
      <c r="BA25" s="53"/>
    </row>
    <row r="26" spans="1:53" ht="15.75" x14ac:dyDescent="0.2">
      <c r="A26" s="97" t="s">
        <v>14</v>
      </c>
      <c r="B26" s="98">
        <f>+I17</f>
        <v>104478</v>
      </c>
      <c r="C26" s="99">
        <f t="shared" si="1"/>
        <v>0.11801116654599508</v>
      </c>
      <c r="D26" s="146"/>
      <c r="E26" s="146"/>
      <c r="F26" s="127"/>
      <c r="G26" s="124" t="s">
        <v>89</v>
      </c>
      <c r="H26" s="125" t="s">
        <v>113</v>
      </c>
      <c r="I26" s="126">
        <v>643143</v>
      </c>
      <c r="J26" s="126">
        <v>318993</v>
      </c>
      <c r="K26" s="134">
        <v>324150</v>
      </c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53"/>
      <c r="AU26" s="53"/>
      <c r="AV26" s="53"/>
      <c r="AW26" s="53"/>
      <c r="AX26" s="53"/>
      <c r="AY26" s="53"/>
      <c r="AZ26" s="53"/>
      <c r="BA26" s="53"/>
    </row>
    <row r="27" spans="1:53" ht="15.75" x14ac:dyDescent="0.2">
      <c r="A27" s="97" t="s">
        <v>15</v>
      </c>
      <c r="B27" s="98">
        <f t="shared" ref="B27:B32" si="2">+I11</f>
        <v>7340</v>
      </c>
      <c r="C27" s="99">
        <f t="shared" si="1"/>
        <v>8.2907594177492275E-3</v>
      </c>
      <c r="D27" s="146"/>
      <c r="E27" s="146"/>
      <c r="F27" s="127"/>
      <c r="G27" s="124" t="s">
        <v>89</v>
      </c>
      <c r="H27" s="125" t="s">
        <v>114</v>
      </c>
      <c r="I27" s="126">
        <v>16086</v>
      </c>
      <c r="J27" s="126">
        <v>8082</v>
      </c>
      <c r="K27" s="134">
        <v>8004</v>
      </c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53"/>
      <c r="AU27" s="53"/>
      <c r="AV27" s="53"/>
      <c r="AW27" s="53"/>
      <c r="AX27" s="53"/>
      <c r="AY27" s="53"/>
      <c r="AZ27" s="53"/>
      <c r="BA27" s="53"/>
    </row>
    <row r="28" spans="1:53" ht="15.75" x14ac:dyDescent="0.2">
      <c r="A28" s="97" t="s">
        <v>16</v>
      </c>
      <c r="B28" s="98">
        <f t="shared" si="2"/>
        <v>9930</v>
      </c>
      <c r="C28" s="99">
        <f t="shared" si="1"/>
        <v>1.1216245370333765E-2</v>
      </c>
      <c r="D28" s="146"/>
      <c r="E28" s="146"/>
      <c r="F28" s="127"/>
      <c r="G28" s="124" t="s">
        <v>89</v>
      </c>
      <c r="H28" s="125" t="s">
        <v>115</v>
      </c>
      <c r="I28" s="126">
        <v>1386</v>
      </c>
      <c r="J28" s="126">
        <v>724</v>
      </c>
      <c r="K28" s="134">
        <v>662</v>
      </c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53"/>
      <c r="AU28" s="53"/>
      <c r="AV28" s="53"/>
      <c r="AW28" s="53"/>
      <c r="AX28" s="53"/>
      <c r="AY28" s="53"/>
      <c r="AZ28" s="53"/>
      <c r="BA28" s="53"/>
    </row>
    <row r="29" spans="1:53" ht="15.75" x14ac:dyDescent="0.2">
      <c r="A29" s="97" t="s">
        <v>17</v>
      </c>
      <c r="B29" s="98">
        <f t="shared" si="2"/>
        <v>68747</v>
      </c>
      <c r="C29" s="99">
        <f t="shared" si="1"/>
        <v>7.7651885244142529E-2</v>
      </c>
      <c r="D29" s="146"/>
      <c r="E29" s="146"/>
      <c r="F29" s="127"/>
      <c r="G29" s="124" t="s">
        <v>89</v>
      </c>
      <c r="H29" s="125" t="s">
        <v>116</v>
      </c>
      <c r="I29" s="126">
        <v>7026</v>
      </c>
      <c r="J29" s="126">
        <v>3480</v>
      </c>
      <c r="K29" s="134">
        <v>3546</v>
      </c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53"/>
      <c r="AU29" s="53"/>
      <c r="AV29" s="53"/>
      <c r="AW29" s="53"/>
      <c r="AX29" s="53"/>
      <c r="AY29" s="53"/>
      <c r="AZ29" s="53"/>
      <c r="BA29" s="53"/>
    </row>
    <row r="30" spans="1:53" ht="15.75" x14ac:dyDescent="0.2">
      <c r="A30" s="97" t="s">
        <v>18</v>
      </c>
      <c r="B30" s="98">
        <f t="shared" si="2"/>
        <v>36088</v>
      </c>
      <c r="C30" s="99">
        <f t="shared" si="1"/>
        <v>4.0762523960181762E-2</v>
      </c>
      <c r="D30" s="146"/>
      <c r="E30" s="146"/>
      <c r="F30" s="127"/>
      <c r="G30" s="124" t="s">
        <v>89</v>
      </c>
      <c r="H30" s="125" t="s">
        <v>117</v>
      </c>
      <c r="I30" s="126">
        <v>3298</v>
      </c>
      <c r="J30" s="126">
        <v>1716</v>
      </c>
      <c r="K30" s="134">
        <v>1582</v>
      </c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53"/>
      <c r="AU30" s="53"/>
      <c r="AV30" s="53"/>
      <c r="AW30" s="53"/>
      <c r="AX30" s="53"/>
      <c r="AY30" s="53"/>
      <c r="AZ30" s="53"/>
      <c r="BA30" s="53"/>
    </row>
    <row r="31" spans="1:53" ht="15.75" x14ac:dyDescent="0.2">
      <c r="A31" s="97" t="s">
        <v>19</v>
      </c>
      <c r="B31" s="98">
        <f t="shared" si="2"/>
        <v>1360</v>
      </c>
      <c r="C31" s="99">
        <f t="shared" si="1"/>
        <v>1.536162507920838E-3</v>
      </c>
      <c r="D31" s="146"/>
      <c r="E31" s="146"/>
      <c r="F31" s="127"/>
      <c r="G31" s="124" t="s">
        <v>89</v>
      </c>
      <c r="H31" s="125" t="s">
        <v>118</v>
      </c>
      <c r="I31" s="126">
        <v>471523</v>
      </c>
      <c r="J31" s="126">
        <v>237717</v>
      </c>
      <c r="K31" s="134">
        <v>233806</v>
      </c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53"/>
      <c r="AU31" s="53"/>
      <c r="AV31" s="53"/>
      <c r="AW31" s="53"/>
      <c r="AX31" s="53"/>
      <c r="AY31" s="53"/>
      <c r="AZ31" s="53"/>
      <c r="BA31" s="53"/>
    </row>
    <row r="32" spans="1:53" ht="15.75" x14ac:dyDescent="0.2">
      <c r="A32" s="97" t="s">
        <v>20</v>
      </c>
      <c r="B32" s="98">
        <f t="shared" si="2"/>
        <v>3256</v>
      </c>
      <c r="C32" s="99">
        <f t="shared" si="1"/>
        <v>3.6777537689634179E-3</v>
      </c>
      <c r="D32" s="146"/>
      <c r="E32" s="146"/>
      <c r="F32" s="127"/>
      <c r="G32" s="124" t="s">
        <v>89</v>
      </c>
      <c r="H32" s="125" t="s">
        <v>119</v>
      </c>
      <c r="I32" s="126">
        <v>5351</v>
      </c>
      <c r="J32" s="126">
        <v>2657</v>
      </c>
      <c r="K32" s="134">
        <v>2694</v>
      </c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53"/>
      <c r="AU32" s="53"/>
      <c r="AV32" s="53"/>
      <c r="AW32" s="53"/>
      <c r="AX32" s="53"/>
      <c r="AY32" s="53"/>
      <c r="AZ32" s="53"/>
      <c r="BA32" s="53"/>
    </row>
    <row r="33" spans="1:53" ht="15.75" x14ac:dyDescent="0.2">
      <c r="A33" s="97" t="s">
        <v>21</v>
      </c>
      <c r="B33" s="98">
        <f>+I18</f>
        <v>40903</v>
      </c>
      <c r="C33" s="99">
        <f t="shared" si="1"/>
        <v>4.6201216956975023E-2</v>
      </c>
      <c r="D33" s="146"/>
      <c r="E33" s="146"/>
      <c r="F33" s="127"/>
      <c r="G33" s="124" t="s">
        <v>89</v>
      </c>
      <c r="H33" s="125" t="s">
        <v>120</v>
      </c>
      <c r="I33" s="126">
        <v>84666</v>
      </c>
      <c r="J33" s="126">
        <v>41878</v>
      </c>
      <c r="K33" s="134">
        <v>42788</v>
      </c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53"/>
      <c r="AU33" s="53"/>
      <c r="AV33" s="53"/>
      <c r="AW33" s="53"/>
      <c r="AX33" s="53"/>
      <c r="AY33" s="53"/>
      <c r="AZ33" s="53"/>
      <c r="BA33" s="53"/>
    </row>
    <row r="34" spans="1:53" ht="15.75" x14ac:dyDescent="0.2">
      <c r="A34" s="97" t="s">
        <v>23</v>
      </c>
      <c r="B34" s="98">
        <f>+I20</f>
        <v>5506</v>
      </c>
      <c r="C34" s="99">
        <f t="shared" si="1"/>
        <v>6.219199094567745E-3</v>
      </c>
      <c r="D34" s="146"/>
      <c r="E34" s="146"/>
      <c r="F34" s="127"/>
      <c r="G34" s="124" t="s">
        <v>89</v>
      </c>
      <c r="H34" s="125" t="s">
        <v>121</v>
      </c>
      <c r="I34" s="126">
        <v>1407</v>
      </c>
      <c r="J34" s="126">
        <v>699</v>
      </c>
      <c r="K34" s="134">
        <v>708</v>
      </c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53"/>
      <c r="AU34" s="53"/>
      <c r="AV34" s="53"/>
      <c r="AW34" s="53"/>
      <c r="AX34" s="53"/>
      <c r="AY34" s="53"/>
      <c r="AZ34" s="53"/>
      <c r="BA34" s="53"/>
    </row>
    <row r="35" spans="1:53" ht="15.75" x14ac:dyDescent="0.2">
      <c r="A35" s="97" t="s">
        <v>25</v>
      </c>
      <c r="B35" s="98">
        <f>+I22</f>
        <v>14109</v>
      </c>
      <c r="C35" s="99">
        <f t="shared" si="1"/>
        <v>1.5936556488422869E-2</v>
      </c>
      <c r="D35" s="146"/>
      <c r="E35" s="146"/>
      <c r="F35" s="127"/>
      <c r="G35" s="124" t="s">
        <v>89</v>
      </c>
      <c r="H35" s="125" t="s">
        <v>122</v>
      </c>
      <c r="I35" s="126">
        <v>1959</v>
      </c>
      <c r="J35" s="126">
        <v>989</v>
      </c>
      <c r="K35" s="134">
        <v>970</v>
      </c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53"/>
      <c r="AU35" s="53"/>
      <c r="AV35" s="53"/>
      <c r="AW35" s="53"/>
      <c r="AX35" s="53"/>
      <c r="AY35" s="53"/>
      <c r="AZ35" s="53"/>
      <c r="BA35" s="53"/>
    </row>
    <row r="36" spans="1:53" ht="15.75" x14ac:dyDescent="0.2">
      <c r="A36" s="97" t="s">
        <v>26</v>
      </c>
      <c r="B36" s="98">
        <f>+I23</f>
        <v>1808</v>
      </c>
      <c r="C36" s="99">
        <f t="shared" si="1"/>
        <v>2.0421925105300553E-3</v>
      </c>
      <c r="D36" s="146"/>
      <c r="E36" s="146"/>
      <c r="F36" s="127"/>
      <c r="G36" s="124" t="s">
        <v>89</v>
      </c>
      <c r="H36" s="125" t="s">
        <v>123</v>
      </c>
      <c r="I36" s="126">
        <v>5389</v>
      </c>
      <c r="J36" s="126">
        <v>2776</v>
      </c>
      <c r="K36" s="134">
        <v>2613</v>
      </c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53"/>
      <c r="AU36" s="53"/>
      <c r="AV36" s="53"/>
      <c r="AW36" s="53"/>
      <c r="AX36" s="53"/>
      <c r="AY36" s="53"/>
      <c r="AZ36" s="53"/>
      <c r="BA36" s="53"/>
    </row>
    <row r="37" spans="1:53" ht="15.75" x14ac:dyDescent="0.2">
      <c r="A37" s="97" t="s">
        <v>27</v>
      </c>
      <c r="B37" s="98">
        <f>+I24</f>
        <v>6282</v>
      </c>
      <c r="C37" s="99">
        <f t="shared" si="1"/>
        <v>7.0957153490872824E-3</v>
      </c>
      <c r="D37" s="146"/>
      <c r="E37" s="146"/>
      <c r="F37" s="127"/>
      <c r="G37" s="124" t="s">
        <v>89</v>
      </c>
      <c r="H37" s="125" t="s">
        <v>124</v>
      </c>
      <c r="I37" s="126">
        <v>5119</v>
      </c>
      <c r="J37" s="126">
        <v>2639</v>
      </c>
      <c r="K37" s="134">
        <v>2480</v>
      </c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53"/>
      <c r="AU37" s="53"/>
      <c r="AV37" s="53"/>
      <c r="AW37" s="53"/>
      <c r="AX37" s="53"/>
      <c r="AY37" s="53"/>
      <c r="AZ37" s="53"/>
      <c r="BA37" s="53"/>
    </row>
    <row r="38" spans="1:53" ht="15.75" x14ac:dyDescent="0.2">
      <c r="A38" s="97" t="s">
        <v>28</v>
      </c>
      <c r="B38" s="98">
        <f>+I25</f>
        <v>102149</v>
      </c>
      <c r="C38" s="99">
        <f t="shared" si="1"/>
        <v>0.11538048825118065</v>
      </c>
      <c r="D38" s="146"/>
      <c r="E38" s="146"/>
      <c r="F38" s="127"/>
      <c r="G38" s="124" t="s">
        <v>89</v>
      </c>
      <c r="H38" s="125" t="s">
        <v>125</v>
      </c>
      <c r="I38" s="126">
        <v>1483</v>
      </c>
      <c r="J38" s="126">
        <v>764</v>
      </c>
      <c r="K38" s="134">
        <v>719</v>
      </c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53"/>
      <c r="AU38" s="53"/>
      <c r="AV38" s="53"/>
      <c r="AW38" s="53"/>
      <c r="AX38" s="53"/>
      <c r="AY38" s="53"/>
      <c r="AZ38" s="53"/>
      <c r="BA38" s="53"/>
    </row>
    <row r="39" spans="1:53" ht="15.75" x14ac:dyDescent="0.2">
      <c r="A39" s="97" t="s">
        <v>30</v>
      </c>
      <c r="B39" s="98">
        <f>+I35</f>
        <v>1959</v>
      </c>
      <c r="C39" s="99">
        <f t="shared" si="1"/>
        <v>2.2127517301595012E-3</v>
      </c>
      <c r="D39" s="146"/>
      <c r="E39" s="146"/>
      <c r="F39" s="127"/>
      <c r="G39" s="124" t="s">
        <v>89</v>
      </c>
      <c r="H39" s="125" t="s">
        <v>126</v>
      </c>
      <c r="I39" s="126">
        <v>7652</v>
      </c>
      <c r="J39" s="126">
        <v>3795</v>
      </c>
      <c r="K39" s="134">
        <v>3857</v>
      </c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53"/>
      <c r="AU39" s="53"/>
      <c r="AV39" s="53"/>
      <c r="AW39" s="53"/>
      <c r="AX39" s="53"/>
      <c r="AY39" s="53"/>
      <c r="AZ39" s="53"/>
      <c r="BA39" s="53"/>
    </row>
    <row r="40" spans="1:53" ht="15.75" x14ac:dyDescent="0.2">
      <c r="A40" s="97" t="s">
        <v>31</v>
      </c>
      <c r="B40" s="98">
        <f>+I27</f>
        <v>16086</v>
      </c>
      <c r="C40" s="99">
        <f t="shared" si="1"/>
        <v>1.8169639781187207E-2</v>
      </c>
      <c r="D40" s="146"/>
      <c r="E40" s="146"/>
      <c r="F40" s="127"/>
      <c r="G40" s="124" t="s">
        <v>89</v>
      </c>
      <c r="H40" s="125" t="s">
        <v>127</v>
      </c>
      <c r="I40" s="126">
        <v>6048</v>
      </c>
      <c r="J40" s="126">
        <v>3056</v>
      </c>
      <c r="K40" s="134">
        <v>2992</v>
      </c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53"/>
      <c r="AU40" s="53"/>
      <c r="AV40" s="53"/>
      <c r="AW40" s="53"/>
      <c r="AX40" s="53"/>
      <c r="AY40" s="53"/>
      <c r="AZ40" s="53"/>
      <c r="BA40" s="53"/>
    </row>
    <row r="41" spans="1:53" ht="15.75" x14ac:dyDescent="0.2">
      <c r="A41" s="97" t="s">
        <v>32</v>
      </c>
      <c r="B41" s="98">
        <f>+I28</f>
        <v>1386</v>
      </c>
      <c r="C41" s="99">
        <f t="shared" si="1"/>
        <v>1.5655303205722657E-3</v>
      </c>
      <c r="D41" s="146"/>
      <c r="E41" s="146"/>
      <c r="F41" s="127"/>
      <c r="G41" s="124" t="s">
        <v>89</v>
      </c>
      <c r="H41" s="125" t="s">
        <v>128</v>
      </c>
      <c r="I41" s="126">
        <v>67428</v>
      </c>
      <c r="J41" s="126">
        <v>33569</v>
      </c>
      <c r="K41" s="134">
        <v>33859</v>
      </c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53"/>
      <c r="AU41" s="53"/>
      <c r="AV41" s="53"/>
      <c r="AW41" s="53"/>
      <c r="AX41" s="53"/>
      <c r="AY41" s="53"/>
      <c r="AZ41" s="53"/>
      <c r="BA41" s="53"/>
    </row>
    <row r="42" spans="1:53" ht="15.75" x14ac:dyDescent="0.2">
      <c r="A42" s="97" t="s">
        <v>33</v>
      </c>
      <c r="B42" s="98">
        <f>+I29</f>
        <v>7026</v>
      </c>
      <c r="C42" s="99">
        <f t="shared" si="1"/>
        <v>7.9360866034204457E-3</v>
      </c>
      <c r="D42" s="146"/>
      <c r="E42" s="146"/>
      <c r="F42" s="127"/>
      <c r="G42" s="124" t="s">
        <v>89</v>
      </c>
      <c r="H42" s="125" t="s">
        <v>129</v>
      </c>
      <c r="I42" s="126">
        <v>1142994</v>
      </c>
      <c r="J42" s="126">
        <v>564805</v>
      </c>
      <c r="K42" s="134">
        <v>578189</v>
      </c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53"/>
      <c r="AU42" s="53"/>
      <c r="AV42" s="53"/>
      <c r="AW42" s="53"/>
      <c r="AX42" s="53"/>
      <c r="AY42" s="53"/>
      <c r="AZ42" s="53"/>
      <c r="BA42" s="53"/>
    </row>
    <row r="43" spans="1:53" ht="15.75" x14ac:dyDescent="0.2">
      <c r="A43" s="97" t="s">
        <v>34</v>
      </c>
      <c r="B43" s="98">
        <f>+I30</f>
        <v>3298</v>
      </c>
      <c r="C43" s="99">
        <f t="shared" si="1"/>
        <v>3.7251940817080321E-3</v>
      </c>
      <c r="D43" s="146"/>
      <c r="E43" s="146"/>
      <c r="F43" s="127"/>
      <c r="G43" s="124" t="s">
        <v>89</v>
      </c>
      <c r="H43" s="125" t="s">
        <v>130</v>
      </c>
      <c r="I43" s="126">
        <v>906</v>
      </c>
      <c r="J43" s="126">
        <v>457</v>
      </c>
      <c r="K43" s="134">
        <v>449</v>
      </c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53"/>
      <c r="AU43" s="53"/>
      <c r="AV43" s="53"/>
      <c r="AW43" s="53"/>
      <c r="AX43" s="53"/>
      <c r="AY43" s="53"/>
      <c r="AZ43" s="53"/>
      <c r="BA43" s="53"/>
    </row>
    <row r="44" spans="1:53" ht="15.75" x14ac:dyDescent="0.2">
      <c r="A44" s="97" t="s">
        <v>36</v>
      </c>
      <c r="B44" s="98">
        <f>+I32</f>
        <v>5351</v>
      </c>
      <c r="C44" s="99">
        <f t="shared" si="1"/>
        <v>6.0441217499150029E-3</v>
      </c>
      <c r="D44" s="146"/>
      <c r="E44" s="146"/>
      <c r="F44" s="127"/>
      <c r="G44" s="124" t="s">
        <v>89</v>
      </c>
      <c r="H44" s="125" t="s">
        <v>131</v>
      </c>
      <c r="I44" s="126">
        <v>147624</v>
      </c>
      <c r="J44" s="126">
        <v>76004</v>
      </c>
      <c r="K44" s="134">
        <v>71620</v>
      </c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53"/>
      <c r="AU44" s="53"/>
      <c r="AV44" s="53"/>
      <c r="AW44" s="53"/>
      <c r="AX44" s="53"/>
      <c r="AY44" s="53"/>
      <c r="AZ44" s="53"/>
      <c r="BA44" s="53"/>
    </row>
    <row r="45" spans="1:53" ht="15.75" x14ac:dyDescent="0.2">
      <c r="A45" s="97" t="s">
        <v>37</v>
      </c>
      <c r="B45" s="98">
        <f>+I33</f>
        <v>84666</v>
      </c>
      <c r="C45" s="99">
        <f t="shared" si="1"/>
        <v>9.5632893305607106E-2</v>
      </c>
      <c r="D45" s="146"/>
      <c r="E45" s="146"/>
      <c r="F45" s="127"/>
      <c r="G45" s="124" t="s">
        <v>89</v>
      </c>
      <c r="H45" s="125" t="s">
        <v>132</v>
      </c>
      <c r="I45" s="126">
        <v>2377</v>
      </c>
      <c r="J45" s="126">
        <v>1230</v>
      </c>
      <c r="K45" s="134">
        <v>1147</v>
      </c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53"/>
      <c r="AU45" s="53"/>
      <c r="AV45" s="53"/>
      <c r="AW45" s="53"/>
      <c r="AX45" s="53"/>
      <c r="AY45" s="53"/>
      <c r="AZ45" s="53"/>
      <c r="BA45" s="53"/>
    </row>
    <row r="46" spans="1:53" ht="15.75" x14ac:dyDescent="0.2">
      <c r="A46" s="97" t="s">
        <v>38</v>
      </c>
      <c r="B46" s="98">
        <f>+I37</f>
        <v>5119</v>
      </c>
      <c r="C46" s="99">
        <f t="shared" si="1"/>
        <v>5.7820704985638008E-3</v>
      </c>
      <c r="D46" s="146"/>
      <c r="E46" s="146"/>
      <c r="F46" s="127"/>
      <c r="G46" s="124" t="s">
        <v>89</v>
      </c>
      <c r="H46" s="125" t="s">
        <v>133</v>
      </c>
      <c r="I46" s="126">
        <v>34709</v>
      </c>
      <c r="J46" s="126">
        <v>17035</v>
      </c>
      <c r="K46" s="134">
        <v>17674</v>
      </c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53"/>
      <c r="AU46" s="53"/>
      <c r="AV46" s="53"/>
      <c r="AW46" s="53"/>
      <c r="AX46" s="53"/>
      <c r="AY46" s="53"/>
      <c r="AZ46" s="53"/>
      <c r="BA46" s="53"/>
    </row>
    <row r="47" spans="1:53" ht="15.75" x14ac:dyDescent="0.2">
      <c r="A47" s="97" t="s">
        <v>39</v>
      </c>
      <c r="B47" s="98">
        <f>+I38</f>
        <v>1483</v>
      </c>
      <c r="C47" s="99">
        <f t="shared" si="1"/>
        <v>1.6750948523872079E-3</v>
      </c>
      <c r="D47" s="146"/>
      <c r="E47" s="146"/>
      <c r="F47" s="127"/>
      <c r="G47" s="124" t="s">
        <v>89</v>
      </c>
      <c r="H47" s="125" t="s">
        <v>134</v>
      </c>
      <c r="I47" s="126">
        <v>86766</v>
      </c>
      <c r="J47" s="126">
        <v>44135</v>
      </c>
      <c r="K47" s="134">
        <v>42631</v>
      </c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53"/>
      <c r="AU47" s="53"/>
      <c r="AV47" s="53"/>
      <c r="AW47" s="53"/>
      <c r="AX47" s="53"/>
      <c r="AY47" s="53"/>
      <c r="AZ47" s="53"/>
      <c r="BA47" s="53"/>
    </row>
    <row r="48" spans="1:53" ht="15.75" x14ac:dyDescent="0.2">
      <c r="A48" s="97" t="s">
        <v>40</v>
      </c>
      <c r="B48" s="98">
        <f>+I39</f>
        <v>7652</v>
      </c>
      <c r="C48" s="99">
        <f t="shared" si="1"/>
        <v>8.6431731695663615E-3</v>
      </c>
      <c r="D48" s="146"/>
      <c r="E48" s="146"/>
      <c r="F48" s="127"/>
      <c r="G48" s="124" t="s">
        <v>89</v>
      </c>
      <c r="H48" s="125" t="s">
        <v>135</v>
      </c>
      <c r="I48" s="126">
        <v>412199</v>
      </c>
      <c r="J48" s="126">
        <v>202958</v>
      </c>
      <c r="K48" s="134">
        <v>209241</v>
      </c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53"/>
      <c r="AU48" s="53"/>
      <c r="AV48" s="53"/>
      <c r="AW48" s="53"/>
      <c r="AX48" s="53"/>
      <c r="AY48" s="53"/>
      <c r="AZ48" s="53"/>
      <c r="BA48" s="53"/>
    </row>
    <row r="49" spans="1:53" ht="15.75" x14ac:dyDescent="0.2">
      <c r="A49" s="97" t="s">
        <v>41</v>
      </c>
      <c r="B49" s="98">
        <f>+I40</f>
        <v>6048</v>
      </c>
      <c r="C49" s="99">
        <f t="shared" si="1"/>
        <v>6.8314050352244323E-3</v>
      </c>
      <c r="D49" s="146"/>
      <c r="E49" s="146"/>
      <c r="F49" s="127"/>
      <c r="G49" s="124" t="s">
        <v>89</v>
      </c>
      <c r="H49" s="125" t="s">
        <v>136</v>
      </c>
      <c r="I49" s="126">
        <v>132169</v>
      </c>
      <c r="J49" s="126">
        <v>62586</v>
      </c>
      <c r="K49" s="134">
        <v>69583</v>
      </c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53"/>
      <c r="AU49" s="53"/>
      <c r="AV49" s="53"/>
      <c r="AW49" s="53"/>
      <c r="AX49" s="53"/>
      <c r="AY49" s="53"/>
      <c r="AZ49" s="53"/>
      <c r="BA49" s="53"/>
    </row>
    <row r="50" spans="1:53" ht="15.75" x14ac:dyDescent="0.2">
      <c r="A50" s="97" t="s">
        <v>42</v>
      </c>
      <c r="B50" s="98">
        <f>+I41</f>
        <v>67428</v>
      </c>
      <c r="C50" s="99">
        <f t="shared" si="1"/>
        <v>7.616203351771049E-2</v>
      </c>
      <c r="D50" s="146"/>
      <c r="E50" s="146"/>
      <c r="F50" s="127"/>
      <c r="G50" s="124" t="s">
        <v>89</v>
      </c>
      <c r="H50" s="125" t="s">
        <v>137</v>
      </c>
      <c r="I50" s="126">
        <v>306322</v>
      </c>
      <c r="J50" s="126">
        <v>152617</v>
      </c>
      <c r="K50" s="134">
        <v>153705</v>
      </c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53"/>
      <c r="AU50" s="53"/>
      <c r="AV50" s="53"/>
      <c r="AW50" s="53"/>
      <c r="AX50" s="53"/>
      <c r="AY50" s="53"/>
      <c r="AZ50" s="53"/>
      <c r="BA50" s="53"/>
    </row>
    <row r="51" spans="1:53" ht="15.75" x14ac:dyDescent="0.2">
      <c r="A51" s="97" t="s">
        <v>44</v>
      </c>
      <c r="B51" s="98">
        <f>+I43</f>
        <v>906</v>
      </c>
      <c r="C51" s="99">
        <f t="shared" si="1"/>
        <v>1.0233553177766759E-3</v>
      </c>
      <c r="D51" s="146"/>
      <c r="E51" s="146"/>
      <c r="F51" s="127"/>
      <c r="G51" s="124" t="s">
        <v>89</v>
      </c>
      <c r="H51" s="125" t="s">
        <v>138</v>
      </c>
      <c r="I51" s="126">
        <v>46784</v>
      </c>
      <c r="J51" s="126">
        <v>23460</v>
      </c>
      <c r="K51" s="134">
        <v>23324</v>
      </c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53"/>
      <c r="AU51" s="53"/>
      <c r="AV51" s="53"/>
      <c r="AW51" s="53"/>
      <c r="AX51" s="53"/>
      <c r="AY51" s="53"/>
      <c r="AZ51" s="53"/>
      <c r="BA51" s="53"/>
    </row>
    <row r="52" spans="1:53" ht="15.75" x14ac:dyDescent="0.2">
      <c r="A52" s="97" t="s">
        <v>45</v>
      </c>
      <c r="B52" s="98">
        <f>+I44</f>
        <v>147624</v>
      </c>
      <c r="C52" s="99">
        <f t="shared" si="1"/>
        <v>0.16674592210978367</v>
      </c>
      <c r="D52" s="146"/>
      <c r="E52" s="146"/>
      <c r="F52" s="127"/>
      <c r="G52" s="124" t="s">
        <v>89</v>
      </c>
      <c r="H52" s="125" t="s">
        <v>139</v>
      </c>
      <c r="I52" s="126">
        <v>1552</v>
      </c>
      <c r="J52" s="126">
        <v>820</v>
      </c>
      <c r="K52" s="134">
        <v>732</v>
      </c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53"/>
      <c r="AU52" s="53"/>
      <c r="AV52" s="53"/>
      <c r="AW52" s="53"/>
      <c r="AX52" s="53"/>
      <c r="AY52" s="53"/>
      <c r="AZ52" s="53"/>
      <c r="BA52" s="53"/>
    </row>
    <row r="53" spans="1:53" ht="15.75" x14ac:dyDescent="0.2">
      <c r="A53" s="97" t="s">
        <v>46</v>
      </c>
      <c r="B53" s="98">
        <f>+I36</f>
        <v>5389</v>
      </c>
      <c r="C53" s="99">
        <f t="shared" si="1"/>
        <v>6.0870439376363205E-3</v>
      </c>
      <c r="D53" s="146"/>
      <c r="E53" s="146"/>
      <c r="F53" s="127"/>
      <c r="G53" s="136" t="s">
        <v>89</v>
      </c>
      <c r="H53" s="137" t="s">
        <v>140</v>
      </c>
      <c r="I53" s="138">
        <v>3573</v>
      </c>
      <c r="J53" s="138">
        <v>1787</v>
      </c>
      <c r="K53" s="139">
        <v>1786</v>
      </c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53"/>
      <c r="AU53" s="53"/>
      <c r="AV53" s="53"/>
      <c r="AW53" s="53"/>
      <c r="AX53" s="53"/>
      <c r="AY53" s="53"/>
      <c r="AZ53" s="53"/>
      <c r="BA53" s="53"/>
    </row>
    <row r="54" spans="1:53" x14ac:dyDescent="0.2">
      <c r="A54" s="97" t="s">
        <v>47</v>
      </c>
      <c r="B54" s="98">
        <f>+I45</f>
        <v>2377</v>
      </c>
      <c r="C54" s="99">
        <f t="shared" si="1"/>
        <v>2.6848957950939938E-3</v>
      </c>
      <c r="D54" s="146"/>
      <c r="E54" s="146"/>
      <c r="F54" s="127"/>
      <c r="G54" s="140" t="s">
        <v>141</v>
      </c>
      <c r="H54" s="141"/>
      <c r="I54" s="141"/>
      <c r="J54" s="141"/>
      <c r="K54" s="141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53"/>
      <c r="AU54" s="53"/>
      <c r="AV54" s="53"/>
      <c r="AW54" s="53"/>
      <c r="AX54" s="53"/>
      <c r="AY54" s="53"/>
      <c r="AZ54" s="53"/>
      <c r="BA54" s="53"/>
    </row>
    <row r="55" spans="1:53" x14ac:dyDescent="0.2">
      <c r="A55" s="97" t="s">
        <v>48</v>
      </c>
      <c r="B55" s="98">
        <f>+I46</f>
        <v>34709</v>
      </c>
      <c r="C55" s="99">
        <f t="shared" si="1"/>
        <v>3.9204900358400269E-2</v>
      </c>
      <c r="D55" s="146"/>
      <c r="E55" s="146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53"/>
      <c r="AU55" s="53"/>
      <c r="AV55" s="53"/>
      <c r="AW55" s="53"/>
      <c r="AX55" s="53"/>
      <c r="AY55" s="53"/>
      <c r="AZ55" s="53"/>
      <c r="BA55" s="53"/>
    </row>
    <row r="56" spans="1:53" x14ac:dyDescent="0.2">
      <c r="A56" s="97" t="s">
        <v>54</v>
      </c>
      <c r="B56" s="98">
        <f>+I52</f>
        <v>1552</v>
      </c>
      <c r="C56" s="99">
        <f t="shared" si="1"/>
        <v>1.7530325090390738E-3</v>
      </c>
      <c r="D56" s="146"/>
      <c r="E56" s="146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53"/>
      <c r="AU56" s="53"/>
      <c r="AV56" s="53"/>
      <c r="AW56" s="53"/>
      <c r="AX56" s="53"/>
      <c r="AY56" s="53"/>
      <c r="AZ56" s="53"/>
      <c r="BA56" s="53"/>
    </row>
    <row r="57" spans="1:53" x14ac:dyDescent="0.2">
      <c r="A57" s="97" t="s">
        <v>55</v>
      </c>
      <c r="B57" s="98">
        <f>+I53</f>
        <v>3573</v>
      </c>
      <c r="C57" s="99">
        <f t="shared" si="1"/>
        <v>4.0358151770596724E-3</v>
      </c>
      <c r="D57" s="146"/>
      <c r="E57" s="146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53"/>
      <c r="AU57" s="53"/>
      <c r="AV57" s="53"/>
      <c r="AW57" s="53"/>
      <c r="AX57" s="53"/>
      <c r="AY57" s="53"/>
      <c r="AZ57" s="53"/>
      <c r="BA57" s="53"/>
    </row>
    <row r="58" spans="1:53" x14ac:dyDescent="0.2">
      <c r="A58" s="101" t="s">
        <v>57</v>
      </c>
      <c r="B58" s="120">
        <f>SUM(B19:B57)</f>
        <v>885323</v>
      </c>
      <c r="C58" s="121">
        <f>SUM(C19:C57)</f>
        <v>0.99999999999999989</v>
      </c>
      <c r="D58" s="148"/>
      <c r="E58" s="148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53"/>
      <c r="AU58" s="53"/>
      <c r="AV58" s="53"/>
      <c r="AW58" s="53"/>
      <c r="AX58" s="53"/>
      <c r="AY58" s="53"/>
      <c r="AZ58" s="53"/>
      <c r="BA58" s="53"/>
    </row>
    <row r="59" spans="1:53" ht="13.5" thickBot="1" x14ac:dyDescent="0.25">
      <c r="A59" s="102" t="s">
        <v>56</v>
      </c>
      <c r="B59" s="122">
        <f>SUM(B58,B17)</f>
        <v>5784442</v>
      </c>
      <c r="C59" s="123"/>
      <c r="D59" s="149"/>
      <c r="E59" s="149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53"/>
      <c r="AU59" s="53"/>
      <c r="AV59" s="53"/>
      <c r="AW59" s="53"/>
      <c r="AX59" s="53"/>
      <c r="AY59" s="53"/>
      <c r="AZ59" s="53"/>
      <c r="BA59" s="53"/>
    </row>
    <row r="60" spans="1:53" ht="13.5" thickTop="1" x14ac:dyDescent="0.2">
      <c r="A60" s="53"/>
      <c r="B60" s="53"/>
      <c r="C60" s="53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53"/>
      <c r="AU60" s="53"/>
      <c r="AV60" s="53"/>
      <c r="AW60" s="53"/>
      <c r="AX60" s="53"/>
      <c r="AY60" s="53"/>
      <c r="AZ60" s="53"/>
      <c r="BA60" s="53"/>
    </row>
    <row r="61" spans="1:53" ht="15.75" customHeight="1" x14ac:dyDescent="0.2">
      <c r="A61" s="103" t="s">
        <v>86</v>
      </c>
      <c r="B61" s="53"/>
      <c r="C61" s="53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53"/>
      <c r="AU61" s="53"/>
      <c r="AV61" s="53"/>
      <c r="AW61" s="53"/>
      <c r="AX61" s="53"/>
      <c r="AY61" s="53"/>
      <c r="AZ61" s="53"/>
      <c r="BA61" s="53"/>
    </row>
    <row r="62" spans="1:53" s="2" customFormat="1" x14ac:dyDescent="0.2">
      <c r="A62" s="53"/>
      <c r="B62" s="53"/>
      <c r="C62" s="53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53"/>
      <c r="AU62" s="53"/>
      <c r="AV62" s="53"/>
      <c r="AW62" s="53"/>
      <c r="AX62" s="53"/>
      <c r="AY62" s="53"/>
      <c r="AZ62" s="53"/>
      <c r="BA62" s="53"/>
    </row>
    <row r="63" spans="1:53" x14ac:dyDescent="0.2">
      <c r="A63" s="53"/>
      <c r="B63" s="53"/>
      <c r="C63" s="53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53"/>
      <c r="AU63" s="53"/>
      <c r="AV63" s="53"/>
      <c r="AW63" s="53"/>
      <c r="AX63" s="53"/>
      <c r="AY63" s="53"/>
      <c r="AZ63" s="53"/>
      <c r="BA63" s="53"/>
    </row>
    <row r="64" spans="1:53" x14ac:dyDescent="0.2">
      <c r="A64" s="53"/>
      <c r="B64" s="53"/>
      <c r="C64" s="53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53"/>
      <c r="AU64" s="53"/>
      <c r="AV64" s="53"/>
      <c r="AW64" s="53"/>
      <c r="AX64" s="53"/>
      <c r="AY64" s="53"/>
      <c r="AZ64" s="53"/>
      <c r="BA64" s="53"/>
    </row>
    <row r="65" spans="1:53" x14ac:dyDescent="0.2">
      <c r="A65" s="53"/>
      <c r="B65" s="53"/>
      <c r="C65" s="53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53"/>
      <c r="AU65" s="53"/>
      <c r="AV65" s="53"/>
      <c r="AW65" s="53"/>
      <c r="AX65" s="53"/>
      <c r="AY65" s="53"/>
      <c r="AZ65" s="53"/>
      <c r="BA65" s="53"/>
    </row>
    <row r="66" spans="1:53" x14ac:dyDescent="0.2">
      <c r="A66" s="53"/>
      <c r="B66" s="53"/>
      <c r="C66" s="53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53"/>
      <c r="AU66" s="53"/>
      <c r="AV66" s="53"/>
      <c r="AW66" s="53"/>
      <c r="AX66" s="53"/>
      <c r="AY66" s="53"/>
      <c r="AZ66" s="53"/>
      <c r="BA66" s="53"/>
    </row>
    <row r="67" spans="1:53" x14ac:dyDescent="0.2">
      <c r="A67" s="53"/>
      <c r="B67" s="53"/>
      <c r="C67" s="53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53"/>
      <c r="AU67" s="53"/>
      <c r="AV67" s="53"/>
      <c r="AW67" s="53"/>
      <c r="AX67" s="53"/>
      <c r="AY67" s="53"/>
      <c r="AZ67" s="53"/>
      <c r="BA67" s="53"/>
    </row>
    <row r="68" spans="1:53" x14ac:dyDescent="0.2">
      <c r="A68" s="53"/>
      <c r="B68" s="53"/>
      <c r="C68" s="53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53"/>
      <c r="AU68" s="53"/>
      <c r="AV68" s="53"/>
      <c r="AW68" s="53"/>
      <c r="AX68" s="53"/>
      <c r="AY68" s="53"/>
      <c r="AZ68" s="53"/>
      <c r="BA68" s="53"/>
    </row>
    <row r="69" spans="1:53" x14ac:dyDescent="0.2">
      <c r="A69" s="53"/>
      <c r="B69" s="53"/>
      <c r="C69" s="53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53"/>
      <c r="AU69" s="53"/>
      <c r="AV69" s="53"/>
      <c r="AW69" s="53"/>
      <c r="AX69" s="53"/>
      <c r="AY69" s="53"/>
      <c r="AZ69" s="53"/>
      <c r="BA69" s="53"/>
    </row>
    <row r="70" spans="1:53" x14ac:dyDescent="0.2">
      <c r="A70" s="53"/>
      <c r="B70" s="53"/>
      <c r="C70" s="53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53"/>
      <c r="AU70" s="53"/>
      <c r="AV70" s="53"/>
      <c r="AW70" s="53"/>
      <c r="AX70" s="53"/>
      <c r="AY70" s="53"/>
      <c r="AZ70" s="53"/>
      <c r="BA70" s="53"/>
    </row>
    <row r="71" spans="1:53" x14ac:dyDescent="0.2">
      <c r="A71" s="53"/>
      <c r="B71" s="53"/>
      <c r="C71" s="53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53"/>
      <c r="AU71" s="53"/>
      <c r="AV71" s="53"/>
      <c r="AW71" s="53"/>
      <c r="AX71" s="53"/>
      <c r="AY71" s="53"/>
      <c r="AZ71" s="53"/>
      <c r="BA71" s="53"/>
    </row>
    <row r="72" spans="1:53" x14ac:dyDescent="0.2">
      <c r="A72" s="53"/>
      <c r="B72" s="53"/>
      <c r="C72" s="53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53"/>
      <c r="AU72" s="53"/>
      <c r="AV72" s="53"/>
      <c r="AW72" s="53"/>
      <c r="AX72" s="53"/>
      <c r="AY72" s="53"/>
      <c r="AZ72" s="53"/>
      <c r="BA72" s="53"/>
    </row>
    <row r="73" spans="1:53" x14ac:dyDescent="0.2">
      <c r="A73" s="53"/>
      <c r="B73" s="53"/>
      <c r="C73" s="53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53"/>
      <c r="AU73" s="53"/>
      <c r="AV73" s="53"/>
      <c r="AW73" s="53"/>
      <c r="AX73" s="53"/>
      <c r="AY73" s="53"/>
      <c r="AZ73" s="53"/>
      <c r="BA73" s="53"/>
    </row>
    <row r="74" spans="1:53" x14ac:dyDescent="0.2">
      <c r="A74" s="53"/>
      <c r="B74" s="53"/>
      <c r="C74" s="53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53"/>
      <c r="AU74" s="53"/>
      <c r="AV74" s="53"/>
      <c r="AW74" s="53"/>
      <c r="AX74" s="53"/>
      <c r="AY74" s="53"/>
      <c r="AZ74" s="53"/>
      <c r="BA74" s="53"/>
    </row>
    <row r="75" spans="1:53" x14ac:dyDescent="0.2">
      <c r="A75" s="53"/>
      <c r="B75" s="53"/>
      <c r="C75" s="53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53"/>
      <c r="AU75" s="53"/>
      <c r="AV75" s="53"/>
      <c r="AW75" s="53"/>
      <c r="AX75" s="53"/>
      <c r="AY75" s="53"/>
      <c r="AZ75" s="53"/>
      <c r="BA75" s="53"/>
    </row>
    <row r="76" spans="1:53" x14ac:dyDescent="0.2">
      <c r="A76" s="53"/>
      <c r="B76" s="53"/>
      <c r="C76" s="53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53"/>
      <c r="AU76" s="53"/>
      <c r="AV76" s="53"/>
      <c r="AW76" s="53"/>
      <c r="AX76" s="53"/>
      <c r="AY76" s="53"/>
      <c r="AZ76" s="53"/>
      <c r="BA76" s="53"/>
    </row>
    <row r="77" spans="1:53" x14ac:dyDescent="0.2">
      <c r="A77" s="53"/>
      <c r="B77" s="53"/>
      <c r="C77" s="53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53"/>
      <c r="AU77" s="53"/>
      <c r="AV77" s="53"/>
      <c r="AW77" s="53"/>
      <c r="AX77" s="53"/>
      <c r="AY77" s="53"/>
      <c r="AZ77" s="53"/>
      <c r="BA77" s="53"/>
    </row>
    <row r="78" spans="1:53" x14ac:dyDescent="0.2">
      <c r="A78" s="53"/>
      <c r="B78" s="53"/>
      <c r="C78" s="53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53"/>
      <c r="AU78" s="53"/>
      <c r="AV78" s="53"/>
      <c r="AW78" s="53"/>
      <c r="AX78" s="53"/>
      <c r="AY78" s="53"/>
      <c r="AZ78" s="53"/>
      <c r="BA78" s="53"/>
    </row>
    <row r="79" spans="1:53" x14ac:dyDescent="0.2">
      <c r="A79" s="53"/>
      <c r="B79" s="53"/>
      <c r="C79" s="53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53"/>
      <c r="AU79" s="53"/>
      <c r="AV79" s="53"/>
      <c r="AW79" s="53"/>
      <c r="AX79" s="53"/>
      <c r="AY79" s="53"/>
      <c r="AZ79" s="53"/>
      <c r="BA79" s="53"/>
    </row>
    <row r="80" spans="1:53" x14ac:dyDescent="0.2">
      <c r="A80" s="53"/>
      <c r="B80" s="53"/>
      <c r="C80" s="53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53"/>
      <c r="AU80" s="53"/>
      <c r="AV80" s="53"/>
      <c r="AW80" s="53"/>
      <c r="AX80" s="53"/>
      <c r="AY80" s="53"/>
      <c r="AZ80" s="53"/>
      <c r="BA80" s="53"/>
    </row>
    <row r="81" spans="1:53" x14ac:dyDescent="0.2">
      <c r="A81" s="53"/>
      <c r="B81" s="53"/>
      <c r="C81" s="53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53"/>
      <c r="AU81" s="53"/>
      <c r="AV81" s="53"/>
      <c r="AW81" s="53"/>
      <c r="AX81" s="53"/>
      <c r="AY81" s="53"/>
      <c r="AZ81" s="53"/>
      <c r="BA81" s="53"/>
    </row>
    <row r="82" spans="1:53" x14ac:dyDescent="0.2">
      <c r="A82" s="53"/>
      <c r="B82" s="53"/>
      <c r="C82" s="53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53"/>
      <c r="AU82" s="53"/>
      <c r="AV82" s="53"/>
      <c r="AW82" s="53"/>
      <c r="AX82" s="53"/>
      <c r="AY82" s="53"/>
      <c r="AZ82" s="53"/>
      <c r="BA82" s="53"/>
    </row>
    <row r="83" spans="1:53" x14ac:dyDescent="0.2">
      <c r="A83" s="53"/>
      <c r="B83" s="53"/>
      <c r="C83" s="53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53"/>
      <c r="AU83" s="53"/>
      <c r="AV83" s="53"/>
      <c r="AW83" s="53"/>
      <c r="AX83" s="53"/>
      <c r="AY83" s="53"/>
      <c r="AZ83" s="53"/>
      <c r="BA83" s="53"/>
    </row>
    <row r="84" spans="1:53" x14ac:dyDescent="0.2">
      <c r="A84" s="53"/>
      <c r="B84" s="53"/>
      <c r="C84" s="53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53"/>
      <c r="AU84" s="53"/>
      <c r="AV84" s="53"/>
      <c r="AW84" s="53"/>
      <c r="AX84" s="53"/>
      <c r="AY84" s="53"/>
      <c r="AZ84" s="53"/>
      <c r="BA84" s="53"/>
    </row>
    <row r="85" spans="1:53" x14ac:dyDescent="0.2">
      <c r="A85" s="53"/>
      <c r="B85" s="53"/>
      <c r="C85" s="53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53"/>
      <c r="AU85" s="53"/>
      <c r="AV85" s="53"/>
      <c r="AW85" s="53"/>
      <c r="AX85" s="53"/>
      <c r="AY85" s="53"/>
      <c r="AZ85" s="53"/>
      <c r="BA85" s="53"/>
    </row>
    <row r="86" spans="1:53" x14ac:dyDescent="0.2">
      <c r="A86" s="53"/>
      <c r="B86" s="53"/>
      <c r="C86" s="53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53"/>
      <c r="AU86" s="53"/>
      <c r="AV86" s="53"/>
      <c r="AW86" s="53"/>
      <c r="AX86" s="53"/>
      <c r="AY86" s="53"/>
      <c r="AZ86" s="53"/>
      <c r="BA86" s="53"/>
    </row>
    <row r="87" spans="1:53" x14ac:dyDescent="0.2">
      <c r="A87" s="53"/>
      <c r="B87" s="53"/>
      <c r="C87" s="53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53"/>
      <c r="AU87" s="53"/>
      <c r="AV87" s="53"/>
      <c r="AW87" s="53"/>
      <c r="AX87" s="53"/>
      <c r="AY87" s="53"/>
      <c r="AZ87" s="53"/>
      <c r="BA87" s="53"/>
    </row>
    <row r="88" spans="1:53" x14ac:dyDescent="0.2">
      <c r="A88" s="53"/>
      <c r="B88" s="53"/>
      <c r="C88" s="53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53"/>
      <c r="AU88" s="53"/>
      <c r="AV88" s="53"/>
      <c r="AW88" s="53"/>
      <c r="AX88" s="53"/>
      <c r="AY88" s="53"/>
      <c r="AZ88" s="53"/>
      <c r="BA88" s="53"/>
    </row>
    <row r="89" spans="1:53" x14ac:dyDescent="0.2">
      <c r="A89" s="53"/>
      <c r="B89" s="53"/>
      <c r="C89" s="53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53"/>
      <c r="AU89" s="53"/>
      <c r="AV89" s="53"/>
      <c r="AW89" s="53"/>
      <c r="AX89" s="53"/>
      <c r="AY89" s="53"/>
      <c r="AZ89" s="53"/>
      <c r="BA89" s="53"/>
    </row>
    <row r="90" spans="1:53" x14ac:dyDescent="0.2">
      <c r="A90" s="53"/>
      <c r="B90" s="53"/>
      <c r="C90" s="53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53"/>
      <c r="AU90" s="53"/>
      <c r="AV90" s="53"/>
      <c r="AW90" s="53"/>
      <c r="AX90" s="53"/>
      <c r="AY90" s="53"/>
      <c r="AZ90" s="53"/>
      <c r="BA90" s="53"/>
    </row>
    <row r="91" spans="1:53" x14ac:dyDescent="0.2">
      <c r="A91" s="53"/>
      <c r="B91" s="53"/>
      <c r="C91" s="53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53"/>
      <c r="AU91" s="53"/>
      <c r="AV91" s="53"/>
      <c r="AW91" s="53"/>
      <c r="AX91" s="53"/>
      <c r="AY91" s="53"/>
      <c r="AZ91" s="53"/>
      <c r="BA91" s="53"/>
    </row>
    <row r="92" spans="1:53" x14ac:dyDescent="0.2">
      <c r="A92" s="53"/>
      <c r="B92" s="53"/>
      <c r="C92" s="53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53"/>
      <c r="AU92" s="53"/>
      <c r="AV92" s="53"/>
      <c r="AW92" s="53"/>
      <c r="AX92" s="53"/>
      <c r="AY92" s="53"/>
      <c r="AZ92" s="53"/>
      <c r="BA92" s="53"/>
    </row>
    <row r="93" spans="1:53" x14ac:dyDescent="0.2">
      <c r="A93" s="53"/>
      <c r="B93" s="53"/>
      <c r="C93" s="53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53"/>
      <c r="AU93" s="53"/>
      <c r="AV93" s="53"/>
      <c r="AW93" s="53"/>
      <c r="AX93" s="53"/>
      <c r="AY93" s="53"/>
      <c r="AZ93" s="53"/>
      <c r="BA93" s="53"/>
    </row>
    <row r="94" spans="1:53" x14ac:dyDescent="0.2">
      <c r="A94" s="53"/>
      <c r="B94" s="53"/>
      <c r="C94" s="53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53"/>
      <c r="AU94" s="53"/>
      <c r="AV94" s="53"/>
      <c r="AW94" s="53"/>
      <c r="AX94" s="53"/>
      <c r="AY94" s="53"/>
      <c r="AZ94" s="53"/>
      <c r="BA94" s="53"/>
    </row>
    <row r="95" spans="1:53" x14ac:dyDescent="0.2">
      <c r="A95" s="53"/>
      <c r="B95" s="53"/>
      <c r="C95" s="53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53"/>
      <c r="AU95" s="53"/>
      <c r="AV95" s="53"/>
      <c r="AW95" s="53"/>
      <c r="AX95" s="53"/>
      <c r="AY95" s="53"/>
      <c r="AZ95" s="53"/>
      <c r="BA95" s="53"/>
    </row>
    <row r="96" spans="1:53" x14ac:dyDescent="0.2">
      <c r="A96" s="53"/>
      <c r="B96" s="53"/>
      <c r="C96" s="53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53"/>
      <c r="AU96" s="53"/>
      <c r="AV96" s="53"/>
      <c r="AW96" s="53"/>
      <c r="AX96" s="53"/>
      <c r="AY96" s="53"/>
      <c r="AZ96" s="53"/>
      <c r="BA96" s="53"/>
    </row>
    <row r="97" spans="1:53" x14ac:dyDescent="0.2">
      <c r="A97" s="53"/>
      <c r="B97" s="53"/>
      <c r="C97" s="53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53"/>
      <c r="AU97" s="53"/>
      <c r="AV97" s="53"/>
      <c r="AW97" s="53"/>
      <c r="AX97" s="53"/>
      <c r="AY97" s="53"/>
      <c r="AZ97" s="53"/>
      <c r="BA97" s="53"/>
    </row>
    <row r="98" spans="1:53" x14ac:dyDescent="0.2">
      <c r="A98" s="53"/>
      <c r="B98" s="53"/>
      <c r="C98" s="53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53"/>
      <c r="AU98" s="53"/>
      <c r="AV98" s="53"/>
      <c r="AW98" s="53"/>
      <c r="AX98" s="53"/>
      <c r="AY98" s="53"/>
      <c r="AZ98" s="53"/>
      <c r="BA98" s="53"/>
    </row>
    <row r="99" spans="1:53" x14ac:dyDescent="0.2">
      <c r="A99" s="53"/>
      <c r="B99" s="53"/>
      <c r="C99" s="53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53"/>
      <c r="AU99" s="53"/>
      <c r="AV99" s="53"/>
      <c r="AW99" s="53"/>
      <c r="AX99" s="53"/>
      <c r="AY99" s="53"/>
      <c r="AZ99" s="53"/>
      <c r="BA99" s="53"/>
    </row>
    <row r="100" spans="1:53" x14ac:dyDescent="0.2">
      <c r="A100" s="53"/>
      <c r="B100" s="53"/>
      <c r="C100" s="53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53"/>
      <c r="AU100" s="53"/>
      <c r="AV100" s="53"/>
      <c r="AW100" s="53"/>
      <c r="AX100" s="53"/>
      <c r="AY100" s="53"/>
      <c r="AZ100" s="53"/>
      <c r="BA100" s="53"/>
    </row>
    <row r="101" spans="1:53" x14ac:dyDescent="0.2">
      <c r="A101" s="53"/>
      <c r="B101" s="53"/>
      <c r="C101" s="53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53"/>
      <c r="AU101" s="53"/>
      <c r="AV101" s="53"/>
      <c r="AW101" s="53"/>
      <c r="AX101" s="53"/>
      <c r="AY101" s="53"/>
      <c r="AZ101" s="53"/>
      <c r="BA101" s="53"/>
    </row>
    <row r="102" spans="1:53" x14ac:dyDescent="0.2">
      <c r="A102" s="53"/>
      <c r="B102" s="53"/>
      <c r="C102" s="53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53"/>
      <c r="AU102" s="53"/>
      <c r="AV102" s="53"/>
      <c r="AW102" s="53"/>
      <c r="AX102" s="53"/>
      <c r="AY102" s="53"/>
      <c r="AZ102" s="53"/>
      <c r="BA102" s="53"/>
    </row>
    <row r="103" spans="1:53" x14ac:dyDescent="0.2">
      <c r="A103" s="53"/>
      <c r="B103" s="53"/>
      <c r="C103" s="53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53"/>
      <c r="AU103" s="53"/>
      <c r="AV103" s="53"/>
      <c r="AW103" s="53"/>
      <c r="AX103" s="53"/>
      <c r="AY103" s="53"/>
      <c r="AZ103" s="53"/>
      <c r="BA103" s="53"/>
    </row>
    <row r="104" spans="1:53" x14ac:dyDescent="0.2">
      <c r="A104" s="53"/>
      <c r="B104" s="53"/>
      <c r="C104" s="53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53"/>
      <c r="AU104" s="53"/>
      <c r="AV104" s="53"/>
      <c r="AW104" s="53"/>
      <c r="AX104" s="53"/>
      <c r="AY104" s="53"/>
      <c r="AZ104" s="53"/>
      <c r="BA104" s="53"/>
    </row>
    <row r="105" spans="1:53" x14ac:dyDescent="0.2">
      <c r="A105" s="53"/>
      <c r="B105" s="53"/>
      <c r="C105" s="53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53"/>
      <c r="AU105" s="53"/>
      <c r="AV105" s="53"/>
      <c r="AW105" s="53"/>
      <c r="AX105" s="53"/>
      <c r="AY105" s="53"/>
      <c r="AZ105" s="53"/>
      <c r="BA105" s="53"/>
    </row>
    <row r="106" spans="1:53" x14ac:dyDescent="0.2">
      <c r="A106" s="53"/>
      <c r="B106" s="53"/>
      <c r="C106" s="53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53"/>
      <c r="AU106" s="53"/>
      <c r="AV106" s="53"/>
      <c r="AW106" s="53"/>
      <c r="AX106" s="53"/>
      <c r="AY106" s="53"/>
      <c r="AZ106" s="53"/>
      <c r="BA106" s="53"/>
    </row>
    <row r="107" spans="1:53" x14ac:dyDescent="0.2">
      <c r="A107" s="53"/>
      <c r="B107" s="53"/>
      <c r="C107" s="53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53"/>
      <c r="AU107" s="53"/>
      <c r="AV107" s="53"/>
      <c r="AW107" s="53"/>
      <c r="AX107" s="53"/>
      <c r="AY107" s="53"/>
      <c r="AZ107" s="53"/>
      <c r="BA107" s="53"/>
    </row>
    <row r="108" spans="1:53" x14ac:dyDescent="0.2">
      <c r="A108" s="53"/>
      <c r="B108" s="53"/>
      <c r="C108" s="53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53"/>
      <c r="AU108" s="53"/>
      <c r="AV108" s="53"/>
      <c r="AW108" s="53"/>
      <c r="AX108" s="53"/>
      <c r="AY108" s="53"/>
      <c r="AZ108" s="53"/>
      <c r="BA108" s="53"/>
    </row>
    <row r="109" spans="1:53" x14ac:dyDescent="0.2">
      <c r="A109" s="53"/>
      <c r="B109" s="53"/>
      <c r="C109" s="53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53"/>
      <c r="AU109" s="53"/>
      <c r="AV109" s="53"/>
      <c r="AW109" s="53"/>
      <c r="AX109" s="53"/>
      <c r="AY109" s="53"/>
      <c r="AZ109" s="53"/>
      <c r="BA109" s="53"/>
    </row>
    <row r="110" spans="1:53" x14ac:dyDescent="0.2">
      <c r="A110" s="53"/>
      <c r="B110" s="53"/>
      <c r="C110" s="53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53"/>
      <c r="AU110" s="53"/>
      <c r="AV110" s="53"/>
      <c r="AW110" s="53"/>
      <c r="AX110" s="53"/>
      <c r="AY110" s="53"/>
      <c r="AZ110" s="53"/>
      <c r="BA110" s="53"/>
    </row>
    <row r="111" spans="1:53" x14ac:dyDescent="0.2">
      <c r="A111" s="53"/>
      <c r="B111" s="53"/>
      <c r="C111" s="53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53"/>
      <c r="AU111" s="53"/>
      <c r="AV111" s="53"/>
      <c r="AW111" s="53"/>
      <c r="AX111" s="53"/>
      <c r="AY111" s="53"/>
      <c r="AZ111" s="53"/>
      <c r="BA111" s="53"/>
    </row>
    <row r="112" spans="1:53" x14ac:dyDescent="0.2">
      <c r="A112" s="53"/>
      <c r="B112" s="53"/>
      <c r="C112" s="53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53"/>
      <c r="AU112" s="53"/>
      <c r="AV112" s="53"/>
      <c r="AW112" s="53"/>
      <c r="AX112" s="53"/>
      <c r="AY112" s="53"/>
      <c r="AZ112" s="53"/>
      <c r="BA112" s="53"/>
    </row>
    <row r="113" spans="1:53" x14ac:dyDescent="0.2">
      <c r="A113" s="53"/>
      <c r="B113" s="53"/>
      <c r="C113" s="53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53"/>
      <c r="AU113" s="53"/>
      <c r="AV113" s="53"/>
      <c r="AW113" s="53"/>
      <c r="AX113" s="53"/>
      <c r="AY113" s="53"/>
      <c r="AZ113" s="53"/>
      <c r="BA113" s="53"/>
    </row>
    <row r="114" spans="1:53" x14ac:dyDescent="0.2">
      <c r="A114" s="53"/>
      <c r="B114" s="53"/>
      <c r="C114" s="53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53"/>
      <c r="AU114" s="53"/>
      <c r="AV114" s="53"/>
      <c r="AW114" s="53"/>
      <c r="AX114" s="53"/>
      <c r="AY114" s="53"/>
      <c r="AZ114" s="53"/>
      <c r="BA114" s="53"/>
    </row>
    <row r="115" spans="1:53" x14ac:dyDescent="0.2">
      <c r="A115" s="53"/>
      <c r="B115" s="53"/>
      <c r="C115" s="53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53"/>
      <c r="AU115" s="53"/>
      <c r="AV115" s="53"/>
      <c r="AW115" s="53"/>
      <c r="AX115" s="53"/>
      <c r="AY115" s="53"/>
      <c r="AZ115" s="53"/>
      <c r="BA115" s="53"/>
    </row>
    <row r="116" spans="1:53" x14ac:dyDescent="0.2">
      <c r="A116" s="53"/>
      <c r="B116" s="53"/>
      <c r="C116" s="53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53"/>
      <c r="AU116" s="53"/>
      <c r="AV116" s="53"/>
      <c r="AW116" s="53"/>
      <c r="AX116" s="53"/>
      <c r="AY116" s="53"/>
      <c r="AZ116" s="53"/>
      <c r="BA116" s="53"/>
    </row>
    <row r="117" spans="1:53" x14ac:dyDescent="0.2">
      <c r="A117" s="53"/>
      <c r="B117" s="53"/>
      <c r="C117" s="53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53"/>
      <c r="AU117" s="53"/>
      <c r="AV117" s="53"/>
      <c r="AW117" s="53"/>
      <c r="AX117" s="53"/>
      <c r="AY117" s="53"/>
      <c r="AZ117" s="53"/>
      <c r="BA117" s="53"/>
    </row>
    <row r="118" spans="1:53" x14ac:dyDescent="0.2">
      <c r="A118" s="53"/>
      <c r="B118" s="53"/>
      <c r="C118" s="53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53"/>
      <c r="AU118" s="53"/>
      <c r="AV118" s="53"/>
      <c r="AW118" s="53"/>
      <c r="AX118" s="53"/>
      <c r="AY118" s="53"/>
      <c r="AZ118" s="53"/>
      <c r="BA118" s="53"/>
    </row>
    <row r="119" spans="1:53" x14ac:dyDescent="0.2">
      <c r="A119" s="53"/>
      <c r="B119" s="53"/>
      <c r="C119" s="53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53"/>
      <c r="AU119" s="53"/>
      <c r="AV119" s="53"/>
      <c r="AW119" s="53"/>
      <c r="AX119" s="53"/>
      <c r="AY119" s="53"/>
      <c r="AZ119" s="53"/>
      <c r="BA119" s="53"/>
    </row>
    <row r="120" spans="1:53" x14ac:dyDescent="0.2">
      <c r="A120" s="53"/>
      <c r="B120" s="53"/>
      <c r="C120" s="53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53"/>
      <c r="AU120" s="53"/>
      <c r="AV120" s="53"/>
      <c r="AW120" s="53"/>
      <c r="AX120" s="53"/>
      <c r="AY120" s="53"/>
      <c r="AZ120" s="53"/>
      <c r="BA120" s="53"/>
    </row>
    <row r="121" spans="1:53" x14ac:dyDescent="0.2">
      <c r="A121" s="53"/>
      <c r="B121" s="53"/>
      <c r="C121" s="53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53"/>
      <c r="AU121" s="53"/>
      <c r="AV121" s="53"/>
      <c r="AW121" s="53"/>
      <c r="AX121" s="53"/>
      <c r="AY121" s="53"/>
      <c r="AZ121" s="53"/>
      <c r="BA121" s="53"/>
    </row>
    <row r="122" spans="1:53" x14ac:dyDescent="0.2">
      <c r="A122" s="53"/>
      <c r="B122" s="53"/>
      <c r="C122" s="53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53"/>
      <c r="AU122" s="53"/>
      <c r="AV122" s="53"/>
      <c r="AW122" s="53"/>
      <c r="AX122" s="53"/>
      <c r="AY122" s="53"/>
      <c r="AZ122" s="53"/>
      <c r="BA122" s="53"/>
    </row>
    <row r="123" spans="1:53" x14ac:dyDescent="0.2">
      <c r="A123" s="53"/>
      <c r="B123" s="53"/>
      <c r="C123" s="53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53"/>
      <c r="AU123" s="53"/>
      <c r="AV123" s="53"/>
      <c r="AW123" s="53"/>
      <c r="AX123" s="53"/>
      <c r="AY123" s="53"/>
      <c r="AZ123" s="53"/>
      <c r="BA123" s="53"/>
    </row>
    <row r="124" spans="1:53" x14ac:dyDescent="0.2">
      <c r="A124" s="53"/>
      <c r="B124" s="53"/>
      <c r="C124" s="53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53"/>
      <c r="AU124" s="53"/>
      <c r="AV124" s="53"/>
      <c r="AW124" s="53"/>
      <c r="AX124" s="53"/>
      <c r="AY124" s="53"/>
      <c r="AZ124" s="53"/>
      <c r="BA124" s="53"/>
    </row>
    <row r="125" spans="1:53" x14ac:dyDescent="0.2">
      <c r="A125" s="53"/>
      <c r="B125" s="53"/>
      <c r="C125" s="53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53"/>
      <c r="AU125" s="53"/>
      <c r="AV125" s="53"/>
      <c r="AW125" s="53"/>
      <c r="AX125" s="53"/>
      <c r="AY125" s="53"/>
      <c r="AZ125" s="53"/>
      <c r="BA125" s="53"/>
    </row>
    <row r="126" spans="1:53" x14ac:dyDescent="0.2">
      <c r="A126" s="53"/>
      <c r="B126" s="53"/>
      <c r="C126" s="53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53"/>
      <c r="AU126" s="53"/>
      <c r="AV126" s="53"/>
      <c r="AW126" s="53"/>
      <c r="AX126" s="53"/>
      <c r="AY126" s="53"/>
      <c r="AZ126" s="53"/>
      <c r="BA126" s="53"/>
    </row>
    <row r="127" spans="1:53" x14ac:dyDescent="0.2">
      <c r="A127" s="53"/>
      <c r="B127" s="53"/>
      <c r="C127" s="53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53"/>
      <c r="AU127" s="53"/>
      <c r="AV127" s="53"/>
      <c r="AW127" s="53"/>
      <c r="AX127" s="53"/>
      <c r="AY127" s="53"/>
      <c r="AZ127" s="53"/>
      <c r="BA127" s="53"/>
    </row>
    <row r="128" spans="1:53" x14ac:dyDescent="0.2">
      <c r="A128" s="53"/>
      <c r="B128" s="53"/>
      <c r="C128" s="53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53"/>
      <c r="AU128" s="53"/>
      <c r="AV128" s="53"/>
      <c r="AW128" s="53"/>
      <c r="AX128" s="53"/>
      <c r="AY128" s="53"/>
      <c r="AZ128" s="53"/>
      <c r="BA128" s="53"/>
    </row>
    <row r="129" spans="1:53" x14ac:dyDescent="0.2">
      <c r="A129" s="53"/>
      <c r="B129" s="53"/>
      <c r="C129" s="53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53"/>
      <c r="AU129" s="53"/>
      <c r="AV129" s="53"/>
      <c r="AW129" s="53"/>
      <c r="AX129" s="53"/>
      <c r="AY129" s="53"/>
      <c r="AZ129" s="53"/>
      <c r="BA129" s="53"/>
    </row>
    <row r="130" spans="1:53" x14ac:dyDescent="0.2">
      <c r="A130" s="53"/>
      <c r="B130" s="53"/>
      <c r="C130" s="53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53"/>
      <c r="AU130" s="53"/>
      <c r="AV130" s="53"/>
      <c r="AW130" s="53"/>
      <c r="AX130" s="53"/>
      <c r="AY130" s="53"/>
      <c r="AZ130" s="53"/>
      <c r="BA130" s="53"/>
    </row>
    <row r="131" spans="1:53" x14ac:dyDescent="0.2">
      <c r="A131" s="53"/>
      <c r="B131" s="53"/>
      <c r="C131" s="53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53"/>
      <c r="AU131" s="53"/>
      <c r="AV131" s="53"/>
      <c r="AW131" s="53"/>
      <c r="AX131" s="53"/>
      <c r="AY131" s="53"/>
      <c r="AZ131" s="53"/>
      <c r="BA131" s="53"/>
    </row>
    <row r="132" spans="1:53" x14ac:dyDescent="0.2">
      <c r="A132" s="53"/>
      <c r="B132" s="53"/>
      <c r="C132" s="53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53"/>
      <c r="AU132" s="53"/>
      <c r="AV132" s="53"/>
      <c r="AW132" s="53"/>
      <c r="AX132" s="53"/>
      <c r="AY132" s="53"/>
      <c r="AZ132" s="53"/>
      <c r="BA132" s="53"/>
    </row>
    <row r="133" spans="1:53" x14ac:dyDescent="0.2">
      <c r="A133" s="53"/>
      <c r="B133" s="53"/>
      <c r="C133" s="53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53"/>
      <c r="AU133" s="53"/>
      <c r="AV133" s="53"/>
      <c r="AW133" s="53"/>
      <c r="AX133" s="53"/>
      <c r="AY133" s="53"/>
      <c r="AZ133" s="53"/>
      <c r="BA133" s="53"/>
    </row>
    <row r="134" spans="1:53" x14ac:dyDescent="0.2">
      <c r="A134" s="53"/>
      <c r="B134" s="53"/>
      <c r="C134" s="53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53"/>
      <c r="AU134" s="53"/>
      <c r="AV134" s="53"/>
      <c r="AW134" s="53"/>
      <c r="AX134" s="53"/>
      <c r="AY134" s="53"/>
      <c r="AZ134" s="53"/>
      <c r="BA134" s="53"/>
    </row>
    <row r="135" spans="1:53" x14ac:dyDescent="0.2">
      <c r="A135" s="53"/>
      <c r="B135" s="53"/>
      <c r="C135" s="53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53"/>
      <c r="AU135" s="53"/>
      <c r="AV135" s="53"/>
      <c r="AW135" s="53"/>
      <c r="AX135" s="53"/>
      <c r="AY135" s="53"/>
      <c r="AZ135" s="53"/>
      <c r="BA135" s="53"/>
    </row>
    <row r="136" spans="1:53" x14ac:dyDescent="0.2">
      <c r="A136" s="53"/>
      <c r="B136" s="53"/>
      <c r="C136" s="53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53"/>
      <c r="AU136" s="53"/>
      <c r="AV136" s="53"/>
      <c r="AW136" s="53"/>
      <c r="AX136" s="53"/>
      <c r="AY136" s="53"/>
      <c r="AZ136" s="53"/>
      <c r="BA136" s="53"/>
    </row>
    <row r="137" spans="1:53" x14ac:dyDescent="0.2">
      <c r="A137" s="53"/>
      <c r="B137" s="53"/>
      <c r="C137" s="53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53"/>
      <c r="AU137" s="53"/>
      <c r="AV137" s="53"/>
      <c r="AW137" s="53"/>
      <c r="AX137" s="53"/>
      <c r="AY137" s="53"/>
      <c r="AZ137" s="53"/>
      <c r="BA137" s="53"/>
    </row>
    <row r="138" spans="1:53" x14ac:dyDescent="0.2">
      <c r="A138" s="53"/>
      <c r="B138" s="53"/>
      <c r="C138" s="53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53"/>
      <c r="AU138" s="53"/>
      <c r="AV138" s="53"/>
      <c r="AW138" s="53"/>
      <c r="AX138" s="53"/>
      <c r="AY138" s="53"/>
      <c r="AZ138" s="53"/>
      <c r="BA138" s="53"/>
    </row>
    <row r="139" spans="1:53" x14ac:dyDescent="0.2">
      <c r="A139" s="53"/>
      <c r="B139" s="53"/>
      <c r="C139" s="53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53"/>
      <c r="AU139" s="53"/>
      <c r="AV139" s="53"/>
      <c r="AW139" s="53"/>
      <c r="AX139" s="53"/>
      <c r="AY139" s="53"/>
      <c r="AZ139" s="53"/>
      <c r="BA139" s="53"/>
    </row>
    <row r="140" spans="1:53" x14ac:dyDescent="0.2">
      <c r="A140" s="53"/>
      <c r="B140" s="53"/>
      <c r="C140" s="53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53"/>
      <c r="AU140" s="53"/>
      <c r="AV140" s="53"/>
      <c r="AW140" s="53"/>
      <c r="AX140" s="53"/>
      <c r="AY140" s="53"/>
      <c r="AZ140" s="53"/>
      <c r="BA140" s="53"/>
    </row>
    <row r="141" spans="1:53" x14ac:dyDescent="0.2">
      <c r="A141" s="53"/>
      <c r="B141" s="53"/>
      <c r="C141" s="53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53"/>
      <c r="AU141" s="53"/>
      <c r="AV141" s="53"/>
      <c r="AW141" s="53"/>
      <c r="AX141" s="53"/>
      <c r="AY141" s="53"/>
      <c r="AZ141" s="53"/>
      <c r="BA141" s="53"/>
    </row>
    <row r="142" spans="1:53" x14ac:dyDescent="0.2">
      <c r="A142" s="53"/>
      <c r="B142" s="53"/>
      <c r="C142" s="53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53"/>
      <c r="AU142" s="53"/>
      <c r="AV142" s="53"/>
      <c r="AW142" s="53"/>
      <c r="AX142" s="53"/>
      <c r="AY142" s="53"/>
      <c r="AZ142" s="53"/>
      <c r="BA142" s="53"/>
    </row>
    <row r="143" spans="1:53" x14ac:dyDescent="0.2">
      <c r="A143" s="53"/>
      <c r="B143" s="53"/>
      <c r="C143" s="53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53"/>
      <c r="AU143" s="53"/>
      <c r="AV143" s="53"/>
      <c r="AW143" s="53"/>
      <c r="AX143" s="53"/>
      <c r="AY143" s="53"/>
      <c r="AZ143" s="53"/>
      <c r="BA143" s="53"/>
    </row>
    <row r="144" spans="1:53" x14ac:dyDescent="0.2">
      <c r="A144" s="53"/>
      <c r="B144" s="53"/>
      <c r="C144" s="53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53"/>
      <c r="AU144" s="53"/>
      <c r="AV144" s="53"/>
      <c r="AW144" s="53"/>
      <c r="AX144" s="53"/>
      <c r="AY144" s="53"/>
      <c r="AZ144" s="53"/>
      <c r="BA144" s="53"/>
    </row>
    <row r="145" spans="1:53" x14ac:dyDescent="0.2">
      <c r="A145" s="53"/>
      <c r="B145" s="53"/>
      <c r="C145" s="53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53"/>
      <c r="AU145" s="53"/>
      <c r="AV145" s="53"/>
      <c r="AW145" s="53"/>
      <c r="AX145" s="53"/>
      <c r="AY145" s="53"/>
      <c r="AZ145" s="53"/>
      <c r="BA145" s="53"/>
    </row>
    <row r="146" spans="1:53" x14ac:dyDescent="0.2">
      <c r="A146" s="53"/>
      <c r="B146" s="53"/>
      <c r="C146" s="53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53"/>
      <c r="AU146" s="53"/>
      <c r="AV146" s="53"/>
      <c r="AW146" s="53"/>
      <c r="AX146" s="53"/>
      <c r="AY146" s="53"/>
      <c r="AZ146" s="53"/>
      <c r="BA146" s="53"/>
    </row>
    <row r="147" spans="1:53" x14ac:dyDescent="0.2">
      <c r="A147" s="53"/>
      <c r="B147" s="53"/>
      <c r="C147" s="53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53"/>
      <c r="AU147" s="53"/>
      <c r="AV147" s="53"/>
      <c r="AW147" s="53"/>
      <c r="AX147" s="53"/>
      <c r="AY147" s="53"/>
      <c r="AZ147" s="53"/>
      <c r="BA147" s="53"/>
    </row>
    <row r="148" spans="1:53" x14ac:dyDescent="0.2">
      <c r="A148" s="53"/>
      <c r="B148" s="53"/>
      <c r="C148" s="53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53"/>
      <c r="AU148" s="53"/>
      <c r="AV148" s="53"/>
      <c r="AW148" s="53"/>
      <c r="AX148" s="53"/>
      <c r="AY148" s="53"/>
      <c r="AZ148" s="53"/>
      <c r="BA148" s="53"/>
    </row>
    <row r="149" spans="1:53" x14ac:dyDescent="0.2">
      <c r="A149" s="53"/>
      <c r="B149" s="53"/>
      <c r="C149" s="53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53"/>
      <c r="AU149" s="53"/>
      <c r="AV149" s="53"/>
      <c r="AW149" s="53"/>
      <c r="AX149" s="53"/>
      <c r="AY149" s="53"/>
      <c r="AZ149" s="53"/>
      <c r="BA149" s="53"/>
    </row>
    <row r="150" spans="1:53" x14ac:dyDescent="0.2">
      <c r="A150" s="53"/>
      <c r="B150" s="53"/>
      <c r="C150" s="53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53"/>
      <c r="AU150" s="53"/>
      <c r="AV150" s="53"/>
      <c r="AW150" s="53"/>
      <c r="AX150" s="53"/>
      <c r="AY150" s="53"/>
      <c r="AZ150" s="53"/>
      <c r="BA150" s="53"/>
    </row>
    <row r="151" spans="1:53" x14ac:dyDescent="0.2">
      <c r="A151" s="53"/>
      <c r="B151" s="53"/>
      <c r="C151" s="53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53"/>
      <c r="AU151" s="53"/>
      <c r="AV151" s="53"/>
      <c r="AW151" s="53"/>
      <c r="AX151" s="53"/>
      <c r="AY151" s="53"/>
      <c r="AZ151" s="53"/>
      <c r="BA151" s="53"/>
    </row>
    <row r="152" spans="1:53" x14ac:dyDescent="0.2">
      <c r="A152" s="53"/>
      <c r="B152" s="53"/>
      <c r="C152" s="53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53"/>
      <c r="AU152" s="53"/>
      <c r="AV152" s="53"/>
      <c r="AW152" s="53"/>
      <c r="AX152" s="53"/>
      <c r="AY152" s="53"/>
      <c r="AZ152" s="53"/>
      <c r="BA152" s="53"/>
    </row>
    <row r="153" spans="1:53" x14ac:dyDescent="0.2">
      <c r="A153" s="53"/>
      <c r="B153" s="53"/>
      <c r="C153" s="53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53"/>
      <c r="AU153" s="53"/>
      <c r="AV153" s="53"/>
      <c r="AW153" s="53"/>
      <c r="AX153" s="53"/>
      <c r="AY153" s="53"/>
      <c r="AZ153" s="53"/>
      <c r="BA153" s="53"/>
    </row>
    <row r="154" spans="1:53" x14ac:dyDescent="0.2">
      <c r="A154" s="53"/>
      <c r="B154" s="53"/>
      <c r="C154" s="53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53"/>
      <c r="AU154" s="53"/>
      <c r="AV154" s="53"/>
      <c r="AW154" s="53"/>
      <c r="AX154" s="53"/>
      <c r="AY154" s="53"/>
      <c r="AZ154" s="53"/>
      <c r="BA154" s="53"/>
    </row>
    <row r="155" spans="1:53" x14ac:dyDescent="0.2">
      <c r="A155" s="53"/>
      <c r="B155" s="53"/>
      <c r="C155" s="53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53"/>
      <c r="AU155" s="53"/>
      <c r="AV155" s="53"/>
      <c r="AW155" s="53"/>
      <c r="AX155" s="53"/>
      <c r="AY155" s="53"/>
      <c r="AZ155" s="53"/>
      <c r="BA155" s="53"/>
    </row>
    <row r="156" spans="1:53" x14ac:dyDescent="0.2">
      <c r="A156" s="53"/>
      <c r="B156" s="53"/>
      <c r="C156" s="53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53"/>
      <c r="AU156" s="53"/>
      <c r="AV156" s="53"/>
      <c r="AW156" s="53"/>
      <c r="AX156" s="53"/>
      <c r="AY156" s="53"/>
      <c r="AZ156" s="53"/>
      <c r="BA156" s="53"/>
    </row>
    <row r="157" spans="1:53" x14ac:dyDescent="0.2">
      <c r="A157" s="53"/>
      <c r="B157" s="53"/>
      <c r="C157" s="53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53"/>
      <c r="AU157" s="53"/>
      <c r="AV157" s="53"/>
      <c r="AW157" s="53"/>
      <c r="AX157" s="53"/>
      <c r="AY157" s="53"/>
      <c r="AZ157" s="53"/>
      <c r="BA157" s="53"/>
    </row>
    <row r="158" spans="1:53" x14ac:dyDescent="0.2">
      <c r="A158" s="53"/>
      <c r="B158" s="53"/>
      <c r="C158" s="53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53"/>
      <c r="AU158" s="53"/>
      <c r="AV158" s="53"/>
      <c r="AW158" s="53"/>
      <c r="AX158" s="53"/>
      <c r="AY158" s="53"/>
      <c r="AZ158" s="53"/>
      <c r="BA158" s="53"/>
    </row>
    <row r="159" spans="1:53" x14ac:dyDescent="0.2">
      <c r="A159" s="53"/>
      <c r="B159" s="53"/>
      <c r="C159" s="53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53"/>
      <c r="AU159" s="53"/>
      <c r="AV159" s="53"/>
      <c r="AW159" s="53"/>
      <c r="AX159" s="53"/>
      <c r="AY159" s="53"/>
      <c r="AZ159" s="53"/>
      <c r="BA159" s="53"/>
    </row>
    <row r="160" spans="1:53" x14ac:dyDescent="0.2">
      <c r="A160" s="53"/>
      <c r="B160" s="53"/>
      <c r="C160" s="53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53"/>
      <c r="AU160" s="53"/>
      <c r="AV160" s="53"/>
      <c r="AW160" s="53"/>
      <c r="AX160" s="53"/>
      <c r="AY160" s="53"/>
      <c r="AZ160" s="53"/>
      <c r="BA160" s="53"/>
    </row>
    <row r="161" spans="1:53" x14ac:dyDescent="0.2">
      <c r="A161" s="53"/>
      <c r="B161" s="53"/>
      <c r="C161" s="53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53"/>
      <c r="AU161" s="53"/>
      <c r="AV161" s="53"/>
      <c r="AW161" s="53"/>
      <c r="AX161" s="53"/>
      <c r="AY161" s="53"/>
      <c r="AZ161" s="53"/>
      <c r="BA161" s="53"/>
    </row>
    <row r="162" spans="1:53" x14ac:dyDescent="0.2">
      <c r="A162" s="53"/>
      <c r="B162" s="53"/>
      <c r="C162" s="53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53"/>
      <c r="AU162" s="53"/>
      <c r="AV162" s="53"/>
      <c r="AW162" s="53"/>
      <c r="AX162" s="53"/>
      <c r="AY162" s="53"/>
      <c r="AZ162" s="53"/>
      <c r="BA162" s="53"/>
    </row>
    <row r="163" spans="1:53" x14ac:dyDescent="0.2">
      <c r="A163" s="53"/>
      <c r="B163" s="53"/>
      <c r="C163" s="53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53"/>
      <c r="AU163" s="53"/>
      <c r="AV163" s="53"/>
      <c r="AW163" s="53"/>
      <c r="AX163" s="53"/>
      <c r="AY163" s="53"/>
      <c r="AZ163" s="53"/>
      <c r="BA163" s="53"/>
    </row>
    <row r="164" spans="1:53" x14ac:dyDescent="0.2">
      <c r="A164" s="53"/>
      <c r="B164" s="53"/>
      <c r="C164" s="53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  <c r="AM164" s="127"/>
      <c r="AN164" s="127"/>
      <c r="AO164" s="127"/>
      <c r="AP164" s="127"/>
      <c r="AQ164" s="127"/>
      <c r="AR164" s="127"/>
      <c r="AS164" s="127"/>
      <c r="AT164" s="53"/>
      <c r="AU164" s="53"/>
      <c r="AV164" s="53"/>
      <c r="AW164" s="53"/>
      <c r="AX164" s="53"/>
      <c r="AY164" s="53"/>
      <c r="AZ164" s="53"/>
      <c r="BA164" s="53"/>
    </row>
    <row r="165" spans="1:53" x14ac:dyDescent="0.2">
      <c r="A165" s="53"/>
      <c r="B165" s="53"/>
      <c r="C165" s="53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53"/>
      <c r="AU165" s="53"/>
      <c r="AV165" s="53"/>
      <c r="AW165" s="53"/>
      <c r="AX165" s="53"/>
      <c r="AY165" s="53"/>
      <c r="AZ165" s="53"/>
      <c r="BA165" s="53"/>
    </row>
    <row r="166" spans="1:53" x14ac:dyDescent="0.2">
      <c r="A166" s="53"/>
      <c r="B166" s="53"/>
      <c r="C166" s="53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  <c r="AI166" s="127"/>
      <c r="AJ166" s="127"/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53"/>
      <c r="AU166" s="53"/>
      <c r="AV166" s="53"/>
      <c r="AW166" s="53"/>
      <c r="AX166" s="53"/>
      <c r="AY166" s="53"/>
      <c r="AZ166" s="53"/>
      <c r="BA166" s="53"/>
    </row>
    <row r="167" spans="1:53" x14ac:dyDescent="0.2">
      <c r="A167" s="53"/>
      <c r="B167" s="53"/>
      <c r="C167" s="53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  <c r="AI167" s="127"/>
      <c r="AJ167" s="127"/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53"/>
      <c r="AU167" s="53"/>
      <c r="AV167" s="53"/>
      <c r="AW167" s="53"/>
      <c r="AX167" s="53"/>
      <c r="AY167" s="53"/>
      <c r="AZ167" s="53"/>
      <c r="BA167" s="53"/>
    </row>
    <row r="168" spans="1:53" x14ac:dyDescent="0.2">
      <c r="A168" s="53"/>
      <c r="B168" s="53"/>
      <c r="C168" s="53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53"/>
      <c r="AU168" s="53"/>
      <c r="AV168" s="53"/>
      <c r="AW168" s="53"/>
      <c r="AX168" s="53"/>
      <c r="AY168" s="53"/>
      <c r="AZ168" s="53"/>
      <c r="BA168" s="53"/>
    </row>
    <row r="169" spans="1:53" x14ac:dyDescent="0.2">
      <c r="A169" s="53"/>
      <c r="B169" s="53"/>
      <c r="C169" s="53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  <c r="AI169" s="127"/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53"/>
      <c r="AU169" s="53"/>
      <c r="AV169" s="53"/>
      <c r="AW169" s="53"/>
      <c r="AX169" s="53"/>
      <c r="AY169" s="53"/>
      <c r="AZ169" s="53"/>
      <c r="BA169" s="53"/>
    </row>
    <row r="170" spans="1:53" x14ac:dyDescent="0.2">
      <c r="A170" s="53"/>
      <c r="B170" s="53"/>
      <c r="C170" s="53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  <c r="AI170" s="127"/>
      <c r="AJ170" s="127"/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53"/>
      <c r="AU170" s="53"/>
      <c r="AV170" s="53"/>
      <c r="AW170" s="53"/>
      <c r="AX170" s="53"/>
      <c r="AY170" s="53"/>
      <c r="AZ170" s="53"/>
      <c r="BA170" s="53"/>
    </row>
    <row r="171" spans="1:53" x14ac:dyDescent="0.2">
      <c r="A171" s="53"/>
      <c r="B171" s="53"/>
      <c r="C171" s="53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  <c r="AI171" s="127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53"/>
      <c r="AU171" s="53"/>
      <c r="AV171" s="53"/>
      <c r="AW171" s="53"/>
      <c r="AX171" s="53"/>
      <c r="AY171" s="53"/>
      <c r="AZ171" s="53"/>
      <c r="BA171" s="53"/>
    </row>
    <row r="172" spans="1:53" x14ac:dyDescent="0.2">
      <c r="A172" s="53"/>
      <c r="B172" s="53"/>
      <c r="C172" s="53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  <c r="AI172" s="127"/>
      <c r="AJ172" s="127"/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53"/>
      <c r="AU172" s="53"/>
      <c r="AV172" s="53"/>
      <c r="AW172" s="53"/>
      <c r="AX172" s="53"/>
      <c r="AY172" s="53"/>
      <c r="AZ172" s="53"/>
      <c r="BA172" s="53"/>
    </row>
    <row r="173" spans="1:53" x14ac:dyDescent="0.2">
      <c r="A173" s="53"/>
      <c r="B173" s="53"/>
      <c r="C173" s="53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  <c r="AI173" s="127"/>
      <c r="AJ173" s="127"/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53"/>
      <c r="AU173" s="53"/>
      <c r="AV173" s="53"/>
      <c r="AW173" s="53"/>
      <c r="AX173" s="53"/>
      <c r="AY173" s="53"/>
      <c r="AZ173" s="53"/>
      <c r="BA173" s="53"/>
    </row>
    <row r="174" spans="1:53" x14ac:dyDescent="0.2">
      <c r="A174" s="53"/>
      <c r="B174" s="53"/>
      <c r="C174" s="53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  <c r="AI174" s="127"/>
      <c r="AJ174" s="127"/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53"/>
      <c r="AU174" s="53"/>
      <c r="AV174" s="53"/>
      <c r="AW174" s="53"/>
      <c r="AX174" s="53"/>
      <c r="AY174" s="53"/>
      <c r="AZ174" s="53"/>
      <c r="BA174" s="53"/>
    </row>
    <row r="175" spans="1:53" x14ac:dyDescent="0.2">
      <c r="A175" s="53"/>
      <c r="B175" s="53"/>
      <c r="C175" s="53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  <c r="AI175" s="127"/>
      <c r="AJ175" s="127"/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53"/>
      <c r="AU175" s="53"/>
      <c r="AV175" s="53"/>
      <c r="AW175" s="53"/>
      <c r="AX175" s="53"/>
      <c r="AY175" s="53"/>
      <c r="AZ175" s="53"/>
      <c r="BA175" s="53"/>
    </row>
    <row r="176" spans="1:53" x14ac:dyDescent="0.2">
      <c r="A176" s="53"/>
      <c r="B176" s="53"/>
      <c r="C176" s="53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  <c r="AI176" s="127"/>
      <c r="AJ176" s="127"/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53"/>
      <c r="AU176" s="53"/>
      <c r="AV176" s="53"/>
      <c r="AW176" s="53"/>
      <c r="AX176" s="53"/>
      <c r="AY176" s="53"/>
      <c r="AZ176" s="53"/>
      <c r="BA176" s="53"/>
    </row>
    <row r="177" spans="1:53" x14ac:dyDescent="0.2">
      <c r="A177" s="53"/>
      <c r="B177" s="53"/>
      <c r="C177" s="53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53"/>
      <c r="AU177" s="53"/>
      <c r="AV177" s="53"/>
      <c r="AW177" s="53"/>
      <c r="AX177" s="53"/>
      <c r="AY177" s="53"/>
      <c r="AZ177" s="53"/>
      <c r="BA177" s="53"/>
    </row>
    <row r="178" spans="1:53" x14ac:dyDescent="0.2">
      <c r="A178" s="53"/>
      <c r="B178" s="53"/>
      <c r="C178" s="53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53"/>
      <c r="AU178" s="53"/>
      <c r="AV178" s="53"/>
      <c r="AW178" s="53"/>
      <c r="AX178" s="53"/>
      <c r="AY178" s="53"/>
      <c r="AZ178" s="53"/>
      <c r="BA178" s="53"/>
    </row>
    <row r="179" spans="1:53" x14ac:dyDescent="0.2">
      <c r="A179" s="53"/>
      <c r="B179" s="53"/>
      <c r="C179" s="53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53"/>
      <c r="AU179" s="53"/>
      <c r="AV179" s="53"/>
      <c r="AW179" s="53"/>
      <c r="AX179" s="53"/>
      <c r="AY179" s="53"/>
      <c r="AZ179" s="53"/>
      <c r="BA179" s="53"/>
    </row>
    <row r="180" spans="1:53" x14ac:dyDescent="0.2">
      <c r="A180" s="53"/>
      <c r="B180" s="53"/>
      <c r="C180" s="53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  <c r="AI180" s="127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53"/>
      <c r="AU180" s="53"/>
      <c r="AV180" s="53"/>
      <c r="AW180" s="53"/>
      <c r="AX180" s="53"/>
      <c r="AY180" s="53"/>
      <c r="AZ180" s="53"/>
      <c r="BA180" s="53"/>
    </row>
    <row r="181" spans="1:53" x14ac:dyDescent="0.2">
      <c r="A181" s="53"/>
      <c r="B181" s="53"/>
      <c r="C181" s="53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53"/>
      <c r="AU181" s="53"/>
      <c r="AV181" s="53"/>
      <c r="AW181" s="53"/>
      <c r="AX181" s="53"/>
      <c r="AY181" s="53"/>
      <c r="AZ181" s="53"/>
      <c r="BA181" s="53"/>
    </row>
    <row r="182" spans="1:53" x14ac:dyDescent="0.2">
      <c r="A182" s="53"/>
      <c r="B182" s="53"/>
      <c r="C182" s="53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  <c r="AI182" s="127"/>
      <c r="AJ182" s="127"/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53"/>
      <c r="AU182" s="53"/>
      <c r="AV182" s="53"/>
      <c r="AW182" s="53"/>
      <c r="AX182" s="53"/>
      <c r="AY182" s="53"/>
      <c r="AZ182" s="53"/>
      <c r="BA182" s="53"/>
    </row>
    <row r="183" spans="1:53" x14ac:dyDescent="0.2">
      <c r="A183" s="53"/>
      <c r="B183" s="53"/>
      <c r="C183" s="53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  <c r="AI183" s="127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53"/>
      <c r="AU183" s="53"/>
      <c r="AV183" s="53"/>
      <c r="AW183" s="53"/>
      <c r="AX183" s="53"/>
      <c r="AY183" s="53"/>
      <c r="AZ183" s="53"/>
      <c r="BA183" s="53"/>
    </row>
    <row r="184" spans="1:53" x14ac:dyDescent="0.2">
      <c r="A184" s="53"/>
      <c r="B184" s="53"/>
      <c r="C184" s="53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  <c r="AI184" s="127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53"/>
      <c r="AU184" s="53"/>
      <c r="AV184" s="53"/>
      <c r="AW184" s="53"/>
      <c r="AX184" s="53"/>
      <c r="AY184" s="53"/>
      <c r="AZ184" s="53"/>
      <c r="BA184" s="53"/>
    </row>
    <row r="185" spans="1:53" x14ac:dyDescent="0.2">
      <c r="A185" s="53"/>
      <c r="B185" s="53"/>
      <c r="C185" s="53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  <c r="AI185" s="127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53"/>
      <c r="AU185" s="53"/>
      <c r="AV185" s="53"/>
      <c r="AW185" s="53"/>
      <c r="AX185" s="53"/>
      <c r="AY185" s="53"/>
      <c r="AZ185" s="53"/>
      <c r="BA185" s="53"/>
    </row>
    <row r="186" spans="1:53" x14ac:dyDescent="0.2">
      <c r="A186" s="53"/>
      <c r="B186" s="53"/>
      <c r="C186" s="53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  <c r="AI186" s="127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53"/>
      <c r="AU186" s="53"/>
      <c r="AV186" s="53"/>
      <c r="AW186" s="53"/>
      <c r="AX186" s="53"/>
      <c r="AY186" s="53"/>
      <c r="AZ186" s="53"/>
      <c r="BA186" s="53"/>
    </row>
    <row r="187" spans="1:53" x14ac:dyDescent="0.2">
      <c r="A187" s="53"/>
      <c r="B187" s="53"/>
      <c r="C187" s="53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  <c r="AI187" s="127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53"/>
      <c r="AU187" s="53"/>
      <c r="AV187" s="53"/>
      <c r="AW187" s="53"/>
      <c r="AX187" s="53"/>
      <c r="AY187" s="53"/>
      <c r="AZ187" s="53"/>
      <c r="BA187" s="53"/>
    </row>
    <row r="188" spans="1:53" x14ac:dyDescent="0.2">
      <c r="A188" s="53"/>
      <c r="B188" s="53"/>
      <c r="C188" s="53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  <c r="AI188" s="127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53"/>
      <c r="AU188" s="53"/>
      <c r="AV188" s="53"/>
      <c r="AW188" s="53"/>
      <c r="AX188" s="53"/>
      <c r="AY188" s="53"/>
      <c r="AZ188" s="53"/>
      <c r="BA188" s="53"/>
    </row>
    <row r="189" spans="1:53" x14ac:dyDescent="0.2">
      <c r="A189" s="53"/>
      <c r="B189" s="53"/>
      <c r="C189" s="53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53"/>
      <c r="AU189" s="53"/>
      <c r="AV189" s="53"/>
      <c r="AW189" s="53"/>
      <c r="AX189" s="53"/>
      <c r="AY189" s="53"/>
      <c r="AZ189" s="53"/>
      <c r="BA189" s="53"/>
    </row>
    <row r="190" spans="1:53" x14ac:dyDescent="0.2">
      <c r="A190" s="53"/>
      <c r="B190" s="53"/>
      <c r="C190" s="53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53"/>
      <c r="AU190" s="53"/>
      <c r="AV190" s="53"/>
      <c r="AW190" s="53"/>
      <c r="AX190" s="53"/>
      <c r="AY190" s="53"/>
      <c r="AZ190" s="53"/>
      <c r="BA190" s="53"/>
    </row>
    <row r="191" spans="1:53" x14ac:dyDescent="0.2">
      <c r="A191" s="53"/>
      <c r="B191" s="53"/>
      <c r="C191" s="53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53"/>
      <c r="AU191" s="53"/>
      <c r="AV191" s="53"/>
      <c r="AW191" s="53"/>
      <c r="AX191" s="53"/>
      <c r="AY191" s="53"/>
      <c r="AZ191" s="53"/>
      <c r="BA191" s="53"/>
    </row>
    <row r="192" spans="1:53" x14ac:dyDescent="0.2">
      <c r="A192" s="53"/>
      <c r="B192" s="53"/>
      <c r="C192" s="53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53"/>
      <c r="AU192" s="53"/>
      <c r="AV192" s="53"/>
      <c r="AW192" s="53"/>
      <c r="AX192" s="53"/>
      <c r="AY192" s="53"/>
      <c r="AZ192" s="53"/>
      <c r="BA192" s="53"/>
    </row>
    <row r="193" spans="1:53" x14ac:dyDescent="0.2">
      <c r="A193" s="53"/>
      <c r="B193" s="53"/>
      <c r="C193" s="53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  <c r="AI193" s="127"/>
      <c r="AJ193" s="127"/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53"/>
      <c r="AU193" s="53"/>
      <c r="AV193" s="53"/>
      <c r="AW193" s="53"/>
      <c r="AX193" s="53"/>
      <c r="AY193" s="53"/>
      <c r="AZ193" s="53"/>
      <c r="BA193" s="53"/>
    </row>
    <row r="194" spans="1:53" x14ac:dyDescent="0.2">
      <c r="A194" s="53"/>
      <c r="B194" s="53"/>
      <c r="C194" s="53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53"/>
      <c r="AU194" s="53"/>
      <c r="AV194" s="53"/>
      <c r="AW194" s="53"/>
      <c r="AX194" s="53"/>
      <c r="AY194" s="53"/>
      <c r="AZ194" s="53"/>
      <c r="BA194" s="53"/>
    </row>
    <row r="195" spans="1:53" x14ac:dyDescent="0.2">
      <c r="A195" s="53"/>
      <c r="B195" s="53"/>
      <c r="C195" s="53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53"/>
      <c r="AU195" s="53"/>
      <c r="AV195" s="53"/>
      <c r="AW195" s="53"/>
      <c r="AX195" s="53"/>
      <c r="AY195" s="53"/>
      <c r="AZ195" s="53"/>
      <c r="BA195" s="53"/>
    </row>
    <row r="196" spans="1:53" x14ac:dyDescent="0.2">
      <c r="A196" s="53"/>
      <c r="B196" s="53"/>
      <c r="C196" s="53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53"/>
      <c r="AU196" s="53"/>
      <c r="AV196" s="53"/>
      <c r="AW196" s="53"/>
      <c r="AX196" s="53"/>
      <c r="AY196" s="53"/>
      <c r="AZ196" s="53"/>
      <c r="BA196" s="53"/>
    </row>
    <row r="197" spans="1:53" x14ac:dyDescent="0.2">
      <c r="A197" s="53"/>
      <c r="B197" s="53"/>
      <c r="C197" s="53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53"/>
      <c r="AU197" s="53"/>
      <c r="AV197" s="53"/>
      <c r="AW197" s="53"/>
      <c r="AX197" s="53"/>
      <c r="AY197" s="53"/>
      <c r="AZ197" s="53"/>
      <c r="BA197" s="53"/>
    </row>
    <row r="198" spans="1:53" x14ac:dyDescent="0.2">
      <c r="A198" s="53"/>
      <c r="B198" s="53"/>
      <c r="C198" s="53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53"/>
      <c r="AU198" s="53"/>
      <c r="AV198" s="53"/>
      <c r="AW198" s="53"/>
      <c r="AX198" s="53"/>
      <c r="AY198" s="53"/>
      <c r="AZ198" s="53"/>
      <c r="BA198" s="53"/>
    </row>
    <row r="199" spans="1:53" x14ac:dyDescent="0.2">
      <c r="A199" s="53"/>
      <c r="B199" s="53"/>
      <c r="C199" s="53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53"/>
      <c r="AU199" s="53"/>
      <c r="AV199" s="53"/>
      <c r="AW199" s="53"/>
      <c r="AX199" s="53"/>
      <c r="AY199" s="53"/>
      <c r="AZ199" s="53"/>
      <c r="BA199" s="53"/>
    </row>
    <row r="200" spans="1:53" x14ac:dyDescent="0.2">
      <c r="A200" s="53"/>
      <c r="B200" s="53"/>
      <c r="C200" s="53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53"/>
      <c r="AU200" s="53"/>
      <c r="AV200" s="53"/>
      <c r="AW200" s="53"/>
      <c r="AX200" s="53"/>
      <c r="AY200" s="53"/>
      <c r="AZ200" s="53"/>
      <c r="BA200" s="53"/>
    </row>
    <row r="201" spans="1:53" x14ac:dyDescent="0.2">
      <c r="A201" s="53"/>
      <c r="B201" s="53"/>
      <c r="C201" s="53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  <c r="AI201" s="127"/>
      <c r="AJ201" s="127"/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53"/>
      <c r="AU201" s="53"/>
      <c r="AV201" s="53"/>
      <c r="AW201" s="53"/>
      <c r="AX201" s="53"/>
      <c r="AY201" s="53"/>
      <c r="AZ201" s="53"/>
      <c r="BA201" s="53"/>
    </row>
    <row r="202" spans="1:53" x14ac:dyDescent="0.2">
      <c r="A202" s="53"/>
      <c r="B202" s="53"/>
      <c r="C202" s="53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53"/>
      <c r="AU202" s="53"/>
      <c r="AV202" s="53"/>
      <c r="AW202" s="53"/>
      <c r="AX202" s="53"/>
      <c r="AY202" s="53"/>
      <c r="AZ202" s="53"/>
      <c r="BA202" s="53"/>
    </row>
    <row r="203" spans="1:53" x14ac:dyDescent="0.2">
      <c r="A203" s="53"/>
      <c r="B203" s="53"/>
      <c r="C203" s="53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53"/>
      <c r="AU203" s="53"/>
      <c r="AV203" s="53"/>
      <c r="AW203" s="53"/>
      <c r="AX203" s="53"/>
      <c r="AY203" s="53"/>
      <c r="AZ203" s="53"/>
      <c r="BA203" s="53"/>
    </row>
    <row r="204" spans="1:53" x14ac:dyDescent="0.2">
      <c r="A204" s="53"/>
      <c r="B204" s="53"/>
      <c r="C204" s="53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53"/>
      <c r="AU204" s="53"/>
      <c r="AV204" s="53"/>
      <c r="AW204" s="53"/>
      <c r="AX204" s="53"/>
      <c r="AY204" s="53"/>
      <c r="AZ204" s="53"/>
      <c r="BA204" s="53"/>
    </row>
    <row r="205" spans="1:53" x14ac:dyDescent="0.2">
      <c r="A205" s="53"/>
      <c r="B205" s="53"/>
      <c r="C205" s="53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  <c r="AI205" s="127"/>
      <c r="AJ205" s="127"/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53"/>
      <c r="AU205" s="53"/>
      <c r="AV205" s="53"/>
      <c r="AW205" s="53"/>
      <c r="AX205" s="53"/>
      <c r="AY205" s="53"/>
      <c r="AZ205" s="53"/>
      <c r="BA205" s="53"/>
    </row>
    <row r="206" spans="1:53" x14ac:dyDescent="0.2">
      <c r="A206" s="53"/>
      <c r="B206" s="53"/>
      <c r="C206" s="53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53"/>
      <c r="AU206" s="53"/>
      <c r="AV206" s="53"/>
      <c r="AW206" s="53"/>
      <c r="AX206" s="53"/>
      <c r="AY206" s="53"/>
      <c r="AZ206" s="53"/>
      <c r="BA206" s="53"/>
    </row>
    <row r="207" spans="1:53" x14ac:dyDescent="0.2">
      <c r="A207" s="53"/>
      <c r="B207" s="53"/>
      <c r="C207" s="53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53"/>
      <c r="AU207" s="53"/>
      <c r="AV207" s="53"/>
      <c r="AW207" s="53"/>
      <c r="AX207" s="53"/>
      <c r="AY207" s="53"/>
      <c r="AZ207" s="53"/>
      <c r="BA207" s="53"/>
    </row>
    <row r="208" spans="1:53" x14ac:dyDescent="0.2">
      <c r="A208" s="53"/>
      <c r="B208" s="53"/>
      <c r="C208" s="53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53"/>
      <c r="AU208" s="53"/>
      <c r="AV208" s="53"/>
      <c r="AW208" s="53"/>
      <c r="AX208" s="53"/>
      <c r="AY208" s="53"/>
      <c r="AZ208" s="53"/>
      <c r="BA208" s="53"/>
    </row>
    <row r="209" spans="1:53" x14ac:dyDescent="0.2">
      <c r="A209" s="53"/>
      <c r="B209" s="53"/>
      <c r="C209" s="53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53"/>
      <c r="AU209" s="53"/>
      <c r="AV209" s="53"/>
      <c r="AW209" s="53"/>
      <c r="AX209" s="53"/>
      <c r="AY209" s="53"/>
      <c r="AZ209" s="53"/>
      <c r="BA209" s="53"/>
    </row>
    <row r="210" spans="1:53" x14ac:dyDescent="0.2">
      <c r="A210" s="53"/>
      <c r="B210" s="53"/>
      <c r="C210" s="53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53"/>
      <c r="AU210" s="53"/>
      <c r="AV210" s="53"/>
      <c r="AW210" s="53"/>
      <c r="AX210" s="53"/>
      <c r="AY210" s="53"/>
      <c r="AZ210" s="53"/>
      <c r="BA210" s="53"/>
    </row>
    <row r="211" spans="1:53" x14ac:dyDescent="0.2">
      <c r="A211" s="53"/>
      <c r="B211" s="53"/>
      <c r="C211" s="53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53"/>
      <c r="AU211" s="53"/>
      <c r="AV211" s="53"/>
      <c r="AW211" s="53"/>
      <c r="AX211" s="53"/>
      <c r="AY211" s="53"/>
      <c r="AZ211" s="53"/>
      <c r="BA211" s="53"/>
    </row>
    <row r="212" spans="1:53" x14ac:dyDescent="0.2">
      <c r="A212" s="53"/>
      <c r="B212" s="53"/>
      <c r="C212" s="53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53"/>
      <c r="AU212" s="53"/>
      <c r="AV212" s="53"/>
      <c r="AW212" s="53"/>
      <c r="AX212" s="53"/>
      <c r="AY212" s="53"/>
      <c r="AZ212" s="53"/>
      <c r="BA212" s="53"/>
    </row>
    <row r="213" spans="1:53" x14ac:dyDescent="0.2">
      <c r="A213" s="53"/>
      <c r="B213" s="53"/>
      <c r="C213" s="53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53"/>
      <c r="AU213" s="53"/>
      <c r="AV213" s="53"/>
      <c r="AW213" s="53"/>
      <c r="AX213" s="53"/>
      <c r="AY213" s="53"/>
      <c r="AZ213" s="53"/>
      <c r="BA213" s="53"/>
    </row>
    <row r="214" spans="1:53" x14ac:dyDescent="0.2">
      <c r="A214" s="53"/>
      <c r="B214" s="53"/>
      <c r="C214" s="53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53"/>
      <c r="AU214" s="53"/>
      <c r="AV214" s="53"/>
      <c r="AW214" s="53"/>
      <c r="AX214" s="53"/>
      <c r="AY214" s="53"/>
      <c r="AZ214" s="53"/>
      <c r="BA214" s="53"/>
    </row>
    <row r="215" spans="1:53" x14ac:dyDescent="0.2">
      <c r="A215" s="53"/>
      <c r="B215" s="53"/>
      <c r="C215" s="53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53"/>
      <c r="AU215" s="53"/>
      <c r="AV215" s="53"/>
      <c r="AW215" s="53"/>
      <c r="AX215" s="53"/>
      <c r="AY215" s="53"/>
      <c r="AZ215" s="53"/>
      <c r="BA215" s="53"/>
    </row>
    <row r="216" spans="1:53" x14ac:dyDescent="0.2">
      <c r="A216" s="53"/>
      <c r="B216" s="53"/>
      <c r="C216" s="53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53"/>
      <c r="AU216" s="53"/>
      <c r="AV216" s="53"/>
      <c r="AW216" s="53"/>
      <c r="AX216" s="53"/>
      <c r="AY216" s="53"/>
      <c r="AZ216" s="53"/>
      <c r="BA216" s="53"/>
    </row>
    <row r="217" spans="1:53" x14ac:dyDescent="0.2">
      <c r="A217" s="53"/>
      <c r="B217" s="53"/>
      <c r="C217" s="53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53"/>
      <c r="AU217" s="53"/>
      <c r="AV217" s="53"/>
      <c r="AW217" s="53"/>
      <c r="AX217" s="53"/>
      <c r="AY217" s="53"/>
      <c r="AZ217" s="53"/>
      <c r="BA217" s="53"/>
    </row>
    <row r="218" spans="1:53" x14ac:dyDescent="0.2">
      <c r="A218" s="53"/>
      <c r="B218" s="53"/>
      <c r="C218" s="53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  <c r="AI218" s="127"/>
      <c r="AJ218" s="127"/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53"/>
      <c r="AU218" s="53"/>
      <c r="AV218" s="53"/>
      <c r="AW218" s="53"/>
      <c r="AX218" s="53"/>
      <c r="AY218" s="53"/>
      <c r="AZ218" s="53"/>
      <c r="BA218" s="53"/>
    </row>
    <row r="219" spans="1:53" x14ac:dyDescent="0.2">
      <c r="A219" s="53"/>
      <c r="B219" s="53"/>
      <c r="C219" s="53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53"/>
      <c r="AU219" s="53"/>
      <c r="AV219" s="53"/>
      <c r="AW219" s="53"/>
      <c r="AX219" s="53"/>
      <c r="AY219" s="53"/>
      <c r="AZ219" s="53"/>
      <c r="BA219" s="53"/>
    </row>
    <row r="220" spans="1:53" x14ac:dyDescent="0.2">
      <c r="A220" s="53"/>
      <c r="B220" s="53"/>
      <c r="C220" s="53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53"/>
      <c r="AU220" s="53"/>
      <c r="AV220" s="53"/>
      <c r="AW220" s="53"/>
      <c r="AX220" s="53"/>
      <c r="AY220" s="53"/>
      <c r="AZ220" s="53"/>
      <c r="BA220" s="53"/>
    </row>
    <row r="221" spans="1:53" x14ac:dyDescent="0.2">
      <c r="A221" s="53"/>
      <c r="B221" s="53"/>
      <c r="C221" s="53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53"/>
      <c r="AU221" s="53"/>
      <c r="AV221" s="53"/>
      <c r="AW221" s="53"/>
      <c r="AX221" s="53"/>
      <c r="AY221" s="53"/>
      <c r="AZ221" s="53"/>
      <c r="BA221" s="53"/>
    </row>
    <row r="222" spans="1:53" x14ac:dyDescent="0.2">
      <c r="A222" s="53"/>
      <c r="B222" s="53"/>
      <c r="C222" s="53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53"/>
      <c r="AU222" s="53"/>
      <c r="AV222" s="53"/>
      <c r="AW222" s="53"/>
      <c r="AX222" s="53"/>
      <c r="AY222" s="53"/>
      <c r="AZ222" s="53"/>
      <c r="BA222" s="53"/>
    </row>
    <row r="223" spans="1:53" x14ac:dyDescent="0.2">
      <c r="A223" s="53"/>
      <c r="B223" s="53"/>
      <c r="C223" s="53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  <c r="AI223" s="127"/>
      <c r="AJ223" s="127"/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53"/>
      <c r="AU223" s="53"/>
      <c r="AV223" s="53"/>
      <c r="AW223" s="53"/>
      <c r="AX223" s="53"/>
      <c r="AY223" s="53"/>
      <c r="AZ223" s="53"/>
      <c r="BA223" s="53"/>
    </row>
    <row r="224" spans="1:53" x14ac:dyDescent="0.2">
      <c r="A224" s="53"/>
      <c r="B224" s="53"/>
      <c r="C224" s="53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  <c r="AI224" s="127"/>
      <c r="AJ224" s="127"/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53"/>
      <c r="AU224" s="53"/>
      <c r="AV224" s="53"/>
      <c r="AW224" s="53"/>
      <c r="AX224" s="53"/>
      <c r="AY224" s="53"/>
      <c r="AZ224" s="53"/>
      <c r="BA224" s="53"/>
    </row>
    <row r="225" spans="1:53" x14ac:dyDescent="0.2">
      <c r="A225" s="53"/>
      <c r="B225" s="53"/>
      <c r="C225" s="53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  <c r="AI225" s="127"/>
      <c r="AJ225" s="127"/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53"/>
      <c r="AU225" s="53"/>
      <c r="AV225" s="53"/>
      <c r="AW225" s="53"/>
      <c r="AX225" s="53"/>
      <c r="AY225" s="53"/>
      <c r="AZ225" s="53"/>
      <c r="BA225" s="53"/>
    </row>
    <row r="226" spans="1:53" x14ac:dyDescent="0.2">
      <c r="A226" s="53"/>
      <c r="B226" s="53"/>
      <c r="C226" s="53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53"/>
      <c r="AU226" s="53"/>
      <c r="AV226" s="53"/>
      <c r="AW226" s="53"/>
      <c r="AX226" s="53"/>
      <c r="AY226" s="53"/>
      <c r="AZ226" s="53"/>
      <c r="BA226" s="53"/>
    </row>
    <row r="227" spans="1:53" x14ac:dyDescent="0.2">
      <c r="A227" s="53"/>
      <c r="B227" s="53"/>
      <c r="C227" s="53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53"/>
      <c r="AU227" s="53"/>
      <c r="AV227" s="53"/>
      <c r="AW227" s="53"/>
      <c r="AX227" s="53"/>
      <c r="AY227" s="53"/>
      <c r="AZ227" s="53"/>
      <c r="BA227" s="53"/>
    </row>
    <row r="228" spans="1:53" x14ac:dyDescent="0.2">
      <c r="A228" s="53"/>
      <c r="B228" s="53"/>
      <c r="C228" s="53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53"/>
      <c r="AU228" s="53"/>
      <c r="AV228" s="53"/>
      <c r="AW228" s="53"/>
      <c r="AX228" s="53"/>
      <c r="AY228" s="53"/>
      <c r="AZ228" s="53"/>
      <c r="BA228" s="53"/>
    </row>
    <row r="229" spans="1:53" x14ac:dyDescent="0.2">
      <c r="A229" s="53"/>
      <c r="B229" s="53"/>
      <c r="C229" s="53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  <c r="AI229" s="127"/>
      <c r="AJ229" s="127"/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53"/>
      <c r="AU229" s="53"/>
      <c r="AV229" s="53"/>
      <c r="AW229" s="53"/>
      <c r="AX229" s="53"/>
      <c r="AY229" s="53"/>
      <c r="AZ229" s="53"/>
      <c r="BA229" s="53"/>
    </row>
    <row r="230" spans="1:53" x14ac:dyDescent="0.2">
      <c r="A230" s="53"/>
      <c r="B230" s="53"/>
      <c r="C230" s="53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  <c r="AI230" s="127"/>
      <c r="AJ230" s="127"/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53"/>
      <c r="AU230" s="53"/>
      <c r="AV230" s="53"/>
      <c r="AW230" s="53"/>
      <c r="AX230" s="53"/>
      <c r="AY230" s="53"/>
      <c r="AZ230" s="53"/>
      <c r="BA230" s="53"/>
    </row>
    <row r="231" spans="1:53" x14ac:dyDescent="0.2">
      <c r="A231" s="53"/>
      <c r="B231" s="53"/>
      <c r="C231" s="53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  <c r="AI231" s="127"/>
      <c r="AJ231" s="127"/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53"/>
      <c r="AU231" s="53"/>
      <c r="AV231" s="53"/>
      <c r="AW231" s="53"/>
      <c r="AX231" s="53"/>
      <c r="AY231" s="53"/>
      <c r="AZ231" s="53"/>
      <c r="BA231" s="53"/>
    </row>
    <row r="232" spans="1:53" x14ac:dyDescent="0.2">
      <c r="A232" s="53"/>
      <c r="B232" s="53"/>
      <c r="C232" s="53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53"/>
      <c r="AU232" s="53"/>
      <c r="AV232" s="53"/>
      <c r="AW232" s="53"/>
      <c r="AX232" s="53"/>
      <c r="AY232" s="53"/>
      <c r="AZ232" s="53"/>
      <c r="BA232" s="53"/>
    </row>
    <row r="233" spans="1:53" x14ac:dyDescent="0.2">
      <c r="A233" s="53"/>
      <c r="B233" s="53"/>
      <c r="C233" s="53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53"/>
      <c r="AU233" s="53"/>
      <c r="AV233" s="53"/>
      <c r="AW233" s="53"/>
      <c r="AX233" s="53"/>
      <c r="AY233" s="53"/>
      <c r="AZ233" s="53"/>
      <c r="BA233" s="53"/>
    </row>
    <row r="234" spans="1:53" x14ac:dyDescent="0.2">
      <c r="A234" s="53"/>
      <c r="B234" s="53"/>
      <c r="C234" s="53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27"/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53"/>
      <c r="AU234" s="53"/>
      <c r="AV234" s="53"/>
      <c r="AW234" s="53"/>
      <c r="AX234" s="53"/>
      <c r="AY234" s="53"/>
      <c r="AZ234" s="53"/>
      <c r="BA234" s="53"/>
    </row>
    <row r="235" spans="1:53" x14ac:dyDescent="0.2">
      <c r="A235" s="53"/>
      <c r="B235" s="53"/>
      <c r="C235" s="53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  <c r="AI235" s="127"/>
      <c r="AJ235" s="127"/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53"/>
      <c r="AU235" s="53"/>
      <c r="AV235" s="53"/>
      <c r="AW235" s="53"/>
      <c r="AX235" s="53"/>
      <c r="AY235" s="53"/>
      <c r="AZ235" s="53"/>
      <c r="BA235" s="53"/>
    </row>
    <row r="236" spans="1:53" x14ac:dyDescent="0.2">
      <c r="A236" s="53"/>
      <c r="B236" s="53"/>
      <c r="C236" s="53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  <c r="AI236" s="127"/>
      <c r="AJ236" s="127"/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53"/>
      <c r="AU236" s="53"/>
      <c r="AV236" s="53"/>
      <c r="AW236" s="53"/>
      <c r="AX236" s="53"/>
      <c r="AY236" s="53"/>
      <c r="AZ236" s="53"/>
      <c r="BA236" s="53"/>
    </row>
    <row r="237" spans="1:53" x14ac:dyDescent="0.2">
      <c r="A237" s="53"/>
      <c r="B237" s="53"/>
      <c r="C237" s="53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  <c r="AI237" s="127"/>
      <c r="AJ237" s="127"/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53"/>
      <c r="AU237" s="53"/>
      <c r="AV237" s="53"/>
      <c r="AW237" s="53"/>
      <c r="AX237" s="53"/>
      <c r="AY237" s="53"/>
      <c r="AZ237" s="53"/>
      <c r="BA237" s="53"/>
    </row>
    <row r="238" spans="1:53" x14ac:dyDescent="0.2">
      <c r="A238" s="53"/>
      <c r="B238" s="53"/>
      <c r="C238" s="53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  <c r="AI238" s="127"/>
      <c r="AJ238" s="127"/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53"/>
      <c r="AU238" s="53"/>
      <c r="AV238" s="53"/>
      <c r="AW238" s="53"/>
      <c r="AX238" s="53"/>
      <c r="AY238" s="53"/>
      <c r="AZ238" s="53"/>
      <c r="BA238" s="53"/>
    </row>
    <row r="239" spans="1:53" x14ac:dyDescent="0.2">
      <c r="A239" s="53"/>
      <c r="B239" s="53"/>
      <c r="C239" s="53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  <c r="AI239" s="127"/>
      <c r="AJ239" s="127"/>
      <c r="AK239" s="127"/>
      <c r="AL239" s="127"/>
      <c r="AM239" s="127"/>
      <c r="AN239" s="127"/>
      <c r="AO239" s="127"/>
      <c r="AP239" s="127"/>
      <c r="AQ239" s="127"/>
      <c r="AR239" s="127"/>
      <c r="AS239" s="127"/>
      <c r="AT239" s="53"/>
      <c r="AU239" s="53"/>
      <c r="AV239" s="53"/>
      <c r="AW239" s="53"/>
      <c r="AX239" s="53"/>
      <c r="AY239" s="53"/>
      <c r="AZ239" s="53"/>
      <c r="BA239" s="53"/>
    </row>
    <row r="240" spans="1:53" x14ac:dyDescent="0.2">
      <c r="A240" s="53"/>
      <c r="B240" s="53"/>
      <c r="C240" s="53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  <c r="AI240" s="127"/>
      <c r="AJ240" s="127"/>
      <c r="AK240" s="127"/>
      <c r="AL240" s="127"/>
      <c r="AM240" s="127"/>
      <c r="AN240" s="127"/>
      <c r="AO240" s="127"/>
      <c r="AP240" s="127"/>
      <c r="AQ240" s="127"/>
      <c r="AR240" s="127"/>
      <c r="AS240" s="127"/>
      <c r="AT240" s="53"/>
      <c r="AU240" s="53"/>
      <c r="AV240" s="53"/>
      <c r="AW240" s="53"/>
      <c r="AX240" s="53"/>
      <c r="AY240" s="53"/>
      <c r="AZ240" s="53"/>
      <c r="BA240" s="53"/>
    </row>
    <row r="241" spans="1:53" x14ac:dyDescent="0.2">
      <c r="A241" s="53"/>
      <c r="B241" s="53"/>
      <c r="C241" s="53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  <c r="AI241" s="127"/>
      <c r="AJ241" s="127"/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53"/>
      <c r="AU241" s="53"/>
      <c r="AV241" s="53"/>
      <c r="AW241" s="53"/>
      <c r="AX241" s="53"/>
      <c r="AY241" s="53"/>
      <c r="AZ241" s="53"/>
      <c r="BA241" s="53"/>
    </row>
    <row r="242" spans="1:53" x14ac:dyDescent="0.2">
      <c r="A242" s="53"/>
      <c r="B242" s="53"/>
      <c r="C242" s="53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  <c r="AI242" s="127"/>
      <c r="AJ242" s="127"/>
      <c r="AK242" s="127"/>
      <c r="AL242" s="127"/>
      <c r="AM242" s="127"/>
      <c r="AN242" s="127"/>
      <c r="AO242" s="127"/>
      <c r="AP242" s="127"/>
      <c r="AQ242" s="127"/>
      <c r="AR242" s="127"/>
      <c r="AS242" s="127"/>
      <c r="AT242" s="53"/>
      <c r="AU242" s="53"/>
      <c r="AV242" s="53"/>
      <c r="AW242" s="53"/>
      <c r="AX242" s="53"/>
      <c r="AY242" s="53"/>
      <c r="AZ242" s="53"/>
      <c r="BA242" s="53"/>
    </row>
    <row r="243" spans="1:53" x14ac:dyDescent="0.2">
      <c r="A243" s="53"/>
      <c r="B243" s="53"/>
      <c r="C243" s="53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  <c r="AI243" s="127"/>
      <c r="AJ243" s="127"/>
      <c r="AK243" s="127"/>
      <c r="AL243" s="127"/>
      <c r="AM243" s="127"/>
      <c r="AN243" s="127"/>
      <c r="AO243" s="127"/>
      <c r="AP243" s="127"/>
      <c r="AQ243" s="127"/>
      <c r="AR243" s="127"/>
      <c r="AS243" s="127"/>
      <c r="AT243" s="53"/>
      <c r="AU243" s="53"/>
      <c r="AV243" s="53"/>
      <c r="AW243" s="53"/>
      <c r="AX243" s="53"/>
      <c r="AY243" s="53"/>
      <c r="AZ243" s="53"/>
      <c r="BA243" s="53"/>
    </row>
    <row r="244" spans="1:53" x14ac:dyDescent="0.2">
      <c r="A244" s="53"/>
      <c r="B244" s="53"/>
      <c r="C244" s="53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  <c r="AI244" s="127"/>
      <c r="AJ244" s="127"/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53"/>
      <c r="AU244" s="53"/>
      <c r="AV244" s="53"/>
      <c r="AW244" s="53"/>
      <c r="AX244" s="53"/>
      <c r="AY244" s="53"/>
      <c r="AZ244" s="53"/>
      <c r="BA244" s="53"/>
    </row>
    <row r="245" spans="1:53" x14ac:dyDescent="0.2">
      <c r="A245" s="53"/>
      <c r="B245" s="53"/>
      <c r="C245" s="53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  <c r="AI245" s="127"/>
      <c r="AJ245" s="127"/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53"/>
      <c r="AU245" s="53"/>
      <c r="AV245" s="53"/>
      <c r="AW245" s="53"/>
      <c r="AX245" s="53"/>
      <c r="AY245" s="53"/>
      <c r="AZ245" s="53"/>
      <c r="BA245" s="53"/>
    </row>
    <row r="246" spans="1:53" x14ac:dyDescent="0.2">
      <c r="A246" s="53"/>
      <c r="B246" s="53"/>
      <c r="C246" s="53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27"/>
      <c r="AL246" s="127"/>
      <c r="AM246" s="127"/>
      <c r="AN246" s="127"/>
      <c r="AO246" s="127"/>
      <c r="AP246" s="127"/>
      <c r="AQ246" s="127"/>
      <c r="AR246" s="127"/>
      <c r="AS246" s="127"/>
      <c r="AT246" s="53"/>
      <c r="AU246" s="53"/>
      <c r="AV246" s="53"/>
      <c r="AW246" s="53"/>
      <c r="AX246" s="53"/>
      <c r="AY246" s="53"/>
      <c r="AZ246" s="53"/>
      <c r="BA246" s="53"/>
    </row>
    <row r="247" spans="1:53" x14ac:dyDescent="0.2">
      <c r="A247" s="53"/>
      <c r="B247" s="53"/>
      <c r="C247" s="53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53"/>
      <c r="AU247" s="53"/>
      <c r="AV247" s="53"/>
      <c r="AW247" s="53"/>
      <c r="AX247" s="53"/>
      <c r="AY247" s="53"/>
      <c r="AZ247" s="53"/>
      <c r="BA247" s="53"/>
    </row>
    <row r="248" spans="1:53" x14ac:dyDescent="0.2">
      <c r="A248" s="53"/>
      <c r="B248" s="53"/>
      <c r="C248" s="53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  <c r="AI248" s="127"/>
      <c r="AJ248" s="127"/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53"/>
      <c r="AU248" s="53"/>
      <c r="AV248" s="53"/>
      <c r="AW248" s="53"/>
      <c r="AX248" s="53"/>
      <c r="AY248" s="53"/>
      <c r="AZ248" s="53"/>
      <c r="BA248" s="53"/>
    </row>
    <row r="249" spans="1:53" x14ac:dyDescent="0.2">
      <c r="A249" s="53"/>
      <c r="B249" s="53"/>
      <c r="C249" s="53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  <c r="AI249" s="127"/>
      <c r="AJ249" s="127"/>
      <c r="AK249" s="127"/>
      <c r="AL249" s="127"/>
      <c r="AM249" s="127"/>
      <c r="AN249" s="127"/>
      <c r="AO249" s="127"/>
      <c r="AP249" s="127"/>
      <c r="AQ249" s="127"/>
      <c r="AR249" s="127"/>
      <c r="AS249" s="127"/>
      <c r="AT249" s="53"/>
      <c r="AU249" s="53"/>
      <c r="AV249" s="53"/>
      <c r="AW249" s="53"/>
      <c r="AX249" s="53"/>
      <c r="AY249" s="53"/>
      <c r="AZ249" s="53"/>
      <c r="BA249" s="53"/>
    </row>
    <row r="250" spans="1:53" x14ac:dyDescent="0.2">
      <c r="A250" s="53"/>
      <c r="B250" s="53"/>
      <c r="C250" s="53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  <c r="AI250" s="127"/>
      <c r="AJ250" s="127"/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53"/>
      <c r="AU250" s="53"/>
      <c r="AV250" s="53"/>
      <c r="AW250" s="53"/>
      <c r="AX250" s="53"/>
      <c r="AY250" s="53"/>
      <c r="AZ250" s="53"/>
      <c r="BA250" s="53"/>
    </row>
    <row r="251" spans="1:53" x14ac:dyDescent="0.2">
      <c r="A251" s="53"/>
      <c r="B251" s="53"/>
      <c r="C251" s="53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  <c r="AI251" s="127"/>
      <c r="AJ251" s="127"/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53"/>
      <c r="AU251" s="53"/>
      <c r="AV251" s="53"/>
      <c r="AW251" s="53"/>
      <c r="AX251" s="53"/>
      <c r="AY251" s="53"/>
      <c r="AZ251" s="53"/>
      <c r="BA251" s="53"/>
    </row>
    <row r="252" spans="1:53" x14ac:dyDescent="0.2">
      <c r="A252" s="53"/>
      <c r="B252" s="53"/>
      <c r="C252" s="53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  <c r="AI252" s="127"/>
      <c r="AJ252" s="127"/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53"/>
      <c r="AU252" s="53"/>
      <c r="AV252" s="53"/>
      <c r="AW252" s="53"/>
      <c r="AX252" s="53"/>
      <c r="AY252" s="53"/>
      <c r="AZ252" s="53"/>
      <c r="BA252" s="53"/>
    </row>
    <row r="253" spans="1:53" x14ac:dyDescent="0.2">
      <c r="A253" s="53"/>
      <c r="B253" s="53"/>
      <c r="C253" s="53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  <c r="AI253" s="127"/>
      <c r="AJ253" s="127"/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53"/>
      <c r="AU253" s="53"/>
      <c r="AV253" s="53"/>
      <c r="AW253" s="53"/>
      <c r="AX253" s="53"/>
      <c r="AY253" s="53"/>
      <c r="AZ253" s="53"/>
      <c r="BA253" s="53"/>
    </row>
    <row r="254" spans="1:53" x14ac:dyDescent="0.2">
      <c r="A254" s="53"/>
      <c r="B254" s="53"/>
      <c r="C254" s="53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  <c r="AI254" s="127"/>
      <c r="AJ254" s="127"/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53"/>
      <c r="AU254" s="53"/>
      <c r="AV254" s="53"/>
      <c r="AW254" s="53"/>
      <c r="AX254" s="53"/>
      <c r="AY254" s="53"/>
      <c r="AZ254" s="53"/>
      <c r="BA254" s="53"/>
    </row>
    <row r="255" spans="1:53" x14ac:dyDescent="0.2">
      <c r="A255" s="53"/>
      <c r="B255" s="53"/>
      <c r="C255" s="53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  <c r="AI255" s="127"/>
      <c r="AJ255" s="127"/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53"/>
      <c r="AU255" s="53"/>
      <c r="AV255" s="53"/>
      <c r="AW255" s="53"/>
      <c r="AX255" s="53"/>
      <c r="AY255" s="53"/>
      <c r="AZ255" s="53"/>
      <c r="BA255" s="53"/>
    </row>
    <row r="256" spans="1:53" x14ac:dyDescent="0.2">
      <c r="A256" s="53"/>
      <c r="B256" s="53"/>
      <c r="C256" s="53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  <c r="AI256" s="127"/>
      <c r="AJ256" s="127"/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53"/>
      <c r="AU256" s="53"/>
      <c r="AV256" s="53"/>
      <c r="AW256" s="53"/>
      <c r="AX256" s="53"/>
      <c r="AY256" s="53"/>
      <c r="AZ256" s="53"/>
      <c r="BA256" s="53"/>
    </row>
    <row r="257" spans="1:53" x14ac:dyDescent="0.2">
      <c r="A257" s="53"/>
      <c r="B257" s="53"/>
      <c r="C257" s="53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  <c r="AI257" s="127"/>
      <c r="AJ257" s="127"/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53"/>
      <c r="AU257" s="53"/>
      <c r="AV257" s="53"/>
      <c r="AW257" s="53"/>
      <c r="AX257" s="53"/>
      <c r="AY257" s="53"/>
      <c r="AZ257" s="53"/>
      <c r="BA257" s="53"/>
    </row>
    <row r="258" spans="1:53" x14ac:dyDescent="0.2">
      <c r="A258" s="53"/>
      <c r="B258" s="53"/>
      <c r="C258" s="53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  <c r="AI258" s="127"/>
      <c r="AJ258" s="127"/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53"/>
      <c r="AU258" s="53"/>
      <c r="AV258" s="53"/>
      <c r="AW258" s="53"/>
      <c r="AX258" s="53"/>
      <c r="AY258" s="53"/>
      <c r="AZ258" s="53"/>
      <c r="BA258" s="53"/>
    </row>
    <row r="259" spans="1:53" x14ac:dyDescent="0.2">
      <c r="A259" s="53"/>
      <c r="B259" s="53"/>
      <c r="C259" s="53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  <c r="AI259" s="127"/>
      <c r="AJ259" s="127"/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53"/>
      <c r="AU259" s="53"/>
      <c r="AV259" s="53"/>
      <c r="AW259" s="53"/>
      <c r="AX259" s="53"/>
      <c r="AY259" s="53"/>
      <c r="AZ259" s="53"/>
      <c r="BA259" s="53"/>
    </row>
    <row r="260" spans="1:53" x14ac:dyDescent="0.2">
      <c r="A260" s="53"/>
      <c r="B260" s="53"/>
      <c r="C260" s="53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53"/>
      <c r="AU260" s="53"/>
      <c r="AV260" s="53"/>
      <c r="AW260" s="53"/>
      <c r="AX260" s="53"/>
      <c r="AY260" s="53"/>
      <c r="AZ260" s="53"/>
      <c r="BA260" s="53"/>
    </row>
    <row r="261" spans="1:53" x14ac:dyDescent="0.2">
      <c r="A261" s="53"/>
      <c r="B261" s="53"/>
      <c r="C261" s="53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  <c r="AI261" s="127"/>
      <c r="AJ261" s="127"/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53"/>
      <c r="AU261" s="53"/>
      <c r="AV261" s="53"/>
      <c r="AW261" s="53"/>
      <c r="AX261" s="53"/>
      <c r="AY261" s="53"/>
      <c r="AZ261" s="53"/>
      <c r="BA261" s="53"/>
    </row>
    <row r="262" spans="1:53" x14ac:dyDescent="0.2">
      <c r="A262" s="53"/>
      <c r="B262" s="53"/>
      <c r="C262" s="53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53"/>
      <c r="AU262" s="53"/>
      <c r="AV262" s="53"/>
      <c r="AW262" s="53"/>
      <c r="AX262" s="53"/>
      <c r="AY262" s="53"/>
      <c r="AZ262" s="53"/>
      <c r="BA262" s="53"/>
    </row>
    <row r="263" spans="1:53" x14ac:dyDescent="0.2">
      <c r="A263" s="53"/>
      <c r="B263" s="53"/>
      <c r="C263" s="53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53"/>
      <c r="AU263" s="53"/>
      <c r="AV263" s="53"/>
      <c r="AW263" s="53"/>
      <c r="AX263" s="53"/>
      <c r="AY263" s="53"/>
      <c r="AZ263" s="53"/>
      <c r="BA263" s="53"/>
    </row>
    <row r="264" spans="1:53" x14ac:dyDescent="0.2">
      <c r="A264" s="53"/>
      <c r="B264" s="53"/>
      <c r="C264" s="53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53"/>
      <c r="AU264" s="53"/>
      <c r="AV264" s="53"/>
      <c r="AW264" s="53"/>
      <c r="AX264" s="53"/>
      <c r="AY264" s="53"/>
      <c r="AZ264" s="53"/>
      <c r="BA264" s="53"/>
    </row>
    <row r="265" spans="1:53" x14ac:dyDescent="0.2">
      <c r="A265" s="53"/>
      <c r="B265" s="53"/>
      <c r="C265" s="53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53"/>
      <c r="AU265" s="53"/>
      <c r="AV265" s="53"/>
      <c r="AW265" s="53"/>
      <c r="AX265" s="53"/>
      <c r="AY265" s="53"/>
      <c r="AZ265" s="53"/>
      <c r="BA265" s="53"/>
    </row>
    <row r="266" spans="1:53" x14ac:dyDescent="0.2">
      <c r="A266" s="53"/>
      <c r="B266" s="53"/>
      <c r="C266" s="53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53"/>
      <c r="AU266" s="53"/>
      <c r="AV266" s="53"/>
      <c r="AW266" s="53"/>
      <c r="AX266" s="53"/>
      <c r="AY266" s="53"/>
      <c r="AZ266" s="53"/>
      <c r="BA266" s="53"/>
    </row>
    <row r="267" spans="1:53" x14ac:dyDescent="0.2">
      <c r="A267" s="53"/>
      <c r="B267" s="53"/>
      <c r="C267" s="53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53"/>
      <c r="AU267" s="53"/>
      <c r="AV267" s="53"/>
      <c r="AW267" s="53"/>
      <c r="AX267" s="53"/>
      <c r="AY267" s="53"/>
      <c r="AZ267" s="53"/>
      <c r="BA267" s="53"/>
    </row>
    <row r="268" spans="1:53" x14ac:dyDescent="0.2">
      <c r="A268" s="53"/>
      <c r="B268" s="53"/>
      <c r="C268" s="53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53"/>
      <c r="AU268" s="53"/>
      <c r="AV268" s="53"/>
      <c r="AW268" s="53"/>
      <c r="AX268" s="53"/>
      <c r="AY268" s="53"/>
      <c r="AZ268" s="53"/>
      <c r="BA268" s="53"/>
    </row>
    <row r="269" spans="1:53" x14ac:dyDescent="0.2">
      <c r="A269" s="53"/>
      <c r="B269" s="53"/>
      <c r="C269" s="53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53"/>
      <c r="AU269" s="53"/>
      <c r="AV269" s="53"/>
      <c r="AW269" s="53"/>
      <c r="AX269" s="53"/>
      <c r="AY269" s="53"/>
      <c r="AZ269" s="53"/>
      <c r="BA269" s="53"/>
    </row>
    <row r="270" spans="1:53" x14ac:dyDescent="0.2">
      <c r="A270" s="53"/>
      <c r="B270" s="53"/>
      <c r="C270" s="53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53"/>
      <c r="AU270" s="53"/>
      <c r="AV270" s="53"/>
      <c r="AW270" s="53"/>
      <c r="AX270" s="53"/>
      <c r="AY270" s="53"/>
      <c r="AZ270" s="53"/>
      <c r="BA270" s="53"/>
    </row>
    <row r="271" spans="1:53" x14ac:dyDescent="0.2">
      <c r="A271" s="53"/>
      <c r="B271" s="53"/>
      <c r="C271" s="53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53"/>
      <c r="AU271" s="53"/>
      <c r="AV271" s="53"/>
      <c r="AW271" s="53"/>
      <c r="AX271" s="53"/>
      <c r="AY271" s="53"/>
      <c r="AZ271" s="53"/>
      <c r="BA271" s="53"/>
    </row>
    <row r="272" spans="1:53" x14ac:dyDescent="0.2">
      <c r="A272" s="53"/>
      <c r="B272" s="53"/>
      <c r="C272" s="53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53"/>
      <c r="AU272" s="53"/>
      <c r="AV272" s="53"/>
      <c r="AW272" s="53"/>
      <c r="AX272" s="53"/>
      <c r="AY272" s="53"/>
      <c r="AZ272" s="53"/>
      <c r="BA272" s="53"/>
    </row>
    <row r="273" spans="1:53" x14ac:dyDescent="0.2">
      <c r="A273" s="53"/>
      <c r="B273" s="53"/>
      <c r="C273" s="53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53"/>
      <c r="AU273" s="53"/>
      <c r="AV273" s="53"/>
      <c r="AW273" s="53"/>
      <c r="AX273" s="53"/>
      <c r="AY273" s="53"/>
      <c r="AZ273" s="53"/>
      <c r="BA273" s="53"/>
    </row>
    <row r="274" spans="1:53" x14ac:dyDescent="0.2">
      <c r="A274" s="53"/>
      <c r="B274" s="53"/>
      <c r="C274" s="53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53"/>
      <c r="AU274" s="53"/>
      <c r="AV274" s="53"/>
      <c r="AW274" s="53"/>
      <c r="AX274" s="53"/>
      <c r="AY274" s="53"/>
      <c r="AZ274" s="53"/>
      <c r="BA274" s="53"/>
    </row>
    <row r="275" spans="1:53" x14ac:dyDescent="0.2">
      <c r="A275" s="53"/>
      <c r="B275" s="53"/>
      <c r="C275" s="53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53"/>
      <c r="AU275" s="53"/>
      <c r="AV275" s="53"/>
      <c r="AW275" s="53"/>
      <c r="AX275" s="53"/>
      <c r="AY275" s="53"/>
      <c r="AZ275" s="53"/>
      <c r="BA275" s="53"/>
    </row>
    <row r="276" spans="1:53" x14ac:dyDescent="0.2">
      <c r="A276" s="53"/>
      <c r="B276" s="53"/>
      <c r="C276" s="53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53"/>
      <c r="AU276" s="53"/>
      <c r="AV276" s="53"/>
      <c r="AW276" s="53"/>
      <c r="AX276" s="53"/>
      <c r="AY276" s="53"/>
      <c r="AZ276" s="53"/>
      <c r="BA276" s="53"/>
    </row>
    <row r="277" spans="1:53" x14ac:dyDescent="0.2">
      <c r="A277" s="53"/>
      <c r="B277" s="53"/>
      <c r="C277" s="53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53"/>
      <c r="AU277" s="53"/>
      <c r="AV277" s="53"/>
      <c r="AW277" s="53"/>
      <c r="AX277" s="53"/>
      <c r="AY277" s="53"/>
      <c r="AZ277" s="53"/>
      <c r="BA277" s="53"/>
    </row>
    <row r="278" spans="1:53" x14ac:dyDescent="0.2">
      <c r="A278" s="53"/>
      <c r="B278" s="53"/>
      <c r="C278" s="53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53"/>
      <c r="AU278" s="53"/>
      <c r="AV278" s="53"/>
      <c r="AW278" s="53"/>
      <c r="AX278" s="53"/>
      <c r="AY278" s="53"/>
      <c r="AZ278" s="53"/>
      <c r="BA278" s="53"/>
    </row>
    <row r="279" spans="1:53" x14ac:dyDescent="0.2">
      <c r="A279" s="53"/>
      <c r="B279" s="53"/>
      <c r="C279" s="53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53"/>
      <c r="AU279" s="53"/>
      <c r="AV279" s="53"/>
      <c r="AW279" s="53"/>
      <c r="AX279" s="53"/>
      <c r="AY279" s="53"/>
      <c r="AZ279" s="53"/>
      <c r="BA279" s="53"/>
    </row>
    <row r="280" spans="1:53" x14ac:dyDescent="0.2">
      <c r="A280" s="53"/>
      <c r="B280" s="53"/>
      <c r="C280" s="53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53"/>
      <c r="AU280" s="53"/>
      <c r="AV280" s="53"/>
      <c r="AW280" s="53"/>
      <c r="AX280" s="53"/>
      <c r="AY280" s="53"/>
      <c r="AZ280" s="53"/>
      <c r="BA280" s="53"/>
    </row>
    <row r="281" spans="1:53" x14ac:dyDescent="0.2">
      <c r="A281" s="53"/>
      <c r="B281" s="53"/>
      <c r="C281" s="53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53"/>
      <c r="AU281" s="53"/>
      <c r="AV281" s="53"/>
      <c r="AW281" s="53"/>
      <c r="AX281" s="53"/>
      <c r="AY281" s="53"/>
      <c r="AZ281" s="53"/>
      <c r="BA281" s="53"/>
    </row>
    <row r="282" spans="1:53" x14ac:dyDescent="0.2">
      <c r="A282" s="53"/>
      <c r="B282" s="53"/>
      <c r="C282" s="53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53"/>
      <c r="AU282" s="53"/>
      <c r="AV282" s="53"/>
      <c r="AW282" s="53"/>
      <c r="AX282" s="53"/>
      <c r="AY282" s="53"/>
      <c r="AZ282" s="53"/>
      <c r="BA282" s="53"/>
    </row>
    <row r="283" spans="1:53" x14ac:dyDescent="0.2">
      <c r="A283" s="53"/>
      <c r="B283" s="53"/>
      <c r="C283" s="53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53"/>
      <c r="AU283" s="53"/>
      <c r="AV283" s="53"/>
      <c r="AW283" s="53"/>
      <c r="AX283" s="53"/>
      <c r="AY283" s="53"/>
      <c r="AZ283" s="53"/>
      <c r="BA283" s="53"/>
    </row>
    <row r="284" spans="1:53" x14ac:dyDescent="0.2">
      <c r="A284" s="53"/>
      <c r="B284" s="53"/>
      <c r="C284" s="53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  <c r="AI284" s="127"/>
      <c r="AJ284" s="127"/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53"/>
      <c r="AU284" s="53"/>
      <c r="AV284" s="53"/>
      <c r="AW284" s="53"/>
      <c r="AX284" s="53"/>
      <c r="AY284" s="53"/>
      <c r="AZ284" s="53"/>
      <c r="BA284" s="53"/>
    </row>
    <row r="285" spans="1:53" x14ac:dyDescent="0.2">
      <c r="A285" s="53"/>
      <c r="B285" s="53"/>
      <c r="C285" s="53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53"/>
      <c r="AU285" s="53"/>
      <c r="AV285" s="53"/>
      <c r="AW285" s="53"/>
      <c r="AX285" s="53"/>
      <c r="AY285" s="53"/>
      <c r="AZ285" s="53"/>
      <c r="BA285" s="53"/>
    </row>
    <row r="286" spans="1:53" x14ac:dyDescent="0.2">
      <c r="A286" s="53"/>
      <c r="B286" s="53"/>
      <c r="C286" s="53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  <c r="AI286" s="127"/>
      <c r="AJ286" s="127"/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53"/>
      <c r="AU286" s="53"/>
      <c r="AV286" s="53"/>
      <c r="AW286" s="53"/>
      <c r="AX286" s="53"/>
      <c r="AY286" s="53"/>
      <c r="AZ286" s="53"/>
      <c r="BA286" s="53"/>
    </row>
    <row r="287" spans="1:53" x14ac:dyDescent="0.2">
      <c r="A287" s="53"/>
      <c r="B287" s="53"/>
      <c r="C287" s="53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53"/>
      <c r="AU287" s="53"/>
      <c r="AV287" s="53"/>
      <c r="AW287" s="53"/>
      <c r="AX287" s="53"/>
      <c r="AY287" s="53"/>
      <c r="AZ287" s="53"/>
      <c r="BA287" s="53"/>
    </row>
    <row r="288" spans="1:53" x14ac:dyDescent="0.2">
      <c r="A288" s="53"/>
      <c r="B288" s="53"/>
      <c r="C288" s="53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  <c r="AI288" s="127"/>
      <c r="AJ288" s="127"/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53"/>
      <c r="AU288" s="53"/>
      <c r="AV288" s="53"/>
      <c r="AW288" s="53"/>
      <c r="AX288" s="53"/>
      <c r="AY288" s="53"/>
      <c r="AZ288" s="53"/>
      <c r="BA288" s="53"/>
    </row>
    <row r="289" spans="1:53" x14ac:dyDescent="0.2">
      <c r="A289" s="53"/>
      <c r="B289" s="53"/>
      <c r="C289" s="53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53"/>
      <c r="AU289" s="53"/>
      <c r="AV289" s="53"/>
      <c r="AW289" s="53"/>
      <c r="AX289" s="53"/>
      <c r="AY289" s="53"/>
      <c r="AZ289" s="53"/>
      <c r="BA289" s="53"/>
    </row>
    <row r="290" spans="1:53" x14ac:dyDescent="0.2">
      <c r="A290" s="53"/>
      <c r="B290" s="53"/>
      <c r="C290" s="53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53"/>
      <c r="AU290" s="53"/>
      <c r="AV290" s="53"/>
      <c r="AW290" s="53"/>
      <c r="AX290" s="53"/>
      <c r="AY290" s="53"/>
      <c r="AZ290" s="53"/>
      <c r="BA290" s="53"/>
    </row>
    <row r="291" spans="1:53" x14ac:dyDescent="0.2">
      <c r="A291" s="53"/>
      <c r="B291" s="53"/>
      <c r="C291" s="53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53"/>
      <c r="AU291" s="53"/>
      <c r="AV291" s="53"/>
      <c r="AW291" s="53"/>
      <c r="AX291" s="53"/>
      <c r="AY291" s="53"/>
      <c r="AZ291" s="53"/>
      <c r="BA291" s="53"/>
    </row>
    <row r="292" spans="1:53" x14ac:dyDescent="0.2">
      <c r="A292" s="53"/>
      <c r="B292" s="53"/>
      <c r="C292" s="53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53"/>
      <c r="AU292" s="53"/>
      <c r="AV292" s="53"/>
      <c r="AW292" s="53"/>
      <c r="AX292" s="53"/>
      <c r="AY292" s="53"/>
      <c r="AZ292" s="53"/>
      <c r="BA292" s="53"/>
    </row>
    <row r="293" spans="1:53" x14ac:dyDescent="0.2">
      <c r="A293" s="53"/>
      <c r="B293" s="53"/>
      <c r="C293" s="53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53"/>
      <c r="AU293" s="53"/>
      <c r="AV293" s="53"/>
      <c r="AW293" s="53"/>
      <c r="AX293" s="53"/>
      <c r="AY293" s="53"/>
      <c r="AZ293" s="53"/>
      <c r="BA293" s="53"/>
    </row>
    <row r="294" spans="1:53" x14ac:dyDescent="0.2">
      <c r="A294" s="53"/>
      <c r="B294" s="53"/>
      <c r="C294" s="53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  <c r="AI294" s="127"/>
      <c r="AJ294" s="127"/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53"/>
      <c r="AU294" s="53"/>
      <c r="AV294" s="53"/>
      <c r="AW294" s="53"/>
      <c r="AX294" s="53"/>
      <c r="AY294" s="53"/>
      <c r="AZ294" s="53"/>
      <c r="BA294" s="53"/>
    </row>
    <row r="295" spans="1:53" x14ac:dyDescent="0.2">
      <c r="A295" s="53"/>
      <c r="B295" s="53"/>
      <c r="C295" s="53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53"/>
      <c r="AU295" s="53"/>
      <c r="AV295" s="53"/>
      <c r="AW295" s="53"/>
      <c r="AX295" s="53"/>
      <c r="AY295" s="53"/>
      <c r="AZ295" s="53"/>
      <c r="BA295" s="53"/>
    </row>
    <row r="296" spans="1:53" x14ac:dyDescent="0.2">
      <c r="A296" s="53"/>
      <c r="B296" s="53"/>
      <c r="C296" s="53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53"/>
      <c r="AU296" s="53"/>
      <c r="AV296" s="53"/>
      <c r="AW296" s="53"/>
      <c r="AX296" s="53"/>
      <c r="AY296" s="53"/>
      <c r="AZ296" s="53"/>
      <c r="BA296" s="53"/>
    </row>
    <row r="297" spans="1:53" x14ac:dyDescent="0.2">
      <c r="A297" s="53"/>
      <c r="B297" s="53"/>
      <c r="C297" s="53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  <c r="AI297" s="127"/>
      <c r="AJ297" s="127"/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53"/>
      <c r="AU297" s="53"/>
      <c r="AV297" s="53"/>
      <c r="AW297" s="53"/>
      <c r="AX297" s="53"/>
      <c r="AY297" s="53"/>
      <c r="AZ297" s="53"/>
      <c r="BA297" s="53"/>
    </row>
    <row r="298" spans="1:53" x14ac:dyDescent="0.2">
      <c r="A298" s="53"/>
      <c r="B298" s="53"/>
      <c r="C298" s="53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  <c r="AI298" s="127"/>
      <c r="AJ298" s="127"/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53"/>
      <c r="AU298" s="53"/>
      <c r="AV298" s="53"/>
      <c r="AW298" s="53"/>
      <c r="AX298" s="53"/>
      <c r="AY298" s="53"/>
      <c r="AZ298" s="53"/>
      <c r="BA298" s="53"/>
    </row>
    <row r="299" spans="1:53" x14ac:dyDescent="0.2">
      <c r="A299" s="53"/>
      <c r="B299" s="53"/>
      <c r="C299" s="53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  <c r="AI299" s="127"/>
      <c r="AJ299" s="127"/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53"/>
      <c r="AU299" s="53"/>
      <c r="AV299" s="53"/>
      <c r="AW299" s="53"/>
      <c r="AX299" s="53"/>
      <c r="AY299" s="53"/>
      <c r="AZ299" s="53"/>
      <c r="BA299" s="53"/>
    </row>
    <row r="300" spans="1:53" x14ac:dyDescent="0.2">
      <c r="A300" s="53"/>
      <c r="B300" s="53"/>
      <c r="C300" s="53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  <c r="AI300" s="127"/>
      <c r="AJ300" s="127"/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53"/>
      <c r="AU300" s="53"/>
      <c r="AV300" s="53"/>
      <c r="AW300" s="53"/>
      <c r="AX300" s="53"/>
      <c r="AY300" s="53"/>
      <c r="AZ300" s="53"/>
      <c r="BA300" s="53"/>
    </row>
    <row r="301" spans="1:53" x14ac:dyDescent="0.2">
      <c r="A301" s="53"/>
      <c r="B301" s="53"/>
      <c r="C301" s="53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  <c r="AI301" s="127"/>
      <c r="AJ301" s="127"/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53"/>
      <c r="AU301" s="53"/>
      <c r="AV301" s="53"/>
      <c r="AW301" s="53"/>
      <c r="AX301" s="53"/>
      <c r="AY301" s="53"/>
      <c r="AZ301" s="53"/>
      <c r="BA301" s="53"/>
    </row>
    <row r="302" spans="1:53" x14ac:dyDescent="0.2">
      <c r="A302" s="53"/>
      <c r="B302" s="53"/>
      <c r="C302" s="53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  <c r="AI302" s="127"/>
      <c r="AJ302" s="127"/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53"/>
      <c r="AU302" s="53"/>
      <c r="AV302" s="53"/>
      <c r="AW302" s="53"/>
      <c r="AX302" s="53"/>
      <c r="AY302" s="53"/>
      <c r="AZ302" s="53"/>
      <c r="BA302" s="53"/>
    </row>
    <row r="303" spans="1:53" x14ac:dyDescent="0.2">
      <c r="A303" s="53"/>
      <c r="B303" s="53"/>
      <c r="C303" s="53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  <c r="AI303" s="127"/>
      <c r="AJ303" s="127"/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53"/>
      <c r="AU303" s="53"/>
      <c r="AV303" s="53"/>
      <c r="AW303" s="53"/>
      <c r="AX303" s="53"/>
      <c r="AY303" s="53"/>
      <c r="AZ303" s="53"/>
      <c r="BA303" s="53"/>
    </row>
    <row r="304" spans="1:53" x14ac:dyDescent="0.2">
      <c r="A304" s="53"/>
      <c r="B304" s="53"/>
      <c r="C304" s="53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53"/>
      <c r="AU304" s="53"/>
      <c r="AV304" s="53"/>
      <c r="AW304" s="53"/>
      <c r="AX304" s="53"/>
      <c r="AY304" s="53"/>
      <c r="AZ304" s="53"/>
      <c r="BA304" s="53"/>
    </row>
    <row r="305" spans="1:53" x14ac:dyDescent="0.2">
      <c r="A305" s="53"/>
      <c r="B305" s="53"/>
      <c r="C305" s="53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53"/>
      <c r="AU305" s="53"/>
      <c r="AV305" s="53"/>
      <c r="AW305" s="53"/>
      <c r="AX305" s="53"/>
      <c r="AY305" s="53"/>
      <c r="AZ305" s="53"/>
      <c r="BA305" s="53"/>
    </row>
    <row r="306" spans="1:53" x14ac:dyDescent="0.2">
      <c r="A306" s="53"/>
      <c r="B306" s="53"/>
      <c r="C306" s="53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53"/>
      <c r="AU306" s="53"/>
      <c r="AV306" s="53"/>
      <c r="AW306" s="53"/>
      <c r="AX306" s="53"/>
      <c r="AY306" s="53"/>
      <c r="AZ306" s="53"/>
      <c r="BA306" s="53"/>
    </row>
    <row r="307" spans="1:53" x14ac:dyDescent="0.2">
      <c r="A307" s="53"/>
      <c r="B307" s="53"/>
      <c r="C307" s="53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53"/>
      <c r="AU307" s="53"/>
      <c r="AV307" s="53"/>
      <c r="AW307" s="53"/>
      <c r="AX307" s="53"/>
      <c r="AY307" s="53"/>
      <c r="AZ307" s="53"/>
      <c r="BA307" s="53"/>
    </row>
    <row r="308" spans="1:53" x14ac:dyDescent="0.2">
      <c r="A308" s="53"/>
      <c r="B308" s="53"/>
      <c r="C308" s="53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53"/>
      <c r="AU308" s="53"/>
      <c r="AV308" s="53"/>
      <c r="AW308" s="53"/>
      <c r="AX308" s="53"/>
      <c r="AY308" s="53"/>
      <c r="AZ308" s="53"/>
      <c r="BA308" s="53"/>
    </row>
    <row r="309" spans="1:53" x14ac:dyDescent="0.2">
      <c r="A309" s="53"/>
      <c r="B309" s="53"/>
      <c r="C309" s="53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53"/>
      <c r="AU309" s="53"/>
      <c r="AV309" s="53"/>
      <c r="AW309" s="53"/>
      <c r="AX309" s="53"/>
      <c r="AY309" s="53"/>
      <c r="AZ309" s="53"/>
      <c r="BA309" s="53"/>
    </row>
    <row r="310" spans="1:53" x14ac:dyDescent="0.2">
      <c r="A310" s="53"/>
      <c r="B310" s="53"/>
      <c r="C310" s="53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  <c r="AI310" s="127"/>
      <c r="AJ310" s="127"/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53"/>
      <c r="AU310" s="53"/>
      <c r="AV310" s="53"/>
      <c r="AW310" s="53"/>
      <c r="AX310" s="53"/>
      <c r="AY310" s="53"/>
      <c r="AZ310" s="53"/>
      <c r="BA310" s="53"/>
    </row>
    <row r="311" spans="1:53" x14ac:dyDescent="0.2">
      <c r="A311" s="53"/>
      <c r="B311" s="53"/>
      <c r="C311" s="53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  <c r="AI311" s="127"/>
      <c r="AJ311" s="127"/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53"/>
      <c r="AU311" s="53"/>
      <c r="AV311" s="53"/>
      <c r="AW311" s="53"/>
      <c r="AX311" s="53"/>
      <c r="AY311" s="53"/>
      <c r="AZ311" s="53"/>
      <c r="BA311" s="53"/>
    </row>
    <row r="312" spans="1:53" x14ac:dyDescent="0.2">
      <c r="A312" s="53"/>
      <c r="B312" s="53"/>
      <c r="C312" s="53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  <c r="AI312" s="127"/>
      <c r="AJ312" s="127"/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53"/>
      <c r="AU312" s="53"/>
      <c r="AV312" s="53"/>
      <c r="AW312" s="53"/>
      <c r="AX312" s="53"/>
      <c r="AY312" s="53"/>
      <c r="AZ312" s="53"/>
      <c r="BA312" s="53"/>
    </row>
    <row r="313" spans="1:53" x14ac:dyDescent="0.2">
      <c r="A313" s="53"/>
      <c r="B313" s="53"/>
      <c r="C313" s="53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  <c r="AI313" s="127"/>
      <c r="AJ313" s="127"/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53"/>
      <c r="AU313" s="53"/>
      <c r="AV313" s="53"/>
      <c r="AW313" s="53"/>
      <c r="AX313" s="53"/>
      <c r="AY313" s="53"/>
      <c r="AZ313" s="53"/>
      <c r="BA313" s="53"/>
    </row>
    <row r="314" spans="1:53" x14ac:dyDescent="0.2">
      <c r="A314" s="53"/>
      <c r="B314" s="53"/>
      <c r="C314" s="53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53"/>
      <c r="AU314" s="53"/>
      <c r="AV314" s="53"/>
      <c r="AW314" s="53"/>
      <c r="AX314" s="53"/>
      <c r="AY314" s="53"/>
      <c r="AZ314" s="53"/>
      <c r="BA314" s="53"/>
    </row>
    <row r="315" spans="1:53" x14ac:dyDescent="0.2">
      <c r="A315" s="53"/>
      <c r="B315" s="53"/>
      <c r="C315" s="53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53"/>
      <c r="AU315" s="53"/>
      <c r="AV315" s="53"/>
      <c r="AW315" s="53"/>
      <c r="AX315" s="53"/>
      <c r="AY315" s="53"/>
      <c r="AZ315" s="53"/>
      <c r="BA315" s="53"/>
    </row>
    <row r="316" spans="1:53" x14ac:dyDescent="0.2">
      <c r="A316" s="53"/>
      <c r="B316" s="53"/>
      <c r="C316" s="53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53"/>
      <c r="AU316" s="53"/>
      <c r="AV316" s="53"/>
      <c r="AW316" s="53"/>
      <c r="AX316" s="53"/>
      <c r="AY316" s="53"/>
      <c r="AZ316" s="53"/>
      <c r="BA316" s="53"/>
    </row>
    <row r="317" spans="1:53" x14ac:dyDescent="0.2">
      <c r="A317" s="53"/>
      <c r="B317" s="53"/>
      <c r="C317" s="53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53"/>
      <c r="AU317" s="53"/>
      <c r="AV317" s="53"/>
      <c r="AW317" s="53"/>
      <c r="AX317" s="53"/>
      <c r="AY317" s="53"/>
      <c r="AZ317" s="53"/>
      <c r="BA317" s="53"/>
    </row>
    <row r="318" spans="1:53" x14ac:dyDescent="0.2">
      <c r="A318" s="53"/>
      <c r="B318" s="53"/>
      <c r="C318" s="53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53"/>
      <c r="AU318" s="53"/>
      <c r="AV318" s="53"/>
      <c r="AW318" s="53"/>
      <c r="AX318" s="53"/>
      <c r="AY318" s="53"/>
      <c r="AZ318" s="53"/>
      <c r="BA318" s="53"/>
    </row>
    <row r="319" spans="1:53" x14ac:dyDescent="0.2">
      <c r="A319" s="53"/>
      <c r="B319" s="53"/>
      <c r="C319" s="53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53"/>
      <c r="AU319" s="53"/>
      <c r="AV319" s="53"/>
      <c r="AW319" s="53"/>
      <c r="AX319" s="53"/>
      <c r="AY319" s="53"/>
      <c r="AZ319" s="53"/>
      <c r="BA319" s="53"/>
    </row>
    <row r="320" spans="1:53" x14ac:dyDescent="0.2">
      <c r="A320" s="53"/>
      <c r="B320" s="53"/>
      <c r="C320" s="53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53"/>
      <c r="AU320" s="53"/>
      <c r="AV320" s="53"/>
      <c r="AW320" s="53"/>
      <c r="AX320" s="53"/>
      <c r="AY320" s="53"/>
      <c r="AZ320" s="53"/>
      <c r="BA320" s="53"/>
    </row>
    <row r="321" spans="1:53" x14ac:dyDescent="0.2">
      <c r="A321" s="53"/>
      <c r="B321" s="53"/>
      <c r="C321" s="53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  <c r="AI321" s="127"/>
      <c r="AJ321" s="127"/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53"/>
      <c r="AU321" s="53"/>
      <c r="AV321" s="53"/>
      <c r="AW321" s="53"/>
      <c r="AX321" s="53"/>
      <c r="AY321" s="53"/>
      <c r="AZ321" s="53"/>
      <c r="BA321" s="53"/>
    </row>
    <row r="322" spans="1:53" x14ac:dyDescent="0.2">
      <c r="A322" s="53"/>
      <c r="B322" s="53"/>
      <c r="C322" s="53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  <c r="AI322" s="127"/>
      <c r="AJ322" s="127"/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53"/>
      <c r="AU322" s="53"/>
      <c r="AV322" s="53"/>
      <c r="AW322" s="53"/>
      <c r="AX322" s="53"/>
      <c r="AY322" s="53"/>
      <c r="AZ322" s="53"/>
      <c r="BA322" s="53"/>
    </row>
    <row r="323" spans="1:53" x14ac:dyDescent="0.2">
      <c r="A323" s="53"/>
      <c r="B323" s="53"/>
      <c r="C323" s="53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53"/>
      <c r="AU323" s="53"/>
      <c r="AV323" s="53"/>
      <c r="AW323" s="53"/>
      <c r="AX323" s="53"/>
      <c r="AY323" s="53"/>
      <c r="AZ323" s="53"/>
      <c r="BA323" s="53"/>
    </row>
    <row r="324" spans="1:53" x14ac:dyDescent="0.2">
      <c r="A324" s="53"/>
      <c r="B324" s="53"/>
      <c r="C324" s="53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  <c r="AI324" s="127"/>
      <c r="AJ324" s="127"/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53"/>
      <c r="AU324" s="53"/>
      <c r="AV324" s="53"/>
      <c r="AW324" s="53"/>
      <c r="AX324" s="53"/>
      <c r="AY324" s="53"/>
      <c r="AZ324" s="53"/>
      <c r="BA324" s="53"/>
    </row>
    <row r="325" spans="1:53" x14ac:dyDescent="0.2">
      <c r="A325" s="53"/>
      <c r="B325" s="53"/>
      <c r="C325" s="53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  <c r="AI325" s="127"/>
      <c r="AJ325" s="127"/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53"/>
      <c r="AU325" s="53"/>
      <c r="AV325" s="53"/>
      <c r="AW325" s="53"/>
      <c r="AX325" s="53"/>
      <c r="AY325" s="53"/>
      <c r="AZ325" s="53"/>
      <c r="BA325" s="53"/>
    </row>
    <row r="326" spans="1:53" x14ac:dyDescent="0.2">
      <c r="A326" s="53"/>
      <c r="B326" s="53"/>
      <c r="C326" s="53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  <c r="AI326" s="127"/>
      <c r="AJ326" s="127"/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53"/>
      <c r="AU326" s="53"/>
      <c r="AV326" s="53"/>
      <c r="AW326" s="53"/>
      <c r="AX326" s="53"/>
      <c r="AY326" s="53"/>
      <c r="AZ326" s="53"/>
      <c r="BA326" s="53"/>
    </row>
    <row r="327" spans="1:53" x14ac:dyDescent="0.2">
      <c r="A327" s="53"/>
      <c r="B327" s="53"/>
      <c r="C327" s="53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  <c r="AI327" s="127"/>
      <c r="AJ327" s="127"/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53"/>
      <c r="AU327" s="53"/>
      <c r="AV327" s="53"/>
      <c r="AW327" s="53"/>
      <c r="AX327" s="53"/>
      <c r="AY327" s="53"/>
      <c r="AZ327" s="53"/>
      <c r="BA327" s="53"/>
    </row>
    <row r="328" spans="1:53" x14ac:dyDescent="0.2">
      <c r="A328" s="53"/>
      <c r="B328" s="53"/>
      <c r="C328" s="53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  <c r="AI328" s="127"/>
      <c r="AJ328" s="127"/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53"/>
      <c r="AU328" s="53"/>
      <c r="AV328" s="53"/>
      <c r="AW328" s="53"/>
      <c r="AX328" s="53"/>
      <c r="AY328" s="53"/>
      <c r="AZ328" s="53"/>
      <c r="BA328" s="53"/>
    </row>
    <row r="329" spans="1:53" x14ac:dyDescent="0.2">
      <c r="A329" s="53"/>
      <c r="B329" s="53"/>
      <c r="C329" s="53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  <c r="AI329" s="127"/>
      <c r="AJ329" s="127"/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53"/>
      <c r="AU329" s="53"/>
      <c r="AV329" s="53"/>
      <c r="AW329" s="53"/>
      <c r="AX329" s="53"/>
      <c r="AY329" s="53"/>
      <c r="AZ329" s="53"/>
      <c r="BA329" s="53"/>
    </row>
    <row r="330" spans="1:53" x14ac:dyDescent="0.2">
      <c r="A330" s="53"/>
      <c r="B330" s="53"/>
      <c r="C330" s="53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  <c r="AI330" s="127"/>
      <c r="AJ330" s="127"/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53"/>
      <c r="AU330" s="53"/>
      <c r="AV330" s="53"/>
      <c r="AW330" s="53"/>
      <c r="AX330" s="53"/>
      <c r="AY330" s="53"/>
      <c r="AZ330" s="53"/>
      <c r="BA330" s="53"/>
    </row>
    <row r="331" spans="1:53" x14ac:dyDescent="0.2">
      <c r="A331" s="53"/>
      <c r="B331" s="53"/>
      <c r="C331" s="53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53"/>
      <c r="AU331" s="53"/>
      <c r="AV331" s="53"/>
      <c r="AW331" s="53"/>
      <c r="AX331" s="53"/>
      <c r="AY331" s="53"/>
      <c r="AZ331" s="53"/>
      <c r="BA331" s="53"/>
    </row>
    <row r="332" spans="1:53" x14ac:dyDescent="0.2">
      <c r="A332" s="53"/>
      <c r="B332" s="53"/>
      <c r="C332" s="53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  <c r="AI332" s="127"/>
      <c r="AJ332" s="127"/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53"/>
      <c r="AU332" s="53"/>
      <c r="AV332" s="53"/>
      <c r="AW332" s="53"/>
      <c r="AX332" s="53"/>
      <c r="AY332" s="53"/>
      <c r="AZ332" s="53"/>
      <c r="BA332" s="53"/>
    </row>
    <row r="333" spans="1:53" x14ac:dyDescent="0.2">
      <c r="A333" s="53"/>
      <c r="B333" s="53"/>
      <c r="C333" s="53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53"/>
      <c r="AU333" s="53"/>
      <c r="AV333" s="53"/>
      <c r="AW333" s="53"/>
      <c r="AX333" s="53"/>
      <c r="AY333" s="53"/>
      <c r="AZ333" s="53"/>
      <c r="BA333" s="53"/>
    </row>
    <row r="334" spans="1:53" x14ac:dyDescent="0.2">
      <c r="A334" s="53"/>
      <c r="B334" s="53"/>
      <c r="C334" s="53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53"/>
      <c r="AU334" s="53"/>
      <c r="AV334" s="53"/>
      <c r="AW334" s="53"/>
      <c r="AX334" s="53"/>
      <c r="AY334" s="53"/>
      <c r="AZ334" s="53"/>
      <c r="BA334" s="53"/>
    </row>
    <row r="335" spans="1:53" x14ac:dyDescent="0.2">
      <c r="A335" s="53"/>
      <c r="B335" s="53"/>
      <c r="C335" s="53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53"/>
      <c r="AU335" s="53"/>
      <c r="AV335" s="53"/>
      <c r="AW335" s="53"/>
      <c r="AX335" s="53"/>
      <c r="AY335" s="53"/>
      <c r="AZ335" s="53"/>
      <c r="BA335" s="53"/>
    </row>
    <row r="336" spans="1:53" x14ac:dyDescent="0.2">
      <c r="A336" s="53"/>
      <c r="B336" s="53"/>
      <c r="C336" s="53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  <c r="AI336" s="127"/>
      <c r="AJ336" s="127"/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53"/>
      <c r="AU336" s="53"/>
      <c r="AV336" s="53"/>
      <c r="AW336" s="53"/>
      <c r="AX336" s="53"/>
      <c r="AY336" s="53"/>
      <c r="AZ336" s="53"/>
      <c r="BA336" s="53"/>
    </row>
    <row r="337" spans="1:53" x14ac:dyDescent="0.2">
      <c r="A337" s="53"/>
      <c r="B337" s="53"/>
      <c r="C337" s="53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  <c r="AI337" s="127"/>
      <c r="AJ337" s="127"/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53"/>
      <c r="AU337" s="53"/>
      <c r="AV337" s="53"/>
      <c r="AW337" s="53"/>
      <c r="AX337" s="53"/>
      <c r="AY337" s="53"/>
      <c r="AZ337" s="53"/>
      <c r="BA337" s="53"/>
    </row>
    <row r="338" spans="1:53" x14ac:dyDescent="0.2">
      <c r="A338" s="53"/>
      <c r="B338" s="53"/>
      <c r="C338" s="53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  <c r="AI338" s="127"/>
      <c r="AJ338" s="127"/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53"/>
      <c r="AU338" s="53"/>
      <c r="AV338" s="53"/>
      <c r="AW338" s="53"/>
      <c r="AX338" s="53"/>
      <c r="AY338" s="53"/>
      <c r="AZ338" s="53"/>
      <c r="BA338" s="53"/>
    </row>
    <row r="339" spans="1:53" x14ac:dyDescent="0.2">
      <c r="A339" s="53"/>
      <c r="B339" s="53"/>
      <c r="C339" s="53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  <c r="AI339" s="127"/>
      <c r="AJ339" s="127"/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53"/>
      <c r="AU339" s="53"/>
      <c r="AV339" s="53"/>
      <c r="AW339" s="53"/>
      <c r="AX339" s="53"/>
      <c r="AY339" s="53"/>
      <c r="AZ339" s="53"/>
      <c r="BA339" s="53"/>
    </row>
    <row r="340" spans="1:53" x14ac:dyDescent="0.2">
      <c r="A340" s="53"/>
      <c r="B340" s="53"/>
      <c r="C340" s="53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  <c r="AI340" s="127"/>
      <c r="AJ340" s="127"/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53"/>
      <c r="AU340" s="53"/>
      <c r="AV340" s="53"/>
      <c r="AW340" s="53"/>
      <c r="AX340" s="53"/>
      <c r="AY340" s="53"/>
      <c r="AZ340" s="53"/>
      <c r="BA340" s="53"/>
    </row>
    <row r="341" spans="1:53" x14ac:dyDescent="0.2">
      <c r="A341" s="53"/>
      <c r="B341" s="53"/>
      <c r="C341" s="53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  <c r="AI341" s="127"/>
      <c r="AJ341" s="127"/>
      <c r="AK341" s="127"/>
      <c r="AL341" s="127"/>
      <c r="AM341" s="127"/>
      <c r="AN341" s="127"/>
      <c r="AO341" s="127"/>
      <c r="AP341" s="127"/>
      <c r="AQ341" s="127"/>
      <c r="AR341" s="127"/>
      <c r="AS341" s="127"/>
      <c r="AT341" s="53"/>
      <c r="AU341" s="53"/>
      <c r="AV341" s="53"/>
      <c r="AW341" s="53"/>
      <c r="AX341" s="53"/>
      <c r="AY341" s="53"/>
      <c r="AZ341" s="53"/>
      <c r="BA341" s="53"/>
    </row>
    <row r="342" spans="1:53" x14ac:dyDescent="0.2">
      <c r="A342" s="53"/>
      <c r="B342" s="53"/>
      <c r="C342" s="53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  <c r="AI342" s="127"/>
      <c r="AJ342" s="127"/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53"/>
      <c r="AU342" s="53"/>
      <c r="AV342" s="53"/>
      <c r="AW342" s="53"/>
      <c r="AX342" s="53"/>
      <c r="AY342" s="53"/>
      <c r="AZ342" s="53"/>
      <c r="BA342" s="53"/>
    </row>
    <row r="343" spans="1:53" x14ac:dyDescent="0.2">
      <c r="A343" s="53"/>
      <c r="B343" s="53"/>
      <c r="C343" s="53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  <c r="AI343" s="127"/>
      <c r="AJ343" s="127"/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53"/>
      <c r="AU343" s="53"/>
      <c r="AV343" s="53"/>
      <c r="AW343" s="53"/>
      <c r="AX343" s="53"/>
      <c r="AY343" s="53"/>
      <c r="AZ343" s="53"/>
      <c r="BA343" s="53"/>
    </row>
    <row r="344" spans="1:53" x14ac:dyDescent="0.2">
      <c r="A344" s="53"/>
      <c r="B344" s="53"/>
      <c r="C344" s="53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53"/>
      <c r="AU344" s="53"/>
      <c r="AV344" s="53"/>
      <c r="AW344" s="53"/>
      <c r="AX344" s="53"/>
      <c r="AY344" s="53"/>
      <c r="AZ344" s="53"/>
      <c r="BA344" s="53"/>
    </row>
    <row r="345" spans="1:53" x14ac:dyDescent="0.2">
      <c r="A345" s="53"/>
      <c r="B345" s="53"/>
      <c r="C345" s="53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  <c r="AI345" s="127"/>
      <c r="AJ345" s="127"/>
      <c r="AK345" s="127"/>
      <c r="AL345" s="127"/>
      <c r="AM345" s="127"/>
      <c r="AN345" s="127"/>
      <c r="AO345" s="127"/>
      <c r="AP345" s="127"/>
      <c r="AQ345" s="127"/>
      <c r="AR345" s="127"/>
      <c r="AS345" s="127"/>
      <c r="AT345" s="53"/>
      <c r="AU345" s="53"/>
      <c r="AV345" s="53"/>
      <c r="AW345" s="53"/>
      <c r="AX345" s="53"/>
      <c r="AY345" s="53"/>
      <c r="AZ345" s="53"/>
      <c r="BA345" s="53"/>
    </row>
    <row r="346" spans="1:53" x14ac:dyDescent="0.2">
      <c r="A346" s="53"/>
      <c r="B346" s="53"/>
      <c r="C346" s="53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127"/>
      <c r="AL346" s="127"/>
      <c r="AM346" s="127"/>
      <c r="AN346" s="127"/>
      <c r="AO346" s="127"/>
      <c r="AP346" s="127"/>
      <c r="AQ346" s="127"/>
      <c r="AR346" s="127"/>
      <c r="AS346" s="127"/>
      <c r="AT346" s="53"/>
      <c r="AU346" s="53"/>
      <c r="AV346" s="53"/>
      <c r="AW346" s="53"/>
      <c r="AX346" s="53"/>
      <c r="AY346" s="53"/>
      <c r="AZ346" s="53"/>
      <c r="BA346" s="53"/>
    </row>
    <row r="347" spans="1:53" x14ac:dyDescent="0.2">
      <c r="A347" s="53"/>
      <c r="B347" s="53"/>
      <c r="C347" s="53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127"/>
      <c r="AL347" s="127"/>
      <c r="AM347" s="127"/>
      <c r="AN347" s="127"/>
      <c r="AO347" s="127"/>
      <c r="AP347" s="127"/>
      <c r="AQ347" s="127"/>
      <c r="AR347" s="127"/>
      <c r="AS347" s="127"/>
      <c r="AT347" s="53"/>
      <c r="AU347" s="53"/>
      <c r="AV347" s="53"/>
      <c r="AW347" s="53"/>
      <c r="AX347" s="53"/>
      <c r="AY347" s="53"/>
      <c r="AZ347" s="53"/>
      <c r="BA347" s="53"/>
    </row>
    <row r="348" spans="1:53" x14ac:dyDescent="0.2">
      <c r="A348" s="53"/>
      <c r="B348" s="53"/>
      <c r="C348" s="53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53"/>
      <c r="AU348" s="53"/>
      <c r="AV348" s="53"/>
      <c r="AW348" s="53"/>
      <c r="AX348" s="53"/>
      <c r="AY348" s="53"/>
      <c r="AZ348" s="53"/>
      <c r="BA348" s="53"/>
    </row>
    <row r="349" spans="1:53" x14ac:dyDescent="0.2">
      <c r="A349" s="53"/>
      <c r="B349" s="53"/>
      <c r="C349" s="53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53"/>
      <c r="AU349" s="53"/>
      <c r="AV349" s="53"/>
      <c r="AW349" s="53"/>
      <c r="AX349" s="53"/>
      <c r="AY349" s="53"/>
      <c r="AZ349" s="53"/>
      <c r="BA349" s="53"/>
    </row>
    <row r="350" spans="1:53" x14ac:dyDescent="0.2">
      <c r="A350" s="53"/>
      <c r="B350" s="53"/>
      <c r="C350" s="53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53"/>
      <c r="AU350" s="53"/>
      <c r="AV350" s="53"/>
      <c r="AW350" s="53"/>
      <c r="AX350" s="53"/>
      <c r="AY350" s="53"/>
      <c r="AZ350" s="53"/>
      <c r="BA350" s="53"/>
    </row>
    <row r="351" spans="1:53" x14ac:dyDescent="0.2">
      <c r="A351" s="53"/>
      <c r="B351" s="53"/>
      <c r="C351" s="53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  <c r="AI351" s="127"/>
      <c r="AJ351" s="127"/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53"/>
      <c r="AU351" s="53"/>
      <c r="AV351" s="53"/>
      <c r="AW351" s="53"/>
      <c r="AX351" s="53"/>
      <c r="AY351" s="53"/>
      <c r="AZ351" s="53"/>
      <c r="BA351" s="53"/>
    </row>
    <row r="352" spans="1:53" x14ac:dyDescent="0.2">
      <c r="A352" s="53"/>
      <c r="B352" s="53"/>
      <c r="C352" s="53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53"/>
      <c r="AU352" s="53"/>
      <c r="AV352" s="53"/>
      <c r="AW352" s="53"/>
      <c r="AX352" s="53"/>
      <c r="AY352" s="53"/>
      <c r="AZ352" s="53"/>
      <c r="BA352" s="53"/>
    </row>
    <row r="353" spans="1:53" x14ac:dyDescent="0.2">
      <c r="A353" s="53"/>
      <c r="B353" s="53"/>
      <c r="C353" s="53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  <c r="AI353" s="127"/>
      <c r="AJ353" s="127"/>
      <c r="AK353" s="127"/>
      <c r="AL353" s="127"/>
      <c r="AM353" s="127"/>
      <c r="AN353" s="127"/>
      <c r="AO353" s="127"/>
      <c r="AP353" s="127"/>
      <c r="AQ353" s="127"/>
      <c r="AR353" s="127"/>
      <c r="AS353" s="127"/>
      <c r="AT353" s="53"/>
      <c r="AU353" s="53"/>
      <c r="AV353" s="53"/>
      <c r="AW353" s="53"/>
      <c r="AX353" s="53"/>
      <c r="AY353" s="53"/>
      <c r="AZ353" s="53"/>
      <c r="BA353" s="53"/>
    </row>
    <row r="354" spans="1:53" x14ac:dyDescent="0.2">
      <c r="A354" s="53"/>
      <c r="B354" s="53"/>
      <c r="C354" s="53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53"/>
      <c r="AU354" s="53"/>
      <c r="AV354" s="53"/>
      <c r="AW354" s="53"/>
      <c r="AX354" s="53"/>
      <c r="AY354" s="53"/>
      <c r="AZ354" s="53"/>
      <c r="BA354" s="53"/>
    </row>
    <row r="355" spans="1:53" x14ac:dyDescent="0.2">
      <c r="A355" s="53"/>
      <c r="B355" s="53"/>
      <c r="C355" s="53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  <c r="AI355" s="127"/>
      <c r="AJ355" s="127"/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53"/>
      <c r="AU355" s="53"/>
      <c r="AV355" s="53"/>
      <c r="AW355" s="53"/>
      <c r="AX355" s="53"/>
      <c r="AY355" s="53"/>
      <c r="AZ355" s="53"/>
      <c r="BA355" s="53"/>
    </row>
    <row r="356" spans="1:53" x14ac:dyDescent="0.2">
      <c r="A356" s="53"/>
      <c r="B356" s="53"/>
      <c r="C356" s="53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  <c r="AI356" s="127"/>
      <c r="AJ356" s="127"/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53"/>
      <c r="AU356" s="53"/>
      <c r="AV356" s="53"/>
      <c r="AW356" s="53"/>
      <c r="AX356" s="53"/>
      <c r="AY356" s="53"/>
      <c r="AZ356" s="53"/>
      <c r="BA356" s="53"/>
    </row>
    <row r="357" spans="1:53" x14ac:dyDescent="0.2">
      <c r="A357" s="53"/>
      <c r="B357" s="53"/>
      <c r="C357" s="53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  <c r="AI357" s="127"/>
      <c r="AJ357" s="127"/>
      <c r="AK357" s="127"/>
      <c r="AL357" s="127"/>
      <c r="AM357" s="127"/>
      <c r="AN357" s="127"/>
      <c r="AO357" s="127"/>
      <c r="AP357" s="127"/>
      <c r="AQ357" s="127"/>
      <c r="AR357" s="127"/>
      <c r="AS357" s="127"/>
      <c r="AT357" s="53"/>
      <c r="AU357" s="53"/>
      <c r="AV357" s="53"/>
      <c r="AW357" s="53"/>
      <c r="AX357" s="53"/>
      <c r="AY357" s="53"/>
      <c r="AZ357" s="53"/>
      <c r="BA357" s="53"/>
    </row>
    <row r="358" spans="1:53" x14ac:dyDescent="0.2">
      <c r="A358" s="53"/>
      <c r="B358" s="53"/>
      <c r="C358" s="53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  <c r="AI358" s="127"/>
      <c r="AJ358" s="127"/>
      <c r="AK358" s="127"/>
      <c r="AL358" s="127"/>
      <c r="AM358" s="127"/>
      <c r="AN358" s="127"/>
      <c r="AO358" s="127"/>
      <c r="AP358" s="127"/>
      <c r="AQ358" s="127"/>
      <c r="AR358" s="127"/>
      <c r="AS358" s="127"/>
      <c r="AT358" s="53"/>
      <c r="AU358" s="53"/>
      <c r="AV358" s="53"/>
      <c r="AW358" s="53"/>
      <c r="AX358" s="53"/>
      <c r="AY358" s="53"/>
      <c r="AZ358" s="53"/>
      <c r="BA358" s="53"/>
    </row>
    <row r="359" spans="1:53" x14ac:dyDescent="0.2">
      <c r="A359" s="53"/>
      <c r="B359" s="53"/>
      <c r="C359" s="53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  <c r="AI359" s="127"/>
      <c r="AJ359" s="127"/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53"/>
      <c r="AU359" s="53"/>
      <c r="AV359" s="53"/>
      <c r="AW359" s="53"/>
      <c r="AX359" s="53"/>
      <c r="AY359" s="53"/>
      <c r="AZ359" s="53"/>
      <c r="BA359" s="53"/>
    </row>
    <row r="360" spans="1:53" x14ac:dyDescent="0.2">
      <c r="A360" s="53"/>
      <c r="B360" s="53"/>
      <c r="C360" s="53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  <c r="AI360" s="127"/>
      <c r="AJ360" s="127"/>
      <c r="AK360" s="127"/>
      <c r="AL360" s="127"/>
      <c r="AM360" s="127"/>
      <c r="AN360" s="127"/>
      <c r="AO360" s="127"/>
      <c r="AP360" s="127"/>
      <c r="AQ360" s="127"/>
      <c r="AR360" s="127"/>
      <c r="AS360" s="127"/>
      <c r="AT360" s="53"/>
      <c r="AU360" s="53"/>
      <c r="AV360" s="53"/>
      <c r="AW360" s="53"/>
      <c r="AX360" s="53"/>
      <c r="AY360" s="53"/>
      <c r="AZ360" s="53"/>
      <c r="BA360" s="53"/>
    </row>
    <row r="361" spans="1:53" x14ac:dyDescent="0.2">
      <c r="A361" s="53"/>
      <c r="B361" s="53"/>
      <c r="C361" s="53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  <c r="AI361" s="127"/>
      <c r="AJ361" s="127"/>
      <c r="AK361" s="127"/>
      <c r="AL361" s="127"/>
      <c r="AM361" s="127"/>
      <c r="AN361" s="127"/>
      <c r="AO361" s="127"/>
      <c r="AP361" s="127"/>
      <c r="AQ361" s="127"/>
      <c r="AR361" s="127"/>
      <c r="AS361" s="127"/>
      <c r="AT361" s="53"/>
      <c r="AU361" s="53"/>
      <c r="AV361" s="53"/>
      <c r="AW361" s="53"/>
      <c r="AX361" s="53"/>
      <c r="AY361" s="53"/>
      <c r="AZ361" s="53"/>
      <c r="BA361" s="53"/>
    </row>
    <row r="362" spans="1:53" x14ac:dyDescent="0.2">
      <c r="A362" s="53"/>
      <c r="B362" s="53"/>
      <c r="C362" s="53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  <c r="AI362" s="127"/>
      <c r="AJ362" s="127"/>
      <c r="AK362" s="127"/>
      <c r="AL362" s="127"/>
      <c r="AM362" s="127"/>
      <c r="AN362" s="127"/>
      <c r="AO362" s="127"/>
      <c r="AP362" s="127"/>
      <c r="AQ362" s="127"/>
      <c r="AR362" s="127"/>
      <c r="AS362" s="127"/>
      <c r="AT362" s="53"/>
      <c r="AU362" s="53"/>
      <c r="AV362" s="53"/>
      <c r="AW362" s="53"/>
      <c r="AX362" s="53"/>
      <c r="AY362" s="53"/>
      <c r="AZ362" s="53"/>
      <c r="BA362" s="53"/>
    </row>
    <row r="363" spans="1:53" x14ac:dyDescent="0.2">
      <c r="A363" s="53"/>
      <c r="B363" s="53"/>
      <c r="C363" s="53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  <c r="AI363" s="127"/>
      <c r="AJ363" s="127"/>
      <c r="AK363" s="127"/>
      <c r="AL363" s="127"/>
      <c r="AM363" s="127"/>
      <c r="AN363" s="127"/>
      <c r="AO363" s="127"/>
      <c r="AP363" s="127"/>
      <c r="AQ363" s="127"/>
      <c r="AR363" s="127"/>
      <c r="AS363" s="127"/>
      <c r="AT363" s="53"/>
      <c r="AU363" s="53"/>
      <c r="AV363" s="53"/>
      <c r="AW363" s="53"/>
      <c r="AX363" s="53"/>
      <c r="AY363" s="53"/>
      <c r="AZ363" s="53"/>
      <c r="BA363" s="53"/>
    </row>
    <row r="364" spans="1:53" x14ac:dyDescent="0.2">
      <c r="A364" s="53"/>
      <c r="B364" s="53"/>
      <c r="C364" s="53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  <c r="AI364" s="127"/>
      <c r="AJ364" s="127"/>
      <c r="AK364" s="127"/>
      <c r="AL364" s="127"/>
      <c r="AM364" s="127"/>
      <c r="AN364" s="127"/>
      <c r="AO364" s="127"/>
      <c r="AP364" s="127"/>
      <c r="AQ364" s="127"/>
      <c r="AR364" s="127"/>
      <c r="AS364" s="127"/>
      <c r="AT364" s="53"/>
      <c r="AU364" s="53"/>
      <c r="AV364" s="53"/>
      <c r="AW364" s="53"/>
      <c r="AX364" s="53"/>
      <c r="AY364" s="53"/>
      <c r="AZ364" s="53"/>
      <c r="BA364" s="53"/>
    </row>
    <row r="365" spans="1:53" x14ac:dyDescent="0.2">
      <c r="A365" s="53"/>
      <c r="B365" s="53"/>
      <c r="C365" s="53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  <c r="AI365" s="127"/>
      <c r="AJ365" s="127"/>
      <c r="AK365" s="127"/>
      <c r="AL365" s="127"/>
      <c r="AM365" s="127"/>
      <c r="AN365" s="127"/>
      <c r="AO365" s="127"/>
      <c r="AP365" s="127"/>
      <c r="AQ365" s="127"/>
      <c r="AR365" s="127"/>
      <c r="AS365" s="127"/>
      <c r="AT365" s="53"/>
      <c r="AU365" s="53"/>
      <c r="AV365" s="53"/>
      <c r="AW365" s="53"/>
      <c r="AX365" s="53"/>
      <c r="AY365" s="53"/>
      <c r="AZ365" s="53"/>
      <c r="BA365" s="53"/>
    </row>
    <row r="366" spans="1:53" x14ac:dyDescent="0.2">
      <c r="A366" s="53"/>
      <c r="B366" s="53"/>
      <c r="C366" s="53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  <c r="AI366" s="127"/>
      <c r="AJ366" s="127"/>
      <c r="AK366" s="127"/>
      <c r="AL366" s="127"/>
      <c r="AM366" s="127"/>
      <c r="AN366" s="127"/>
      <c r="AO366" s="127"/>
      <c r="AP366" s="127"/>
      <c r="AQ366" s="127"/>
      <c r="AR366" s="127"/>
      <c r="AS366" s="127"/>
      <c r="AT366" s="53"/>
      <c r="AU366" s="53"/>
      <c r="AV366" s="53"/>
      <c r="AW366" s="53"/>
      <c r="AX366" s="53"/>
      <c r="AY366" s="53"/>
      <c r="AZ366" s="53"/>
      <c r="BA366" s="53"/>
    </row>
    <row r="367" spans="1:53" x14ac:dyDescent="0.2">
      <c r="A367" s="53"/>
      <c r="B367" s="53"/>
      <c r="C367" s="53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  <c r="AI367" s="127"/>
      <c r="AJ367" s="127"/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53"/>
      <c r="AU367" s="53"/>
      <c r="AV367" s="53"/>
      <c r="AW367" s="53"/>
      <c r="AX367" s="53"/>
      <c r="AY367" s="53"/>
      <c r="AZ367" s="53"/>
      <c r="BA367" s="53"/>
    </row>
    <row r="368" spans="1:53" x14ac:dyDescent="0.2">
      <c r="A368" s="53"/>
      <c r="B368" s="53"/>
      <c r="C368" s="53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  <c r="AI368" s="127"/>
      <c r="AJ368" s="127"/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53"/>
      <c r="AU368" s="53"/>
      <c r="AV368" s="53"/>
      <c r="AW368" s="53"/>
      <c r="AX368" s="53"/>
      <c r="AY368" s="53"/>
      <c r="AZ368" s="53"/>
      <c r="BA368" s="53"/>
    </row>
    <row r="369" spans="1:53" x14ac:dyDescent="0.2">
      <c r="A369" s="53"/>
      <c r="B369" s="53"/>
      <c r="C369" s="53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  <c r="AI369" s="127"/>
      <c r="AJ369" s="127"/>
      <c r="AK369" s="127"/>
      <c r="AL369" s="127"/>
      <c r="AM369" s="127"/>
      <c r="AN369" s="127"/>
      <c r="AO369" s="127"/>
      <c r="AP369" s="127"/>
      <c r="AQ369" s="127"/>
      <c r="AR369" s="127"/>
      <c r="AS369" s="127"/>
      <c r="AT369" s="53"/>
      <c r="AU369" s="53"/>
      <c r="AV369" s="53"/>
      <c r="AW369" s="53"/>
      <c r="AX369" s="53"/>
      <c r="AY369" s="53"/>
      <c r="AZ369" s="53"/>
      <c r="BA369" s="53"/>
    </row>
    <row r="370" spans="1:53" x14ac:dyDescent="0.2">
      <c r="A370" s="53"/>
      <c r="B370" s="53"/>
      <c r="C370" s="53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  <c r="AI370" s="127"/>
      <c r="AJ370" s="127"/>
      <c r="AK370" s="127"/>
      <c r="AL370" s="127"/>
      <c r="AM370" s="127"/>
      <c r="AN370" s="127"/>
      <c r="AO370" s="127"/>
      <c r="AP370" s="127"/>
      <c r="AQ370" s="127"/>
      <c r="AR370" s="127"/>
      <c r="AS370" s="127"/>
      <c r="AT370" s="53"/>
      <c r="AU370" s="53"/>
      <c r="AV370" s="53"/>
      <c r="AW370" s="53"/>
      <c r="AX370" s="53"/>
      <c r="AY370" s="53"/>
      <c r="AZ370" s="53"/>
      <c r="BA370" s="53"/>
    </row>
    <row r="371" spans="1:53" x14ac:dyDescent="0.2">
      <c r="A371" s="53"/>
      <c r="B371" s="53"/>
      <c r="C371" s="53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  <c r="AI371" s="127"/>
      <c r="AJ371" s="127"/>
      <c r="AK371" s="127"/>
      <c r="AL371" s="127"/>
      <c r="AM371" s="127"/>
      <c r="AN371" s="127"/>
      <c r="AO371" s="127"/>
      <c r="AP371" s="127"/>
      <c r="AQ371" s="127"/>
      <c r="AR371" s="127"/>
      <c r="AS371" s="127"/>
      <c r="AT371" s="53"/>
      <c r="AU371" s="53"/>
      <c r="AV371" s="53"/>
      <c r="AW371" s="53"/>
      <c r="AX371" s="53"/>
      <c r="AY371" s="53"/>
      <c r="AZ371" s="53"/>
      <c r="BA371" s="53"/>
    </row>
    <row r="372" spans="1:53" x14ac:dyDescent="0.2">
      <c r="A372" s="53"/>
      <c r="B372" s="53"/>
      <c r="C372" s="53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  <c r="AI372" s="127"/>
      <c r="AJ372" s="127"/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53"/>
      <c r="AU372" s="53"/>
      <c r="AV372" s="53"/>
      <c r="AW372" s="53"/>
      <c r="AX372" s="53"/>
      <c r="AY372" s="53"/>
      <c r="AZ372" s="53"/>
      <c r="BA372" s="53"/>
    </row>
    <row r="373" spans="1:53" x14ac:dyDescent="0.2">
      <c r="A373" s="53"/>
      <c r="B373" s="53"/>
      <c r="C373" s="53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  <c r="AI373" s="127"/>
      <c r="AJ373" s="127"/>
      <c r="AK373" s="127"/>
      <c r="AL373" s="127"/>
      <c r="AM373" s="127"/>
      <c r="AN373" s="127"/>
      <c r="AO373" s="127"/>
      <c r="AP373" s="127"/>
      <c r="AQ373" s="127"/>
      <c r="AR373" s="127"/>
      <c r="AS373" s="127"/>
      <c r="AT373" s="53"/>
      <c r="AU373" s="53"/>
      <c r="AV373" s="53"/>
      <c r="AW373" s="53"/>
      <c r="AX373" s="53"/>
      <c r="AY373" s="53"/>
      <c r="AZ373" s="53"/>
      <c r="BA373" s="53"/>
    </row>
    <row r="374" spans="1:53" x14ac:dyDescent="0.2">
      <c r="A374" s="53"/>
      <c r="B374" s="53"/>
      <c r="C374" s="53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  <c r="AI374" s="127"/>
      <c r="AJ374" s="127"/>
      <c r="AK374" s="127"/>
      <c r="AL374" s="127"/>
      <c r="AM374" s="127"/>
      <c r="AN374" s="127"/>
      <c r="AO374" s="127"/>
      <c r="AP374" s="127"/>
      <c r="AQ374" s="127"/>
      <c r="AR374" s="127"/>
      <c r="AS374" s="127"/>
      <c r="AT374" s="53"/>
      <c r="AU374" s="53"/>
      <c r="AV374" s="53"/>
      <c r="AW374" s="53"/>
      <c r="AX374" s="53"/>
      <c r="AY374" s="53"/>
      <c r="AZ374" s="53"/>
      <c r="BA374" s="53"/>
    </row>
    <row r="375" spans="1:53" x14ac:dyDescent="0.2">
      <c r="A375" s="53"/>
      <c r="B375" s="53"/>
      <c r="C375" s="53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53"/>
      <c r="AU375" s="53"/>
      <c r="AV375" s="53"/>
      <c r="AW375" s="53"/>
      <c r="AX375" s="53"/>
      <c r="AY375" s="53"/>
      <c r="AZ375" s="53"/>
      <c r="BA375" s="53"/>
    </row>
    <row r="376" spans="1:53" x14ac:dyDescent="0.2">
      <c r="A376" s="53"/>
      <c r="B376" s="53"/>
      <c r="C376" s="53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53"/>
      <c r="AU376" s="53"/>
      <c r="AV376" s="53"/>
      <c r="AW376" s="53"/>
      <c r="AX376" s="53"/>
      <c r="AY376" s="53"/>
      <c r="AZ376" s="53"/>
      <c r="BA376" s="53"/>
    </row>
    <row r="377" spans="1:53" x14ac:dyDescent="0.2">
      <c r="A377" s="53"/>
      <c r="B377" s="53"/>
      <c r="C377" s="53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  <c r="AI377" s="127"/>
      <c r="AJ377" s="127"/>
      <c r="AK377" s="127"/>
      <c r="AL377" s="127"/>
      <c r="AM377" s="127"/>
      <c r="AN377" s="127"/>
      <c r="AO377" s="127"/>
      <c r="AP377" s="127"/>
      <c r="AQ377" s="127"/>
      <c r="AR377" s="127"/>
      <c r="AS377" s="127"/>
      <c r="AT377" s="53"/>
      <c r="AU377" s="53"/>
      <c r="AV377" s="53"/>
      <c r="AW377" s="53"/>
      <c r="AX377" s="53"/>
      <c r="AY377" s="53"/>
      <c r="AZ377" s="53"/>
      <c r="BA377" s="53"/>
    </row>
    <row r="378" spans="1:53" x14ac:dyDescent="0.2">
      <c r="A378" s="53"/>
      <c r="B378" s="53"/>
      <c r="C378" s="53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  <c r="AI378" s="127"/>
      <c r="AJ378" s="127"/>
      <c r="AK378" s="127"/>
      <c r="AL378" s="127"/>
      <c r="AM378" s="127"/>
      <c r="AN378" s="127"/>
      <c r="AO378" s="127"/>
      <c r="AP378" s="127"/>
      <c r="AQ378" s="127"/>
      <c r="AR378" s="127"/>
      <c r="AS378" s="127"/>
      <c r="AT378" s="53"/>
      <c r="AU378" s="53"/>
      <c r="AV378" s="53"/>
      <c r="AW378" s="53"/>
      <c r="AX378" s="53"/>
      <c r="AY378" s="53"/>
      <c r="AZ378" s="53"/>
      <c r="BA378" s="53"/>
    </row>
    <row r="379" spans="1:53" x14ac:dyDescent="0.2">
      <c r="A379" s="53"/>
      <c r="B379" s="53"/>
      <c r="C379" s="53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  <c r="AI379" s="127"/>
      <c r="AJ379" s="127"/>
      <c r="AK379" s="127"/>
      <c r="AL379" s="127"/>
      <c r="AM379" s="127"/>
      <c r="AN379" s="127"/>
      <c r="AO379" s="127"/>
      <c r="AP379" s="127"/>
      <c r="AQ379" s="127"/>
      <c r="AR379" s="127"/>
      <c r="AS379" s="127"/>
      <c r="AT379" s="53"/>
      <c r="AU379" s="53"/>
      <c r="AV379" s="53"/>
      <c r="AW379" s="53"/>
      <c r="AX379" s="53"/>
      <c r="AY379" s="53"/>
      <c r="AZ379" s="53"/>
      <c r="BA379" s="53"/>
    </row>
    <row r="380" spans="1:53" x14ac:dyDescent="0.2">
      <c r="A380" s="53"/>
      <c r="B380" s="53"/>
      <c r="C380" s="53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  <c r="AI380" s="127"/>
      <c r="AJ380" s="127"/>
      <c r="AK380" s="127"/>
      <c r="AL380" s="127"/>
      <c r="AM380" s="127"/>
      <c r="AN380" s="127"/>
      <c r="AO380" s="127"/>
      <c r="AP380" s="127"/>
      <c r="AQ380" s="127"/>
      <c r="AR380" s="127"/>
      <c r="AS380" s="127"/>
      <c r="AT380" s="53"/>
      <c r="AU380" s="53"/>
      <c r="AV380" s="53"/>
      <c r="AW380" s="53"/>
      <c r="AX380" s="53"/>
      <c r="AY380" s="53"/>
      <c r="AZ380" s="53"/>
      <c r="BA380" s="53"/>
    </row>
    <row r="381" spans="1:53" x14ac:dyDescent="0.2">
      <c r="A381" s="53"/>
      <c r="B381" s="53"/>
      <c r="C381" s="53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  <c r="AI381" s="127"/>
      <c r="AJ381" s="127"/>
      <c r="AK381" s="127"/>
      <c r="AL381" s="127"/>
      <c r="AM381" s="127"/>
      <c r="AN381" s="127"/>
      <c r="AO381" s="127"/>
      <c r="AP381" s="127"/>
      <c r="AQ381" s="127"/>
      <c r="AR381" s="127"/>
      <c r="AS381" s="127"/>
      <c r="AT381" s="53"/>
      <c r="AU381" s="53"/>
      <c r="AV381" s="53"/>
      <c r="AW381" s="53"/>
      <c r="AX381" s="53"/>
      <c r="AY381" s="53"/>
      <c r="AZ381" s="53"/>
      <c r="BA381" s="53"/>
    </row>
    <row r="382" spans="1:53" x14ac:dyDescent="0.2">
      <c r="A382" s="53"/>
      <c r="B382" s="53"/>
      <c r="C382" s="53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  <c r="AI382" s="127"/>
      <c r="AJ382" s="127"/>
      <c r="AK382" s="127"/>
      <c r="AL382" s="127"/>
      <c r="AM382" s="127"/>
      <c r="AN382" s="127"/>
      <c r="AO382" s="127"/>
      <c r="AP382" s="127"/>
      <c r="AQ382" s="127"/>
      <c r="AR382" s="127"/>
      <c r="AS382" s="127"/>
      <c r="AT382" s="53"/>
      <c r="AU382" s="53"/>
      <c r="AV382" s="53"/>
      <c r="AW382" s="53"/>
      <c r="AX382" s="53"/>
      <c r="AY382" s="53"/>
      <c r="AZ382" s="53"/>
      <c r="BA382" s="53"/>
    </row>
    <row r="383" spans="1:53" x14ac:dyDescent="0.2">
      <c r="A383" s="53"/>
      <c r="B383" s="53"/>
      <c r="C383" s="53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  <c r="AI383" s="127"/>
      <c r="AJ383" s="127"/>
      <c r="AK383" s="127"/>
      <c r="AL383" s="127"/>
      <c r="AM383" s="127"/>
      <c r="AN383" s="127"/>
      <c r="AO383" s="127"/>
      <c r="AP383" s="127"/>
      <c r="AQ383" s="127"/>
      <c r="AR383" s="127"/>
      <c r="AS383" s="127"/>
      <c r="AT383" s="53"/>
      <c r="AU383" s="53"/>
      <c r="AV383" s="53"/>
      <c r="AW383" s="53"/>
      <c r="AX383" s="53"/>
      <c r="AY383" s="53"/>
      <c r="AZ383" s="53"/>
      <c r="BA383" s="53"/>
    </row>
    <row r="384" spans="1:53" x14ac:dyDescent="0.2">
      <c r="A384" s="53"/>
      <c r="B384" s="53"/>
      <c r="C384" s="53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  <c r="AI384" s="127"/>
      <c r="AJ384" s="127"/>
      <c r="AK384" s="127"/>
      <c r="AL384" s="127"/>
      <c r="AM384" s="127"/>
      <c r="AN384" s="127"/>
      <c r="AO384" s="127"/>
      <c r="AP384" s="127"/>
      <c r="AQ384" s="127"/>
      <c r="AR384" s="127"/>
      <c r="AS384" s="127"/>
      <c r="AT384" s="53"/>
      <c r="AU384" s="53"/>
      <c r="AV384" s="53"/>
      <c r="AW384" s="53"/>
      <c r="AX384" s="53"/>
      <c r="AY384" s="53"/>
      <c r="AZ384" s="53"/>
      <c r="BA384" s="53"/>
    </row>
    <row r="385" spans="1:53" x14ac:dyDescent="0.2">
      <c r="A385" s="53"/>
      <c r="B385" s="53"/>
      <c r="C385" s="53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  <c r="AI385" s="127"/>
      <c r="AJ385" s="127"/>
      <c r="AK385" s="127"/>
      <c r="AL385" s="127"/>
      <c r="AM385" s="127"/>
      <c r="AN385" s="127"/>
      <c r="AO385" s="127"/>
      <c r="AP385" s="127"/>
      <c r="AQ385" s="127"/>
      <c r="AR385" s="127"/>
      <c r="AS385" s="127"/>
      <c r="AT385" s="53"/>
      <c r="AU385" s="53"/>
      <c r="AV385" s="53"/>
      <c r="AW385" s="53"/>
      <c r="AX385" s="53"/>
      <c r="AY385" s="53"/>
      <c r="AZ385" s="53"/>
      <c r="BA385" s="53"/>
    </row>
    <row r="386" spans="1:53" x14ac:dyDescent="0.2">
      <c r="A386" s="53"/>
      <c r="B386" s="53"/>
      <c r="C386" s="53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  <c r="AI386" s="127"/>
      <c r="AJ386" s="127"/>
      <c r="AK386" s="127"/>
      <c r="AL386" s="127"/>
      <c r="AM386" s="127"/>
      <c r="AN386" s="127"/>
      <c r="AO386" s="127"/>
      <c r="AP386" s="127"/>
      <c r="AQ386" s="127"/>
      <c r="AR386" s="127"/>
      <c r="AS386" s="127"/>
      <c r="AT386" s="53"/>
      <c r="AU386" s="53"/>
      <c r="AV386" s="53"/>
      <c r="AW386" s="53"/>
      <c r="AX386" s="53"/>
      <c r="AY386" s="53"/>
      <c r="AZ386" s="53"/>
      <c r="BA386" s="53"/>
    </row>
    <row r="387" spans="1:53" x14ac:dyDescent="0.2">
      <c r="A387" s="53"/>
      <c r="B387" s="53"/>
      <c r="C387" s="53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  <c r="AI387" s="127"/>
      <c r="AJ387" s="127"/>
      <c r="AK387" s="127"/>
      <c r="AL387" s="127"/>
      <c r="AM387" s="127"/>
      <c r="AN387" s="127"/>
      <c r="AO387" s="127"/>
      <c r="AP387" s="127"/>
      <c r="AQ387" s="127"/>
      <c r="AR387" s="127"/>
      <c r="AS387" s="127"/>
      <c r="AT387" s="53"/>
      <c r="AU387" s="53"/>
      <c r="AV387" s="53"/>
      <c r="AW387" s="53"/>
      <c r="AX387" s="53"/>
      <c r="AY387" s="53"/>
      <c r="AZ387" s="53"/>
      <c r="BA387" s="53"/>
    </row>
    <row r="388" spans="1:53" x14ac:dyDescent="0.2">
      <c r="A388" s="53"/>
      <c r="B388" s="53"/>
      <c r="C388" s="53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  <c r="AI388" s="127"/>
      <c r="AJ388" s="127"/>
      <c r="AK388" s="127"/>
      <c r="AL388" s="127"/>
      <c r="AM388" s="127"/>
      <c r="AN388" s="127"/>
      <c r="AO388" s="127"/>
      <c r="AP388" s="127"/>
      <c r="AQ388" s="127"/>
      <c r="AR388" s="127"/>
      <c r="AS388" s="127"/>
      <c r="AT388" s="53"/>
      <c r="AU388" s="53"/>
      <c r="AV388" s="53"/>
      <c r="AW388" s="53"/>
      <c r="AX388" s="53"/>
      <c r="AY388" s="53"/>
      <c r="AZ388" s="53"/>
      <c r="BA388" s="53"/>
    </row>
    <row r="389" spans="1:53" x14ac:dyDescent="0.2">
      <c r="A389" s="53"/>
      <c r="B389" s="53"/>
      <c r="C389" s="53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  <c r="AI389" s="127"/>
      <c r="AJ389" s="127"/>
      <c r="AK389" s="127"/>
      <c r="AL389" s="127"/>
      <c r="AM389" s="127"/>
      <c r="AN389" s="127"/>
      <c r="AO389" s="127"/>
      <c r="AP389" s="127"/>
      <c r="AQ389" s="127"/>
      <c r="AR389" s="127"/>
      <c r="AS389" s="127"/>
      <c r="AT389" s="53"/>
      <c r="AU389" s="53"/>
      <c r="AV389" s="53"/>
      <c r="AW389" s="53"/>
      <c r="AX389" s="53"/>
      <c r="AY389" s="53"/>
      <c r="AZ389" s="53"/>
      <c r="BA389" s="53"/>
    </row>
    <row r="390" spans="1:53" x14ac:dyDescent="0.2">
      <c r="A390" s="53"/>
      <c r="B390" s="53"/>
      <c r="C390" s="53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  <c r="AI390" s="127"/>
      <c r="AJ390" s="127"/>
      <c r="AK390" s="127"/>
      <c r="AL390" s="127"/>
      <c r="AM390" s="127"/>
      <c r="AN390" s="127"/>
      <c r="AO390" s="127"/>
      <c r="AP390" s="127"/>
      <c r="AQ390" s="127"/>
      <c r="AR390" s="127"/>
      <c r="AS390" s="127"/>
      <c r="AT390" s="53"/>
      <c r="AU390" s="53"/>
      <c r="AV390" s="53"/>
      <c r="AW390" s="53"/>
      <c r="AX390" s="53"/>
      <c r="AY390" s="53"/>
      <c r="AZ390" s="53"/>
      <c r="BA390" s="53"/>
    </row>
    <row r="391" spans="1:53" x14ac:dyDescent="0.2">
      <c r="A391" s="53"/>
      <c r="B391" s="53"/>
      <c r="C391" s="53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  <c r="AI391" s="127"/>
      <c r="AJ391" s="127"/>
      <c r="AK391" s="127"/>
      <c r="AL391" s="127"/>
      <c r="AM391" s="127"/>
      <c r="AN391" s="127"/>
      <c r="AO391" s="127"/>
      <c r="AP391" s="127"/>
      <c r="AQ391" s="127"/>
      <c r="AR391" s="127"/>
      <c r="AS391" s="127"/>
      <c r="AT391" s="53"/>
      <c r="AU391" s="53"/>
      <c r="AV391" s="53"/>
      <c r="AW391" s="53"/>
      <c r="AX391" s="53"/>
      <c r="AY391" s="53"/>
      <c r="AZ391" s="53"/>
      <c r="BA391" s="53"/>
    </row>
    <row r="392" spans="1:53" x14ac:dyDescent="0.2">
      <c r="A392" s="53"/>
      <c r="B392" s="53"/>
      <c r="C392" s="53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  <c r="AI392" s="127"/>
      <c r="AJ392" s="127"/>
      <c r="AK392" s="127"/>
      <c r="AL392" s="127"/>
      <c r="AM392" s="127"/>
      <c r="AN392" s="127"/>
      <c r="AO392" s="127"/>
      <c r="AP392" s="127"/>
      <c r="AQ392" s="127"/>
      <c r="AR392" s="127"/>
      <c r="AS392" s="127"/>
      <c r="AT392" s="53"/>
      <c r="AU392" s="53"/>
      <c r="AV392" s="53"/>
      <c r="AW392" s="53"/>
      <c r="AX392" s="53"/>
      <c r="AY392" s="53"/>
      <c r="AZ392" s="53"/>
      <c r="BA392" s="53"/>
    </row>
    <row r="393" spans="1:53" x14ac:dyDescent="0.2">
      <c r="A393" s="53"/>
      <c r="B393" s="53"/>
      <c r="C393" s="53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  <c r="AI393" s="127"/>
      <c r="AJ393" s="127"/>
      <c r="AK393" s="127"/>
      <c r="AL393" s="127"/>
      <c r="AM393" s="127"/>
      <c r="AN393" s="127"/>
      <c r="AO393" s="127"/>
      <c r="AP393" s="127"/>
      <c r="AQ393" s="127"/>
      <c r="AR393" s="127"/>
      <c r="AS393" s="127"/>
      <c r="AT393" s="53"/>
      <c r="AU393" s="53"/>
      <c r="AV393" s="53"/>
      <c r="AW393" s="53"/>
      <c r="AX393" s="53"/>
      <c r="AY393" s="53"/>
      <c r="AZ393" s="53"/>
      <c r="BA393" s="53"/>
    </row>
    <row r="394" spans="1:53" x14ac:dyDescent="0.2">
      <c r="A394" s="53"/>
      <c r="B394" s="53"/>
      <c r="C394" s="53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  <c r="AI394" s="127"/>
      <c r="AJ394" s="127"/>
      <c r="AK394" s="127"/>
      <c r="AL394" s="127"/>
      <c r="AM394" s="127"/>
      <c r="AN394" s="127"/>
      <c r="AO394" s="127"/>
      <c r="AP394" s="127"/>
      <c r="AQ394" s="127"/>
      <c r="AR394" s="127"/>
      <c r="AS394" s="127"/>
      <c r="AT394" s="53"/>
      <c r="AU394" s="53"/>
      <c r="AV394" s="53"/>
      <c r="AW394" s="53"/>
      <c r="AX394" s="53"/>
      <c r="AY394" s="53"/>
      <c r="AZ394" s="53"/>
      <c r="BA394" s="53"/>
    </row>
    <row r="395" spans="1:53" x14ac:dyDescent="0.2">
      <c r="A395" s="53"/>
      <c r="B395" s="53"/>
      <c r="C395" s="53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  <c r="AI395" s="127"/>
      <c r="AJ395" s="127"/>
      <c r="AK395" s="127"/>
      <c r="AL395" s="127"/>
      <c r="AM395" s="127"/>
      <c r="AN395" s="127"/>
      <c r="AO395" s="127"/>
      <c r="AP395" s="127"/>
      <c r="AQ395" s="127"/>
      <c r="AR395" s="127"/>
      <c r="AS395" s="127"/>
      <c r="AT395" s="53"/>
      <c r="AU395" s="53"/>
      <c r="AV395" s="53"/>
      <c r="AW395" s="53"/>
      <c r="AX395" s="53"/>
      <c r="AY395" s="53"/>
      <c r="AZ395" s="53"/>
      <c r="BA395" s="53"/>
    </row>
    <row r="396" spans="1:53" x14ac:dyDescent="0.2">
      <c r="A396" s="53"/>
      <c r="B396" s="53"/>
      <c r="C396" s="53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  <c r="AI396" s="127"/>
      <c r="AJ396" s="127"/>
      <c r="AK396" s="127"/>
      <c r="AL396" s="127"/>
      <c r="AM396" s="127"/>
      <c r="AN396" s="127"/>
      <c r="AO396" s="127"/>
      <c r="AP396" s="127"/>
      <c r="AQ396" s="127"/>
      <c r="AR396" s="127"/>
      <c r="AS396" s="127"/>
      <c r="AT396" s="53"/>
      <c r="AU396" s="53"/>
      <c r="AV396" s="53"/>
      <c r="AW396" s="53"/>
      <c r="AX396" s="53"/>
      <c r="AY396" s="53"/>
      <c r="AZ396" s="53"/>
      <c r="BA396" s="53"/>
    </row>
    <row r="397" spans="1:53" x14ac:dyDescent="0.2">
      <c r="A397" s="53"/>
      <c r="B397" s="53"/>
      <c r="C397" s="53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  <c r="AI397" s="127"/>
      <c r="AJ397" s="127"/>
      <c r="AK397" s="127"/>
      <c r="AL397" s="127"/>
      <c r="AM397" s="127"/>
      <c r="AN397" s="127"/>
      <c r="AO397" s="127"/>
      <c r="AP397" s="127"/>
      <c r="AQ397" s="127"/>
      <c r="AR397" s="127"/>
      <c r="AS397" s="127"/>
      <c r="AT397" s="53"/>
      <c r="AU397" s="53"/>
      <c r="AV397" s="53"/>
      <c r="AW397" s="53"/>
      <c r="AX397" s="53"/>
      <c r="AY397" s="53"/>
      <c r="AZ397" s="53"/>
      <c r="BA397" s="53"/>
    </row>
    <row r="398" spans="1:53" x14ac:dyDescent="0.2">
      <c r="A398" s="53"/>
      <c r="B398" s="53"/>
      <c r="C398" s="53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  <c r="AI398" s="127"/>
      <c r="AJ398" s="127"/>
      <c r="AK398" s="127"/>
      <c r="AL398" s="127"/>
      <c r="AM398" s="127"/>
      <c r="AN398" s="127"/>
      <c r="AO398" s="127"/>
      <c r="AP398" s="127"/>
      <c r="AQ398" s="127"/>
      <c r="AR398" s="127"/>
      <c r="AS398" s="127"/>
      <c r="AT398" s="53"/>
      <c r="AU398" s="53"/>
      <c r="AV398" s="53"/>
      <c r="AW398" s="53"/>
      <c r="AX398" s="53"/>
      <c r="AY398" s="53"/>
      <c r="AZ398" s="53"/>
      <c r="BA398" s="53"/>
    </row>
    <row r="399" spans="1:53" x14ac:dyDescent="0.2">
      <c r="A399" s="53"/>
      <c r="B399" s="53"/>
      <c r="C399" s="53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  <c r="AI399" s="127"/>
      <c r="AJ399" s="127"/>
      <c r="AK399" s="127"/>
      <c r="AL399" s="127"/>
      <c r="AM399" s="127"/>
      <c r="AN399" s="127"/>
      <c r="AO399" s="127"/>
      <c r="AP399" s="127"/>
      <c r="AQ399" s="127"/>
      <c r="AR399" s="127"/>
      <c r="AS399" s="127"/>
      <c r="AT399" s="53"/>
      <c r="AU399" s="53"/>
      <c r="AV399" s="53"/>
      <c r="AW399" s="53"/>
      <c r="AX399" s="53"/>
      <c r="AY399" s="53"/>
      <c r="AZ399" s="53"/>
      <c r="BA399" s="53"/>
    </row>
    <row r="400" spans="1:53" x14ac:dyDescent="0.2">
      <c r="A400" s="53"/>
      <c r="B400" s="53"/>
      <c r="C400" s="53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  <c r="AI400" s="127"/>
      <c r="AJ400" s="127"/>
      <c r="AK400" s="127"/>
      <c r="AL400" s="127"/>
      <c r="AM400" s="127"/>
      <c r="AN400" s="127"/>
      <c r="AO400" s="127"/>
      <c r="AP400" s="127"/>
      <c r="AQ400" s="127"/>
      <c r="AR400" s="127"/>
      <c r="AS400" s="127"/>
      <c r="AT400" s="53"/>
      <c r="AU400" s="53"/>
      <c r="AV400" s="53"/>
      <c r="AW400" s="53"/>
      <c r="AX400" s="53"/>
      <c r="AY400" s="53"/>
      <c r="AZ400" s="53"/>
      <c r="BA400" s="53"/>
    </row>
    <row r="401" spans="1:53" x14ac:dyDescent="0.2">
      <c r="A401" s="53"/>
      <c r="B401" s="53"/>
      <c r="C401" s="53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  <c r="AI401" s="127"/>
      <c r="AJ401" s="127"/>
      <c r="AK401" s="127"/>
      <c r="AL401" s="127"/>
      <c r="AM401" s="127"/>
      <c r="AN401" s="127"/>
      <c r="AO401" s="127"/>
      <c r="AP401" s="127"/>
      <c r="AQ401" s="127"/>
      <c r="AR401" s="127"/>
      <c r="AS401" s="127"/>
      <c r="AT401" s="53"/>
      <c r="AU401" s="53"/>
      <c r="AV401" s="53"/>
      <c r="AW401" s="53"/>
      <c r="AX401" s="53"/>
      <c r="AY401" s="53"/>
      <c r="AZ401" s="53"/>
      <c r="BA401" s="53"/>
    </row>
    <row r="402" spans="1:53" x14ac:dyDescent="0.2">
      <c r="A402" s="53"/>
      <c r="B402" s="53"/>
      <c r="C402" s="53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  <c r="AI402" s="127"/>
      <c r="AJ402" s="127"/>
      <c r="AK402" s="127"/>
      <c r="AL402" s="127"/>
      <c r="AM402" s="127"/>
      <c r="AN402" s="127"/>
      <c r="AO402" s="127"/>
      <c r="AP402" s="127"/>
      <c r="AQ402" s="127"/>
      <c r="AR402" s="127"/>
      <c r="AS402" s="127"/>
      <c r="AT402" s="53"/>
      <c r="AU402" s="53"/>
      <c r="AV402" s="53"/>
      <c r="AW402" s="53"/>
      <c r="AX402" s="53"/>
      <c r="AY402" s="53"/>
      <c r="AZ402" s="53"/>
      <c r="BA402" s="53"/>
    </row>
    <row r="403" spans="1:53" x14ac:dyDescent="0.2">
      <c r="A403" s="53"/>
      <c r="B403" s="53"/>
      <c r="C403" s="53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  <c r="AI403" s="127"/>
      <c r="AJ403" s="127"/>
      <c r="AK403" s="127"/>
      <c r="AL403" s="127"/>
      <c r="AM403" s="127"/>
      <c r="AN403" s="127"/>
      <c r="AO403" s="127"/>
      <c r="AP403" s="127"/>
      <c r="AQ403" s="127"/>
      <c r="AR403" s="127"/>
      <c r="AS403" s="127"/>
      <c r="AT403" s="53"/>
      <c r="AU403" s="53"/>
      <c r="AV403" s="53"/>
      <c r="AW403" s="53"/>
      <c r="AX403" s="53"/>
      <c r="AY403" s="53"/>
      <c r="AZ403" s="53"/>
      <c r="BA403" s="53"/>
    </row>
    <row r="404" spans="1:53" x14ac:dyDescent="0.2">
      <c r="A404" s="53"/>
      <c r="B404" s="53"/>
      <c r="C404" s="53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  <c r="AI404" s="127"/>
      <c r="AJ404" s="127"/>
      <c r="AK404" s="127"/>
      <c r="AL404" s="127"/>
      <c r="AM404" s="127"/>
      <c r="AN404" s="127"/>
      <c r="AO404" s="127"/>
      <c r="AP404" s="127"/>
      <c r="AQ404" s="127"/>
      <c r="AR404" s="127"/>
      <c r="AS404" s="127"/>
      <c r="AT404" s="53"/>
      <c r="AU404" s="53"/>
      <c r="AV404" s="53"/>
      <c r="AW404" s="53"/>
      <c r="AX404" s="53"/>
      <c r="AY404" s="53"/>
      <c r="AZ404" s="53"/>
      <c r="BA404" s="53"/>
    </row>
    <row r="405" spans="1:53" x14ac:dyDescent="0.2">
      <c r="A405" s="53"/>
      <c r="B405" s="53"/>
      <c r="C405" s="53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  <c r="AI405" s="127"/>
      <c r="AJ405" s="127"/>
      <c r="AK405" s="127"/>
      <c r="AL405" s="127"/>
      <c r="AM405" s="127"/>
      <c r="AN405" s="127"/>
      <c r="AO405" s="127"/>
      <c r="AP405" s="127"/>
      <c r="AQ405" s="127"/>
      <c r="AR405" s="127"/>
      <c r="AS405" s="127"/>
      <c r="AT405" s="53"/>
      <c r="AU405" s="53"/>
      <c r="AV405" s="53"/>
      <c r="AW405" s="53"/>
      <c r="AX405" s="53"/>
      <c r="AY405" s="53"/>
      <c r="AZ405" s="53"/>
      <c r="BA405" s="53"/>
    </row>
    <row r="406" spans="1:53" x14ac:dyDescent="0.2">
      <c r="A406" s="53"/>
      <c r="B406" s="53"/>
      <c r="C406" s="53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  <c r="AI406" s="127"/>
      <c r="AJ406" s="127"/>
      <c r="AK406" s="127"/>
      <c r="AL406" s="127"/>
      <c r="AM406" s="127"/>
      <c r="AN406" s="127"/>
      <c r="AO406" s="127"/>
      <c r="AP406" s="127"/>
      <c r="AQ406" s="127"/>
      <c r="AR406" s="127"/>
      <c r="AS406" s="127"/>
      <c r="AT406" s="53"/>
      <c r="AU406" s="53"/>
      <c r="AV406" s="53"/>
      <c r="AW406" s="53"/>
      <c r="AX406" s="53"/>
      <c r="AY406" s="53"/>
      <c r="AZ406" s="53"/>
      <c r="BA406" s="53"/>
    </row>
    <row r="407" spans="1:53" x14ac:dyDescent="0.2">
      <c r="A407" s="53"/>
      <c r="B407" s="53"/>
      <c r="C407" s="53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  <c r="AI407" s="127"/>
      <c r="AJ407" s="127"/>
      <c r="AK407" s="127"/>
      <c r="AL407" s="127"/>
      <c r="AM407" s="127"/>
      <c r="AN407" s="127"/>
      <c r="AO407" s="127"/>
      <c r="AP407" s="127"/>
      <c r="AQ407" s="127"/>
      <c r="AR407" s="127"/>
      <c r="AS407" s="127"/>
      <c r="AT407" s="53"/>
      <c r="AU407" s="53"/>
      <c r="AV407" s="53"/>
      <c r="AW407" s="53"/>
      <c r="AX407" s="53"/>
      <c r="AY407" s="53"/>
      <c r="AZ407" s="53"/>
      <c r="BA407" s="53"/>
    </row>
    <row r="408" spans="1:53" x14ac:dyDescent="0.2">
      <c r="A408" s="53"/>
      <c r="B408" s="53"/>
      <c r="C408" s="53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  <c r="AI408" s="127"/>
      <c r="AJ408" s="127"/>
      <c r="AK408" s="127"/>
      <c r="AL408" s="127"/>
      <c r="AM408" s="127"/>
      <c r="AN408" s="127"/>
      <c r="AO408" s="127"/>
      <c r="AP408" s="127"/>
      <c r="AQ408" s="127"/>
      <c r="AR408" s="127"/>
      <c r="AS408" s="127"/>
      <c r="AT408" s="53"/>
      <c r="AU408" s="53"/>
      <c r="AV408" s="53"/>
      <c r="AW408" s="53"/>
      <c r="AX408" s="53"/>
      <c r="AY408" s="53"/>
      <c r="AZ408" s="53"/>
      <c r="BA408" s="53"/>
    </row>
    <row r="409" spans="1:53" x14ac:dyDescent="0.2">
      <c r="A409" s="53"/>
      <c r="B409" s="53"/>
      <c r="C409" s="53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  <c r="AI409" s="127"/>
      <c r="AJ409" s="127"/>
      <c r="AK409" s="127"/>
      <c r="AL409" s="127"/>
      <c r="AM409" s="127"/>
      <c r="AN409" s="127"/>
      <c r="AO409" s="127"/>
      <c r="AP409" s="127"/>
      <c r="AQ409" s="127"/>
      <c r="AR409" s="127"/>
      <c r="AS409" s="127"/>
      <c r="AT409" s="53"/>
      <c r="AU409" s="53"/>
      <c r="AV409" s="53"/>
      <c r="AW409" s="53"/>
      <c r="AX409" s="53"/>
      <c r="AY409" s="53"/>
      <c r="AZ409" s="53"/>
      <c r="BA409" s="53"/>
    </row>
    <row r="410" spans="1:53" x14ac:dyDescent="0.2">
      <c r="A410" s="53"/>
      <c r="B410" s="53"/>
      <c r="C410" s="53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  <c r="AI410" s="127"/>
      <c r="AJ410" s="127"/>
      <c r="AK410" s="127"/>
      <c r="AL410" s="127"/>
      <c r="AM410" s="127"/>
      <c r="AN410" s="127"/>
      <c r="AO410" s="127"/>
      <c r="AP410" s="127"/>
      <c r="AQ410" s="127"/>
      <c r="AR410" s="127"/>
      <c r="AS410" s="127"/>
      <c r="AT410" s="53"/>
      <c r="AU410" s="53"/>
      <c r="AV410" s="53"/>
      <c r="AW410" s="53"/>
      <c r="AX410" s="53"/>
      <c r="AY410" s="53"/>
      <c r="AZ410" s="53"/>
      <c r="BA410" s="53"/>
    </row>
    <row r="411" spans="1:53" x14ac:dyDescent="0.2">
      <c r="A411" s="53"/>
      <c r="B411" s="53"/>
      <c r="C411" s="53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  <c r="AI411" s="127"/>
      <c r="AJ411" s="127"/>
      <c r="AK411" s="127"/>
      <c r="AL411" s="127"/>
      <c r="AM411" s="127"/>
      <c r="AN411" s="127"/>
      <c r="AO411" s="127"/>
      <c r="AP411" s="127"/>
      <c r="AQ411" s="127"/>
      <c r="AR411" s="127"/>
      <c r="AS411" s="127"/>
      <c r="AT411" s="53"/>
      <c r="AU411" s="53"/>
      <c r="AV411" s="53"/>
      <c r="AW411" s="53"/>
      <c r="AX411" s="53"/>
      <c r="AY411" s="53"/>
      <c r="AZ411" s="53"/>
      <c r="BA411" s="53"/>
    </row>
    <row r="412" spans="1:53" x14ac:dyDescent="0.2">
      <c r="A412" s="53"/>
      <c r="B412" s="53"/>
      <c r="C412" s="53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  <c r="AI412" s="127"/>
      <c r="AJ412" s="127"/>
      <c r="AK412" s="127"/>
      <c r="AL412" s="127"/>
      <c r="AM412" s="127"/>
      <c r="AN412" s="127"/>
      <c r="AO412" s="127"/>
      <c r="AP412" s="127"/>
      <c r="AQ412" s="127"/>
      <c r="AR412" s="127"/>
      <c r="AS412" s="127"/>
      <c r="AT412" s="53"/>
      <c r="AU412" s="53"/>
      <c r="AV412" s="53"/>
      <c r="AW412" s="53"/>
      <c r="AX412" s="53"/>
      <c r="AY412" s="53"/>
      <c r="AZ412" s="53"/>
      <c r="BA412" s="53"/>
    </row>
    <row r="413" spans="1:53" x14ac:dyDescent="0.2">
      <c r="A413" s="53"/>
      <c r="B413" s="53"/>
      <c r="C413" s="53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  <c r="AI413" s="127"/>
      <c r="AJ413" s="127"/>
      <c r="AK413" s="127"/>
      <c r="AL413" s="127"/>
      <c r="AM413" s="127"/>
      <c r="AN413" s="127"/>
      <c r="AO413" s="127"/>
      <c r="AP413" s="127"/>
      <c r="AQ413" s="127"/>
      <c r="AR413" s="127"/>
      <c r="AS413" s="127"/>
      <c r="AT413" s="53"/>
      <c r="AU413" s="53"/>
      <c r="AV413" s="53"/>
      <c r="AW413" s="53"/>
      <c r="AX413" s="53"/>
      <c r="AY413" s="53"/>
      <c r="AZ413" s="53"/>
      <c r="BA413" s="53"/>
    </row>
    <row r="414" spans="1:53" x14ac:dyDescent="0.2">
      <c r="A414" s="53"/>
      <c r="B414" s="53"/>
      <c r="C414" s="53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  <c r="AI414" s="127"/>
      <c r="AJ414" s="127"/>
      <c r="AK414" s="127"/>
      <c r="AL414" s="127"/>
      <c r="AM414" s="127"/>
      <c r="AN414" s="127"/>
      <c r="AO414" s="127"/>
      <c r="AP414" s="127"/>
      <c r="AQ414" s="127"/>
      <c r="AR414" s="127"/>
      <c r="AS414" s="127"/>
      <c r="AT414" s="53"/>
      <c r="AU414" s="53"/>
      <c r="AV414" s="53"/>
      <c r="AW414" s="53"/>
      <c r="AX414" s="53"/>
      <c r="AY414" s="53"/>
      <c r="AZ414" s="53"/>
      <c r="BA414" s="53"/>
    </row>
    <row r="415" spans="1:53" x14ac:dyDescent="0.2">
      <c r="A415" s="53"/>
      <c r="B415" s="53"/>
      <c r="C415" s="53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  <c r="AI415" s="127"/>
      <c r="AJ415" s="127"/>
      <c r="AK415" s="127"/>
      <c r="AL415" s="127"/>
      <c r="AM415" s="127"/>
      <c r="AN415" s="127"/>
      <c r="AO415" s="127"/>
      <c r="AP415" s="127"/>
      <c r="AQ415" s="127"/>
      <c r="AR415" s="127"/>
      <c r="AS415" s="127"/>
      <c r="AT415" s="53"/>
      <c r="AU415" s="53"/>
      <c r="AV415" s="53"/>
      <c r="AW415" s="53"/>
      <c r="AX415" s="53"/>
      <c r="AY415" s="53"/>
      <c r="AZ415" s="53"/>
      <c r="BA415" s="53"/>
    </row>
    <row r="416" spans="1:53" x14ac:dyDescent="0.2">
      <c r="A416" s="53"/>
      <c r="B416" s="53"/>
      <c r="C416" s="53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  <c r="AI416" s="127"/>
      <c r="AJ416" s="127"/>
      <c r="AK416" s="127"/>
      <c r="AL416" s="127"/>
      <c r="AM416" s="127"/>
      <c r="AN416" s="127"/>
      <c r="AO416" s="127"/>
      <c r="AP416" s="127"/>
      <c r="AQ416" s="127"/>
      <c r="AR416" s="127"/>
      <c r="AS416" s="127"/>
      <c r="AT416" s="53"/>
      <c r="AU416" s="53"/>
      <c r="AV416" s="53"/>
      <c r="AW416" s="53"/>
      <c r="AX416" s="53"/>
      <c r="AY416" s="53"/>
      <c r="AZ416" s="53"/>
      <c r="BA416" s="53"/>
    </row>
    <row r="417" spans="1:53" x14ac:dyDescent="0.2">
      <c r="A417" s="53"/>
      <c r="B417" s="53"/>
      <c r="C417" s="53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  <c r="AI417" s="127"/>
      <c r="AJ417" s="127"/>
      <c r="AK417" s="127"/>
      <c r="AL417" s="127"/>
      <c r="AM417" s="127"/>
      <c r="AN417" s="127"/>
      <c r="AO417" s="127"/>
      <c r="AP417" s="127"/>
      <c r="AQ417" s="127"/>
      <c r="AR417" s="127"/>
      <c r="AS417" s="127"/>
      <c r="AT417" s="53"/>
      <c r="AU417" s="53"/>
      <c r="AV417" s="53"/>
      <c r="AW417" s="53"/>
      <c r="AX417" s="53"/>
      <c r="AY417" s="53"/>
      <c r="AZ417" s="53"/>
      <c r="BA417" s="53"/>
    </row>
    <row r="418" spans="1:53" x14ac:dyDescent="0.2">
      <c r="A418" s="53"/>
      <c r="B418" s="53"/>
      <c r="C418" s="53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  <c r="AI418" s="127"/>
      <c r="AJ418" s="127"/>
      <c r="AK418" s="127"/>
      <c r="AL418" s="127"/>
      <c r="AM418" s="127"/>
      <c r="AN418" s="127"/>
      <c r="AO418" s="127"/>
      <c r="AP418" s="127"/>
      <c r="AQ418" s="127"/>
      <c r="AR418" s="127"/>
      <c r="AS418" s="127"/>
      <c r="AT418" s="53"/>
      <c r="AU418" s="53"/>
      <c r="AV418" s="53"/>
      <c r="AW418" s="53"/>
      <c r="AX418" s="53"/>
      <c r="AY418" s="53"/>
      <c r="AZ418" s="53"/>
      <c r="BA418" s="53"/>
    </row>
    <row r="419" spans="1:53" x14ac:dyDescent="0.2">
      <c r="A419" s="53"/>
      <c r="B419" s="53"/>
      <c r="C419" s="53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  <c r="AI419" s="127"/>
      <c r="AJ419" s="127"/>
      <c r="AK419" s="127"/>
      <c r="AL419" s="127"/>
      <c r="AM419" s="127"/>
      <c r="AN419" s="127"/>
      <c r="AO419" s="127"/>
      <c r="AP419" s="127"/>
      <c r="AQ419" s="127"/>
      <c r="AR419" s="127"/>
      <c r="AS419" s="127"/>
      <c r="AT419" s="53"/>
      <c r="AU419" s="53"/>
      <c r="AV419" s="53"/>
      <c r="AW419" s="53"/>
      <c r="AX419" s="53"/>
      <c r="AY419" s="53"/>
      <c r="AZ419" s="53"/>
      <c r="BA419" s="53"/>
    </row>
    <row r="420" spans="1:53" x14ac:dyDescent="0.2">
      <c r="A420" s="53"/>
      <c r="B420" s="53"/>
      <c r="C420" s="53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  <c r="AI420" s="127"/>
      <c r="AJ420" s="127"/>
      <c r="AK420" s="127"/>
      <c r="AL420" s="127"/>
      <c r="AM420" s="127"/>
      <c r="AN420" s="127"/>
      <c r="AO420" s="127"/>
      <c r="AP420" s="127"/>
      <c r="AQ420" s="127"/>
      <c r="AR420" s="127"/>
      <c r="AS420" s="127"/>
      <c r="AT420" s="53"/>
      <c r="AU420" s="53"/>
      <c r="AV420" s="53"/>
      <c r="AW420" s="53"/>
      <c r="AX420" s="53"/>
      <c r="AY420" s="53"/>
      <c r="AZ420" s="53"/>
      <c r="BA420" s="53"/>
    </row>
    <row r="421" spans="1:53" x14ac:dyDescent="0.2">
      <c r="A421" s="53"/>
      <c r="B421" s="53"/>
      <c r="C421" s="53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  <c r="AI421" s="127"/>
      <c r="AJ421" s="127"/>
      <c r="AK421" s="127"/>
      <c r="AL421" s="127"/>
      <c r="AM421" s="127"/>
      <c r="AN421" s="127"/>
      <c r="AO421" s="127"/>
      <c r="AP421" s="127"/>
      <c r="AQ421" s="127"/>
      <c r="AR421" s="127"/>
      <c r="AS421" s="127"/>
      <c r="AT421" s="53"/>
      <c r="AU421" s="53"/>
      <c r="AV421" s="53"/>
      <c r="AW421" s="53"/>
      <c r="AX421" s="53"/>
      <c r="AY421" s="53"/>
      <c r="AZ421" s="53"/>
      <c r="BA421" s="53"/>
    </row>
    <row r="422" spans="1:53" x14ac:dyDescent="0.2">
      <c r="A422" s="53"/>
      <c r="B422" s="53"/>
      <c r="C422" s="53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  <c r="AI422" s="127"/>
      <c r="AJ422" s="127"/>
      <c r="AK422" s="127"/>
      <c r="AL422" s="127"/>
      <c r="AM422" s="127"/>
      <c r="AN422" s="127"/>
      <c r="AO422" s="127"/>
      <c r="AP422" s="127"/>
      <c r="AQ422" s="127"/>
      <c r="AR422" s="127"/>
      <c r="AS422" s="127"/>
      <c r="AT422" s="53"/>
      <c r="AU422" s="53"/>
      <c r="AV422" s="53"/>
      <c r="AW422" s="53"/>
      <c r="AX422" s="53"/>
      <c r="AY422" s="53"/>
      <c r="AZ422" s="53"/>
      <c r="BA422" s="53"/>
    </row>
    <row r="423" spans="1:53" x14ac:dyDescent="0.2">
      <c r="A423" s="53"/>
      <c r="B423" s="53"/>
      <c r="C423" s="53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  <c r="AI423" s="127"/>
      <c r="AJ423" s="127"/>
      <c r="AK423" s="127"/>
      <c r="AL423" s="127"/>
      <c r="AM423" s="127"/>
      <c r="AN423" s="127"/>
      <c r="AO423" s="127"/>
      <c r="AP423" s="127"/>
      <c r="AQ423" s="127"/>
      <c r="AR423" s="127"/>
      <c r="AS423" s="127"/>
      <c r="AT423" s="53"/>
      <c r="AU423" s="53"/>
      <c r="AV423" s="53"/>
      <c r="AW423" s="53"/>
      <c r="AX423" s="53"/>
      <c r="AY423" s="53"/>
      <c r="AZ423" s="53"/>
      <c r="BA423" s="53"/>
    </row>
    <row r="424" spans="1:53" x14ac:dyDescent="0.2">
      <c r="A424" s="53"/>
      <c r="B424" s="53"/>
      <c r="C424" s="53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  <c r="AI424" s="127"/>
      <c r="AJ424" s="127"/>
      <c r="AK424" s="127"/>
      <c r="AL424" s="127"/>
      <c r="AM424" s="127"/>
      <c r="AN424" s="127"/>
      <c r="AO424" s="127"/>
      <c r="AP424" s="127"/>
      <c r="AQ424" s="127"/>
      <c r="AR424" s="127"/>
      <c r="AS424" s="127"/>
      <c r="AT424" s="53"/>
      <c r="AU424" s="53"/>
      <c r="AV424" s="53"/>
      <c r="AW424" s="53"/>
      <c r="AX424" s="53"/>
      <c r="AY424" s="53"/>
      <c r="AZ424" s="53"/>
      <c r="BA424" s="53"/>
    </row>
    <row r="425" spans="1:53" x14ac:dyDescent="0.2">
      <c r="A425" s="53"/>
      <c r="B425" s="53"/>
      <c r="C425" s="53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  <c r="AI425" s="127"/>
      <c r="AJ425" s="127"/>
      <c r="AK425" s="127"/>
      <c r="AL425" s="127"/>
      <c r="AM425" s="127"/>
      <c r="AN425" s="127"/>
      <c r="AO425" s="127"/>
      <c r="AP425" s="127"/>
      <c r="AQ425" s="127"/>
      <c r="AR425" s="127"/>
      <c r="AS425" s="127"/>
      <c r="AT425" s="53"/>
      <c r="AU425" s="53"/>
      <c r="AV425" s="53"/>
      <c r="AW425" s="53"/>
      <c r="AX425" s="53"/>
      <c r="AY425" s="53"/>
      <c r="AZ425" s="53"/>
      <c r="BA425" s="53"/>
    </row>
    <row r="426" spans="1:53" x14ac:dyDescent="0.2">
      <c r="A426" s="53"/>
      <c r="B426" s="53"/>
      <c r="C426" s="53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  <c r="AI426" s="127"/>
      <c r="AJ426" s="127"/>
      <c r="AK426" s="127"/>
      <c r="AL426" s="127"/>
      <c r="AM426" s="127"/>
      <c r="AN426" s="127"/>
      <c r="AO426" s="127"/>
      <c r="AP426" s="127"/>
      <c r="AQ426" s="127"/>
      <c r="AR426" s="127"/>
      <c r="AS426" s="127"/>
      <c r="AT426" s="53"/>
      <c r="AU426" s="53"/>
      <c r="AV426" s="53"/>
      <c r="AW426" s="53"/>
      <c r="AX426" s="53"/>
      <c r="AY426" s="53"/>
      <c r="AZ426" s="53"/>
      <c r="BA426" s="53"/>
    </row>
    <row r="427" spans="1:53" x14ac:dyDescent="0.2">
      <c r="A427" s="53"/>
      <c r="B427" s="53"/>
      <c r="C427" s="53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  <c r="AI427" s="127"/>
      <c r="AJ427" s="127"/>
      <c r="AK427" s="127"/>
      <c r="AL427" s="127"/>
      <c r="AM427" s="127"/>
      <c r="AN427" s="127"/>
      <c r="AO427" s="127"/>
      <c r="AP427" s="127"/>
      <c r="AQ427" s="127"/>
      <c r="AR427" s="127"/>
      <c r="AS427" s="127"/>
      <c r="AT427" s="53"/>
      <c r="AU427" s="53"/>
      <c r="AV427" s="53"/>
      <c r="AW427" s="53"/>
      <c r="AX427" s="53"/>
      <c r="AY427" s="53"/>
      <c r="AZ427" s="53"/>
      <c r="BA427" s="53"/>
    </row>
    <row r="428" spans="1:53" x14ac:dyDescent="0.2">
      <c r="A428" s="53"/>
      <c r="B428" s="53"/>
      <c r="C428" s="53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  <c r="AI428" s="127"/>
      <c r="AJ428" s="127"/>
      <c r="AK428" s="127"/>
      <c r="AL428" s="127"/>
      <c r="AM428" s="127"/>
      <c r="AN428" s="127"/>
      <c r="AO428" s="127"/>
      <c r="AP428" s="127"/>
      <c r="AQ428" s="127"/>
      <c r="AR428" s="127"/>
      <c r="AS428" s="127"/>
      <c r="AT428" s="53"/>
      <c r="AU428" s="53"/>
      <c r="AV428" s="53"/>
      <c r="AW428" s="53"/>
      <c r="AX428" s="53"/>
      <c r="AY428" s="53"/>
      <c r="AZ428" s="53"/>
      <c r="BA428" s="53"/>
    </row>
    <row r="429" spans="1:53" x14ac:dyDescent="0.2">
      <c r="A429" s="53"/>
      <c r="B429" s="53"/>
      <c r="C429" s="53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  <c r="AI429" s="127"/>
      <c r="AJ429" s="127"/>
      <c r="AK429" s="127"/>
      <c r="AL429" s="127"/>
      <c r="AM429" s="127"/>
      <c r="AN429" s="127"/>
      <c r="AO429" s="127"/>
      <c r="AP429" s="127"/>
      <c r="AQ429" s="127"/>
      <c r="AR429" s="127"/>
      <c r="AS429" s="127"/>
      <c r="AT429" s="53"/>
      <c r="AU429" s="53"/>
      <c r="AV429" s="53"/>
      <c r="AW429" s="53"/>
      <c r="AX429" s="53"/>
      <c r="AY429" s="53"/>
      <c r="AZ429" s="53"/>
      <c r="BA429" s="53"/>
    </row>
    <row r="430" spans="1:53" x14ac:dyDescent="0.2">
      <c r="A430" s="53"/>
      <c r="B430" s="53"/>
      <c r="C430" s="53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  <c r="AI430" s="127"/>
      <c r="AJ430" s="127"/>
      <c r="AK430" s="127"/>
      <c r="AL430" s="127"/>
      <c r="AM430" s="127"/>
      <c r="AN430" s="127"/>
      <c r="AO430" s="127"/>
      <c r="AP430" s="127"/>
      <c r="AQ430" s="127"/>
      <c r="AR430" s="127"/>
      <c r="AS430" s="127"/>
      <c r="AT430" s="53"/>
      <c r="AU430" s="53"/>
      <c r="AV430" s="53"/>
      <c r="AW430" s="53"/>
      <c r="AX430" s="53"/>
      <c r="AY430" s="53"/>
      <c r="AZ430" s="53"/>
      <c r="BA430" s="53"/>
    </row>
    <row r="431" spans="1:53" x14ac:dyDescent="0.2">
      <c r="A431" s="53"/>
      <c r="B431" s="53"/>
      <c r="C431" s="53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53"/>
      <c r="AU431" s="53"/>
      <c r="AV431" s="53"/>
      <c r="AW431" s="53"/>
      <c r="AX431" s="53"/>
      <c r="AY431" s="53"/>
      <c r="AZ431" s="53"/>
      <c r="BA431" s="53"/>
    </row>
    <row r="432" spans="1:53" x14ac:dyDescent="0.2">
      <c r="A432" s="53"/>
      <c r="B432" s="53"/>
      <c r="C432" s="53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53"/>
      <c r="AU432" s="53"/>
      <c r="AV432" s="53"/>
      <c r="AW432" s="53"/>
      <c r="AX432" s="53"/>
      <c r="AY432" s="53"/>
      <c r="AZ432" s="53"/>
      <c r="BA432" s="53"/>
    </row>
    <row r="433" spans="1:53" x14ac:dyDescent="0.2">
      <c r="A433" s="53"/>
      <c r="B433" s="53"/>
      <c r="C433" s="53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  <c r="AI433" s="127"/>
      <c r="AJ433" s="127"/>
      <c r="AK433" s="127"/>
      <c r="AL433" s="127"/>
      <c r="AM433" s="127"/>
      <c r="AN433" s="127"/>
      <c r="AO433" s="127"/>
      <c r="AP433" s="127"/>
      <c r="AQ433" s="127"/>
      <c r="AR433" s="127"/>
      <c r="AS433" s="127"/>
      <c r="AT433" s="53"/>
      <c r="AU433" s="53"/>
      <c r="AV433" s="53"/>
      <c r="AW433" s="53"/>
      <c r="AX433" s="53"/>
      <c r="AY433" s="53"/>
      <c r="AZ433" s="53"/>
      <c r="BA433" s="53"/>
    </row>
    <row r="434" spans="1:53" x14ac:dyDescent="0.2">
      <c r="A434" s="53"/>
      <c r="B434" s="53"/>
      <c r="C434" s="53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  <c r="AI434" s="127"/>
      <c r="AJ434" s="127"/>
      <c r="AK434" s="127"/>
      <c r="AL434" s="127"/>
      <c r="AM434" s="127"/>
      <c r="AN434" s="127"/>
      <c r="AO434" s="127"/>
      <c r="AP434" s="127"/>
      <c r="AQ434" s="127"/>
      <c r="AR434" s="127"/>
      <c r="AS434" s="127"/>
      <c r="AT434" s="53"/>
      <c r="AU434" s="53"/>
      <c r="AV434" s="53"/>
      <c r="AW434" s="53"/>
      <c r="AX434" s="53"/>
      <c r="AY434" s="53"/>
      <c r="AZ434" s="53"/>
      <c r="BA434" s="53"/>
    </row>
    <row r="435" spans="1:53" x14ac:dyDescent="0.2">
      <c r="A435" s="53"/>
      <c r="B435" s="53"/>
      <c r="C435" s="53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  <c r="AI435" s="127"/>
      <c r="AJ435" s="127"/>
      <c r="AK435" s="127"/>
      <c r="AL435" s="127"/>
      <c r="AM435" s="127"/>
      <c r="AN435" s="127"/>
      <c r="AO435" s="127"/>
      <c r="AP435" s="127"/>
      <c r="AQ435" s="127"/>
      <c r="AR435" s="127"/>
      <c r="AS435" s="127"/>
      <c r="AT435" s="53"/>
      <c r="AU435" s="53"/>
      <c r="AV435" s="53"/>
      <c r="AW435" s="53"/>
      <c r="AX435" s="53"/>
      <c r="AY435" s="53"/>
      <c r="AZ435" s="53"/>
      <c r="BA435" s="53"/>
    </row>
    <row r="436" spans="1:53" x14ac:dyDescent="0.2">
      <c r="A436" s="53"/>
      <c r="B436" s="53"/>
      <c r="C436" s="53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  <c r="AI436" s="127"/>
      <c r="AJ436" s="127"/>
      <c r="AK436" s="127"/>
      <c r="AL436" s="127"/>
      <c r="AM436" s="127"/>
      <c r="AN436" s="127"/>
      <c r="AO436" s="127"/>
      <c r="AP436" s="127"/>
      <c r="AQ436" s="127"/>
      <c r="AR436" s="127"/>
      <c r="AS436" s="127"/>
      <c r="AT436" s="53"/>
      <c r="AU436" s="53"/>
      <c r="AV436" s="53"/>
      <c r="AW436" s="53"/>
      <c r="AX436" s="53"/>
      <c r="AY436" s="53"/>
      <c r="AZ436" s="53"/>
      <c r="BA436" s="53"/>
    </row>
    <row r="437" spans="1:53" x14ac:dyDescent="0.2">
      <c r="A437" s="53"/>
      <c r="B437" s="53"/>
      <c r="C437" s="53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  <c r="AI437" s="127"/>
      <c r="AJ437" s="127"/>
      <c r="AK437" s="127"/>
      <c r="AL437" s="127"/>
      <c r="AM437" s="127"/>
      <c r="AN437" s="127"/>
      <c r="AO437" s="127"/>
      <c r="AP437" s="127"/>
      <c r="AQ437" s="127"/>
      <c r="AR437" s="127"/>
      <c r="AS437" s="127"/>
      <c r="AT437" s="53"/>
      <c r="AU437" s="53"/>
      <c r="AV437" s="53"/>
      <c r="AW437" s="53"/>
      <c r="AX437" s="53"/>
      <c r="AY437" s="53"/>
      <c r="AZ437" s="53"/>
      <c r="BA437" s="53"/>
    </row>
    <row r="438" spans="1:53" x14ac:dyDescent="0.2">
      <c r="A438" s="53"/>
      <c r="B438" s="53"/>
      <c r="C438" s="53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  <c r="AN438" s="127"/>
      <c r="AO438" s="127"/>
      <c r="AP438" s="127"/>
      <c r="AQ438" s="127"/>
      <c r="AR438" s="127"/>
      <c r="AS438" s="127"/>
      <c r="AT438" s="53"/>
      <c r="AU438" s="53"/>
      <c r="AV438" s="53"/>
      <c r="AW438" s="53"/>
      <c r="AX438" s="53"/>
      <c r="AY438" s="53"/>
      <c r="AZ438" s="53"/>
      <c r="BA438" s="53"/>
    </row>
    <row r="439" spans="1:53" x14ac:dyDescent="0.2">
      <c r="A439" s="53"/>
      <c r="B439" s="53"/>
      <c r="C439" s="53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  <c r="AI439" s="127"/>
      <c r="AJ439" s="127"/>
      <c r="AK439" s="127"/>
      <c r="AL439" s="127"/>
      <c r="AM439" s="127"/>
      <c r="AN439" s="127"/>
      <c r="AO439" s="127"/>
      <c r="AP439" s="127"/>
      <c r="AQ439" s="127"/>
      <c r="AR439" s="127"/>
      <c r="AS439" s="127"/>
      <c r="AT439" s="53"/>
      <c r="AU439" s="53"/>
      <c r="AV439" s="53"/>
      <c r="AW439" s="53"/>
      <c r="AX439" s="53"/>
      <c r="AY439" s="53"/>
      <c r="AZ439" s="53"/>
      <c r="BA439" s="53"/>
    </row>
    <row r="440" spans="1:53" x14ac:dyDescent="0.2">
      <c r="A440" s="53"/>
      <c r="B440" s="53"/>
      <c r="C440" s="53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  <c r="AI440" s="127"/>
      <c r="AJ440" s="127"/>
      <c r="AK440" s="127"/>
      <c r="AL440" s="127"/>
      <c r="AM440" s="127"/>
      <c r="AN440" s="127"/>
      <c r="AO440" s="127"/>
      <c r="AP440" s="127"/>
      <c r="AQ440" s="127"/>
      <c r="AR440" s="127"/>
      <c r="AS440" s="127"/>
      <c r="AT440" s="53"/>
      <c r="AU440" s="53"/>
      <c r="AV440" s="53"/>
      <c r="AW440" s="53"/>
      <c r="AX440" s="53"/>
      <c r="AY440" s="53"/>
      <c r="AZ440" s="53"/>
      <c r="BA440" s="53"/>
    </row>
    <row r="441" spans="1:53" x14ac:dyDescent="0.2">
      <c r="A441" s="53"/>
      <c r="B441" s="53"/>
      <c r="C441" s="53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  <c r="AI441" s="127"/>
      <c r="AJ441" s="127"/>
      <c r="AK441" s="127"/>
      <c r="AL441" s="127"/>
      <c r="AM441" s="127"/>
      <c r="AN441" s="127"/>
      <c r="AO441" s="127"/>
      <c r="AP441" s="127"/>
      <c r="AQ441" s="127"/>
      <c r="AR441" s="127"/>
      <c r="AS441" s="127"/>
      <c r="AT441" s="53"/>
      <c r="AU441" s="53"/>
      <c r="AV441" s="53"/>
      <c r="AW441" s="53"/>
      <c r="AX441" s="53"/>
      <c r="AY441" s="53"/>
      <c r="AZ441" s="53"/>
      <c r="BA441" s="53"/>
    </row>
    <row r="442" spans="1:53" x14ac:dyDescent="0.2">
      <c r="A442" s="53"/>
      <c r="B442" s="53"/>
      <c r="C442" s="53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  <c r="AI442" s="127"/>
      <c r="AJ442" s="127"/>
      <c r="AK442" s="127"/>
      <c r="AL442" s="127"/>
      <c r="AM442" s="127"/>
      <c r="AN442" s="127"/>
      <c r="AO442" s="127"/>
      <c r="AP442" s="127"/>
      <c r="AQ442" s="127"/>
      <c r="AR442" s="127"/>
      <c r="AS442" s="127"/>
      <c r="AT442" s="53"/>
      <c r="AU442" s="53"/>
      <c r="AV442" s="53"/>
      <c r="AW442" s="53"/>
      <c r="AX442" s="53"/>
      <c r="AY442" s="53"/>
      <c r="AZ442" s="53"/>
      <c r="BA442" s="53"/>
    </row>
    <row r="443" spans="1:53" x14ac:dyDescent="0.2">
      <c r="A443" s="53"/>
      <c r="B443" s="53"/>
      <c r="C443" s="53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  <c r="AI443" s="127"/>
      <c r="AJ443" s="127"/>
      <c r="AK443" s="127"/>
      <c r="AL443" s="127"/>
      <c r="AM443" s="127"/>
      <c r="AN443" s="127"/>
      <c r="AO443" s="127"/>
      <c r="AP443" s="127"/>
      <c r="AQ443" s="127"/>
      <c r="AR443" s="127"/>
      <c r="AS443" s="127"/>
      <c r="AT443" s="53"/>
      <c r="AU443" s="53"/>
      <c r="AV443" s="53"/>
      <c r="AW443" s="53"/>
      <c r="AX443" s="53"/>
      <c r="AY443" s="53"/>
      <c r="AZ443" s="53"/>
      <c r="BA443" s="53"/>
    </row>
    <row r="444" spans="1:53" x14ac:dyDescent="0.2">
      <c r="A444" s="53"/>
      <c r="B444" s="53"/>
      <c r="C444" s="53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  <c r="AI444" s="127"/>
      <c r="AJ444" s="127"/>
      <c r="AK444" s="127"/>
      <c r="AL444" s="127"/>
      <c r="AM444" s="127"/>
      <c r="AN444" s="127"/>
      <c r="AO444" s="127"/>
      <c r="AP444" s="127"/>
      <c r="AQ444" s="127"/>
      <c r="AR444" s="127"/>
      <c r="AS444" s="127"/>
      <c r="AT444" s="53"/>
      <c r="AU444" s="53"/>
      <c r="AV444" s="53"/>
      <c r="AW444" s="53"/>
      <c r="AX444" s="53"/>
      <c r="AY444" s="53"/>
      <c r="AZ444" s="53"/>
      <c r="BA444" s="53"/>
    </row>
    <row r="445" spans="1:53" x14ac:dyDescent="0.2">
      <c r="A445" s="53"/>
      <c r="B445" s="53"/>
      <c r="C445" s="53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  <c r="AI445" s="127"/>
      <c r="AJ445" s="127"/>
      <c r="AK445" s="127"/>
      <c r="AL445" s="127"/>
      <c r="AM445" s="127"/>
      <c r="AN445" s="127"/>
      <c r="AO445" s="127"/>
      <c r="AP445" s="127"/>
      <c r="AQ445" s="127"/>
      <c r="AR445" s="127"/>
      <c r="AS445" s="127"/>
      <c r="AT445" s="53"/>
      <c r="AU445" s="53"/>
      <c r="AV445" s="53"/>
      <c r="AW445" s="53"/>
      <c r="AX445" s="53"/>
      <c r="AY445" s="53"/>
      <c r="AZ445" s="53"/>
      <c r="BA445" s="53"/>
    </row>
    <row r="446" spans="1:53" x14ac:dyDescent="0.2">
      <c r="A446" s="53"/>
      <c r="B446" s="53"/>
      <c r="C446" s="53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  <c r="AI446" s="127"/>
      <c r="AJ446" s="127"/>
      <c r="AK446" s="127"/>
      <c r="AL446" s="127"/>
      <c r="AM446" s="127"/>
      <c r="AN446" s="127"/>
      <c r="AO446" s="127"/>
      <c r="AP446" s="127"/>
      <c r="AQ446" s="127"/>
      <c r="AR446" s="127"/>
      <c r="AS446" s="127"/>
      <c r="AT446" s="53"/>
      <c r="AU446" s="53"/>
      <c r="AV446" s="53"/>
      <c r="AW446" s="53"/>
      <c r="AX446" s="53"/>
      <c r="AY446" s="53"/>
      <c r="AZ446" s="53"/>
      <c r="BA446" s="53"/>
    </row>
    <row r="447" spans="1:53" x14ac:dyDescent="0.2">
      <c r="A447" s="53"/>
      <c r="B447" s="53"/>
      <c r="C447" s="53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  <c r="AI447" s="127"/>
      <c r="AJ447" s="127"/>
      <c r="AK447" s="127"/>
      <c r="AL447" s="127"/>
      <c r="AM447" s="127"/>
      <c r="AN447" s="127"/>
      <c r="AO447" s="127"/>
      <c r="AP447" s="127"/>
      <c r="AQ447" s="127"/>
      <c r="AR447" s="127"/>
      <c r="AS447" s="127"/>
      <c r="AT447" s="53"/>
      <c r="AU447" s="53"/>
      <c r="AV447" s="53"/>
      <c r="AW447" s="53"/>
      <c r="AX447" s="53"/>
      <c r="AY447" s="53"/>
      <c r="AZ447" s="53"/>
      <c r="BA447" s="53"/>
    </row>
    <row r="448" spans="1:53" x14ac:dyDescent="0.2">
      <c r="A448" s="53"/>
      <c r="B448" s="53"/>
      <c r="C448" s="53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  <c r="AI448" s="127"/>
      <c r="AJ448" s="127"/>
      <c r="AK448" s="127"/>
      <c r="AL448" s="127"/>
      <c r="AM448" s="127"/>
      <c r="AN448" s="127"/>
      <c r="AO448" s="127"/>
      <c r="AP448" s="127"/>
      <c r="AQ448" s="127"/>
      <c r="AR448" s="127"/>
      <c r="AS448" s="127"/>
      <c r="AT448" s="53"/>
      <c r="AU448" s="53"/>
      <c r="AV448" s="53"/>
      <c r="AW448" s="53"/>
      <c r="AX448" s="53"/>
      <c r="AY448" s="53"/>
      <c r="AZ448" s="53"/>
      <c r="BA448" s="53"/>
    </row>
    <row r="449" spans="1:53" x14ac:dyDescent="0.2">
      <c r="A449" s="53"/>
      <c r="B449" s="53"/>
      <c r="C449" s="53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  <c r="AI449" s="127"/>
      <c r="AJ449" s="127"/>
      <c r="AK449" s="127"/>
      <c r="AL449" s="127"/>
      <c r="AM449" s="127"/>
      <c r="AN449" s="127"/>
      <c r="AO449" s="127"/>
      <c r="AP449" s="127"/>
      <c r="AQ449" s="127"/>
      <c r="AR449" s="127"/>
      <c r="AS449" s="127"/>
      <c r="AT449" s="53"/>
      <c r="AU449" s="53"/>
      <c r="AV449" s="53"/>
      <c r="AW449" s="53"/>
      <c r="AX449" s="53"/>
      <c r="AY449" s="53"/>
      <c r="AZ449" s="53"/>
      <c r="BA449" s="53"/>
    </row>
    <row r="450" spans="1:53" x14ac:dyDescent="0.2">
      <c r="A450" s="53"/>
      <c r="B450" s="53"/>
      <c r="C450" s="53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  <c r="AI450" s="127"/>
      <c r="AJ450" s="127"/>
      <c r="AK450" s="127"/>
      <c r="AL450" s="127"/>
      <c r="AM450" s="127"/>
      <c r="AN450" s="127"/>
      <c r="AO450" s="127"/>
      <c r="AP450" s="127"/>
      <c r="AQ450" s="127"/>
      <c r="AR450" s="127"/>
      <c r="AS450" s="127"/>
      <c r="AT450" s="53"/>
      <c r="AU450" s="53"/>
      <c r="AV450" s="53"/>
      <c r="AW450" s="53"/>
      <c r="AX450" s="53"/>
      <c r="AY450" s="53"/>
      <c r="AZ450" s="53"/>
      <c r="BA450" s="53"/>
    </row>
    <row r="451" spans="1:53" x14ac:dyDescent="0.2">
      <c r="A451" s="53"/>
      <c r="B451" s="53"/>
      <c r="C451" s="53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  <c r="AI451" s="127"/>
      <c r="AJ451" s="127"/>
      <c r="AK451" s="127"/>
      <c r="AL451" s="127"/>
      <c r="AM451" s="127"/>
      <c r="AN451" s="127"/>
      <c r="AO451" s="127"/>
      <c r="AP451" s="127"/>
      <c r="AQ451" s="127"/>
      <c r="AR451" s="127"/>
      <c r="AS451" s="127"/>
      <c r="AT451" s="53"/>
      <c r="AU451" s="53"/>
      <c r="AV451" s="53"/>
      <c r="AW451" s="53"/>
      <c r="AX451" s="53"/>
      <c r="AY451" s="53"/>
      <c r="AZ451" s="53"/>
      <c r="BA451" s="53"/>
    </row>
    <row r="452" spans="1:53" x14ac:dyDescent="0.2">
      <c r="A452" s="53"/>
      <c r="B452" s="53"/>
      <c r="C452" s="53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  <c r="AI452" s="127"/>
      <c r="AJ452" s="127"/>
      <c r="AK452" s="127"/>
      <c r="AL452" s="127"/>
      <c r="AM452" s="127"/>
      <c r="AN452" s="127"/>
      <c r="AO452" s="127"/>
      <c r="AP452" s="127"/>
      <c r="AQ452" s="127"/>
      <c r="AR452" s="127"/>
      <c r="AS452" s="127"/>
      <c r="AT452" s="53"/>
      <c r="AU452" s="53"/>
      <c r="AV452" s="53"/>
      <c r="AW452" s="53"/>
      <c r="AX452" s="53"/>
      <c r="AY452" s="53"/>
      <c r="AZ452" s="53"/>
      <c r="BA452" s="53"/>
    </row>
    <row r="453" spans="1:53" x14ac:dyDescent="0.2">
      <c r="A453" s="53"/>
      <c r="B453" s="53"/>
      <c r="C453" s="53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  <c r="AI453" s="127"/>
      <c r="AJ453" s="127"/>
      <c r="AK453" s="127"/>
      <c r="AL453" s="127"/>
      <c r="AM453" s="127"/>
      <c r="AN453" s="127"/>
      <c r="AO453" s="127"/>
      <c r="AP453" s="127"/>
      <c r="AQ453" s="127"/>
      <c r="AR453" s="127"/>
      <c r="AS453" s="127"/>
      <c r="AT453" s="53"/>
      <c r="AU453" s="53"/>
      <c r="AV453" s="53"/>
      <c r="AW453" s="53"/>
      <c r="AX453" s="53"/>
      <c r="AY453" s="53"/>
      <c r="AZ453" s="53"/>
      <c r="BA453" s="53"/>
    </row>
    <row r="454" spans="1:53" x14ac:dyDescent="0.2">
      <c r="A454" s="53"/>
      <c r="B454" s="53"/>
      <c r="C454" s="53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  <c r="AI454" s="127"/>
      <c r="AJ454" s="127"/>
      <c r="AK454" s="127"/>
      <c r="AL454" s="127"/>
      <c r="AM454" s="127"/>
      <c r="AN454" s="127"/>
      <c r="AO454" s="127"/>
      <c r="AP454" s="127"/>
      <c r="AQ454" s="127"/>
      <c r="AR454" s="127"/>
      <c r="AS454" s="127"/>
      <c r="AT454" s="53"/>
      <c r="AU454" s="53"/>
      <c r="AV454" s="53"/>
      <c r="AW454" s="53"/>
      <c r="AX454" s="53"/>
      <c r="AY454" s="53"/>
      <c r="AZ454" s="53"/>
      <c r="BA454" s="53"/>
    </row>
    <row r="455" spans="1:53" x14ac:dyDescent="0.2">
      <c r="A455" s="53"/>
      <c r="B455" s="53"/>
      <c r="C455" s="53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  <c r="AI455" s="127"/>
      <c r="AJ455" s="127"/>
      <c r="AK455" s="127"/>
      <c r="AL455" s="127"/>
      <c r="AM455" s="127"/>
      <c r="AN455" s="127"/>
      <c r="AO455" s="127"/>
      <c r="AP455" s="127"/>
      <c r="AQ455" s="127"/>
      <c r="AR455" s="127"/>
      <c r="AS455" s="127"/>
      <c r="AT455" s="53"/>
      <c r="AU455" s="53"/>
      <c r="AV455" s="53"/>
      <c r="AW455" s="53"/>
      <c r="AX455" s="53"/>
      <c r="AY455" s="53"/>
      <c r="AZ455" s="53"/>
      <c r="BA455" s="53"/>
    </row>
    <row r="456" spans="1:53" x14ac:dyDescent="0.2">
      <c r="A456" s="53"/>
      <c r="B456" s="53"/>
      <c r="C456" s="53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  <c r="AI456" s="127"/>
      <c r="AJ456" s="127"/>
      <c r="AK456" s="127"/>
      <c r="AL456" s="127"/>
      <c r="AM456" s="127"/>
      <c r="AN456" s="127"/>
      <c r="AO456" s="127"/>
      <c r="AP456" s="127"/>
      <c r="AQ456" s="127"/>
      <c r="AR456" s="127"/>
      <c r="AS456" s="127"/>
      <c r="AT456" s="53"/>
      <c r="AU456" s="53"/>
      <c r="AV456" s="53"/>
      <c r="AW456" s="53"/>
      <c r="AX456" s="53"/>
      <c r="AY456" s="53"/>
      <c r="AZ456" s="53"/>
      <c r="BA456" s="53"/>
    </row>
    <row r="457" spans="1:53" x14ac:dyDescent="0.2">
      <c r="A457" s="53"/>
      <c r="B457" s="53"/>
      <c r="C457" s="53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  <c r="AI457" s="127"/>
      <c r="AJ457" s="127"/>
      <c r="AK457" s="127"/>
      <c r="AL457" s="127"/>
      <c r="AM457" s="127"/>
      <c r="AN457" s="127"/>
      <c r="AO457" s="127"/>
      <c r="AP457" s="127"/>
      <c r="AQ457" s="127"/>
      <c r="AR457" s="127"/>
      <c r="AS457" s="127"/>
      <c r="AT457" s="53"/>
      <c r="AU457" s="53"/>
      <c r="AV457" s="53"/>
      <c r="AW457" s="53"/>
      <c r="AX457" s="53"/>
      <c r="AY457" s="53"/>
      <c r="AZ457" s="53"/>
      <c r="BA457" s="53"/>
    </row>
    <row r="458" spans="1:53" x14ac:dyDescent="0.2">
      <c r="A458" s="53"/>
      <c r="B458" s="53"/>
      <c r="C458" s="53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  <c r="AI458" s="127"/>
      <c r="AJ458" s="127"/>
      <c r="AK458" s="127"/>
      <c r="AL458" s="127"/>
      <c r="AM458" s="127"/>
      <c r="AN458" s="127"/>
      <c r="AO458" s="127"/>
      <c r="AP458" s="127"/>
      <c r="AQ458" s="127"/>
      <c r="AR458" s="127"/>
      <c r="AS458" s="127"/>
      <c r="AT458" s="53"/>
      <c r="AU458" s="53"/>
      <c r="AV458" s="53"/>
      <c r="AW458" s="53"/>
      <c r="AX458" s="53"/>
      <c r="AY458" s="53"/>
      <c r="AZ458" s="53"/>
      <c r="BA458" s="53"/>
    </row>
    <row r="459" spans="1:53" x14ac:dyDescent="0.2">
      <c r="A459" s="53"/>
      <c r="B459" s="53"/>
      <c r="C459" s="53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  <c r="AI459" s="127"/>
      <c r="AJ459" s="127"/>
      <c r="AK459" s="127"/>
      <c r="AL459" s="127"/>
      <c r="AM459" s="127"/>
      <c r="AN459" s="127"/>
      <c r="AO459" s="127"/>
      <c r="AP459" s="127"/>
      <c r="AQ459" s="127"/>
      <c r="AR459" s="127"/>
      <c r="AS459" s="127"/>
      <c r="AT459" s="53"/>
      <c r="AU459" s="53"/>
      <c r="AV459" s="53"/>
      <c r="AW459" s="53"/>
      <c r="AX459" s="53"/>
      <c r="AY459" s="53"/>
      <c r="AZ459" s="53"/>
      <c r="BA459" s="53"/>
    </row>
    <row r="460" spans="1:53" x14ac:dyDescent="0.2">
      <c r="A460" s="53"/>
      <c r="B460" s="53"/>
      <c r="C460" s="53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  <c r="AI460" s="127"/>
      <c r="AJ460" s="127"/>
      <c r="AK460" s="127"/>
      <c r="AL460" s="127"/>
      <c r="AM460" s="127"/>
      <c r="AN460" s="127"/>
      <c r="AO460" s="127"/>
      <c r="AP460" s="127"/>
      <c r="AQ460" s="127"/>
      <c r="AR460" s="127"/>
      <c r="AS460" s="127"/>
      <c r="AT460" s="53"/>
      <c r="AU460" s="53"/>
      <c r="AV460" s="53"/>
      <c r="AW460" s="53"/>
      <c r="AX460" s="53"/>
      <c r="AY460" s="53"/>
      <c r="AZ460" s="53"/>
      <c r="BA460" s="53"/>
    </row>
    <row r="461" spans="1:53" x14ac:dyDescent="0.2">
      <c r="A461" s="53"/>
      <c r="B461" s="53"/>
      <c r="C461" s="53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  <c r="AI461" s="127"/>
      <c r="AJ461" s="127"/>
      <c r="AK461" s="127"/>
      <c r="AL461" s="127"/>
      <c r="AM461" s="127"/>
      <c r="AN461" s="127"/>
      <c r="AO461" s="127"/>
      <c r="AP461" s="127"/>
      <c r="AQ461" s="127"/>
      <c r="AR461" s="127"/>
      <c r="AS461" s="127"/>
      <c r="AT461" s="53"/>
      <c r="AU461" s="53"/>
      <c r="AV461" s="53"/>
      <c r="AW461" s="53"/>
      <c r="AX461" s="53"/>
      <c r="AY461" s="53"/>
      <c r="AZ461" s="53"/>
      <c r="BA461" s="53"/>
    </row>
    <row r="462" spans="1:53" x14ac:dyDescent="0.2">
      <c r="A462" s="53"/>
      <c r="B462" s="53"/>
      <c r="C462" s="53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  <c r="AI462" s="127"/>
      <c r="AJ462" s="127"/>
      <c r="AK462" s="127"/>
      <c r="AL462" s="127"/>
      <c r="AM462" s="127"/>
      <c r="AN462" s="127"/>
      <c r="AO462" s="127"/>
      <c r="AP462" s="127"/>
      <c r="AQ462" s="127"/>
      <c r="AR462" s="127"/>
      <c r="AS462" s="127"/>
      <c r="AT462" s="53"/>
      <c r="AU462" s="53"/>
      <c r="AV462" s="53"/>
      <c r="AW462" s="53"/>
      <c r="AX462" s="53"/>
      <c r="AY462" s="53"/>
      <c r="AZ462" s="53"/>
      <c r="BA462" s="53"/>
    </row>
    <row r="463" spans="1:53" x14ac:dyDescent="0.2">
      <c r="A463" s="53"/>
      <c r="B463" s="53"/>
      <c r="C463" s="53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  <c r="AI463" s="127"/>
      <c r="AJ463" s="127"/>
      <c r="AK463" s="127"/>
      <c r="AL463" s="127"/>
      <c r="AM463" s="127"/>
      <c r="AN463" s="127"/>
      <c r="AO463" s="127"/>
      <c r="AP463" s="127"/>
      <c r="AQ463" s="127"/>
      <c r="AR463" s="127"/>
      <c r="AS463" s="127"/>
      <c r="AT463" s="53"/>
      <c r="AU463" s="53"/>
      <c r="AV463" s="53"/>
      <c r="AW463" s="53"/>
      <c r="AX463" s="53"/>
      <c r="AY463" s="53"/>
      <c r="AZ463" s="53"/>
      <c r="BA463" s="53"/>
    </row>
    <row r="464" spans="1:53" x14ac:dyDescent="0.2">
      <c r="A464" s="53"/>
      <c r="B464" s="53"/>
      <c r="C464" s="53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  <c r="AI464" s="127"/>
      <c r="AJ464" s="127"/>
      <c r="AK464" s="127"/>
      <c r="AL464" s="127"/>
      <c r="AM464" s="127"/>
      <c r="AN464" s="127"/>
      <c r="AO464" s="127"/>
      <c r="AP464" s="127"/>
      <c r="AQ464" s="127"/>
      <c r="AR464" s="127"/>
      <c r="AS464" s="127"/>
      <c r="AT464" s="53"/>
      <c r="AU464" s="53"/>
      <c r="AV464" s="53"/>
      <c r="AW464" s="53"/>
      <c r="AX464" s="53"/>
      <c r="AY464" s="53"/>
      <c r="AZ464" s="53"/>
      <c r="BA464" s="53"/>
    </row>
    <row r="465" spans="1:53" x14ac:dyDescent="0.2">
      <c r="A465" s="53"/>
      <c r="B465" s="53"/>
      <c r="C465" s="53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  <c r="AI465" s="127"/>
      <c r="AJ465" s="127"/>
      <c r="AK465" s="127"/>
      <c r="AL465" s="127"/>
      <c r="AM465" s="127"/>
      <c r="AN465" s="127"/>
      <c r="AO465" s="127"/>
      <c r="AP465" s="127"/>
      <c r="AQ465" s="127"/>
      <c r="AR465" s="127"/>
      <c r="AS465" s="127"/>
      <c r="AT465" s="53"/>
      <c r="AU465" s="53"/>
      <c r="AV465" s="53"/>
      <c r="AW465" s="53"/>
      <c r="AX465" s="53"/>
      <c r="AY465" s="53"/>
      <c r="AZ465" s="53"/>
      <c r="BA465" s="53"/>
    </row>
    <row r="466" spans="1:53" x14ac:dyDescent="0.2">
      <c r="A466" s="53"/>
      <c r="B466" s="53"/>
      <c r="C466" s="53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  <c r="AI466" s="127"/>
      <c r="AJ466" s="127"/>
      <c r="AK466" s="127"/>
      <c r="AL466" s="127"/>
      <c r="AM466" s="127"/>
      <c r="AN466" s="127"/>
      <c r="AO466" s="127"/>
      <c r="AP466" s="127"/>
      <c r="AQ466" s="127"/>
      <c r="AR466" s="127"/>
      <c r="AS466" s="127"/>
      <c r="AT466" s="53"/>
      <c r="AU466" s="53"/>
      <c r="AV466" s="53"/>
      <c r="AW466" s="53"/>
      <c r="AX466" s="53"/>
      <c r="AY466" s="53"/>
      <c r="AZ466" s="53"/>
      <c r="BA466" s="53"/>
    </row>
    <row r="467" spans="1:53" x14ac:dyDescent="0.2">
      <c r="A467" s="53"/>
      <c r="B467" s="53"/>
      <c r="C467" s="53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  <c r="AI467" s="127"/>
      <c r="AJ467" s="127"/>
      <c r="AK467" s="127"/>
      <c r="AL467" s="127"/>
      <c r="AM467" s="127"/>
      <c r="AN467" s="127"/>
      <c r="AO467" s="127"/>
      <c r="AP467" s="127"/>
      <c r="AQ467" s="127"/>
      <c r="AR467" s="127"/>
      <c r="AS467" s="127"/>
      <c r="AT467" s="53"/>
      <c r="AU467" s="53"/>
      <c r="AV467" s="53"/>
      <c r="AW467" s="53"/>
      <c r="AX467" s="53"/>
      <c r="AY467" s="53"/>
      <c r="AZ467" s="53"/>
      <c r="BA467" s="53"/>
    </row>
    <row r="468" spans="1:53" x14ac:dyDescent="0.2">
      <c r="A468" s="53"/>
      <c r="B468" s="53"/>
      <c r="C468" s="53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  <c r="AI468" s="127"/>
      <c r="AJ468" s="127"/>
      <c r="AK468" s="127"/>
      <c r="AL468" s="127"/>
      <c r="AM468" s="127"/>
      <c r="AN468" s="127"/>
      <c r="AO468" s="127"/>
      <c r="AP468" s="127"/>
      <c r="AQ468" s="127"/>
      <c r="AR468" s="127"/>
      <c r="AS468" s="127"/>
      <c r="AT468" s="53"/>
      <c r="AU468" s="53"/>
      <c r="AV468" s="53"/>
      <c r="AW468" s="53"/>
      <c r="AX468" s="53"/>
      <c r="AY468" s="53"/>
      <c r="AZ468" s="53"/>
      <c r="BA468" s="53"/>
    </row>
    <row r="469" spans="1:53" x14ac:dyDescent="0.2">
      <c r="A469" s="53"/>
      <c r="B469" s="53"/>
      <c r="C469" s="53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  <c r="AI469" s="127"/>
      <c r="AJ469" s="127"/>
      <c r="AK469" s="127"/>
      <c r="AL469" s="127"/>
      <c r="AM469" s="127"/>
      <c r="AN469" s="127"/>
      <c r="AO469" s="127"/>
      <c r="AP469" s="127"/>
      <c r="AQ469" s="127"/>
      <c r="AR469" s="127"/>
      <c r="AS469" s="127"/>
      <c r="AT469" s="53"/>
      <c r="AU469" s="53"/>
      <c r="AV469" s="53"/>
      <c r="AW469" s="53"/>
      <c r="AX469" s="53"/>
      <c r="AY469" s="53"/>
      <c r="AZ469" s="53"/>
      <c r="BA469" s="53"/>
    </row>
    <row r="470" spans="1:53" x14ac:dyDescent="0.2">
      <c r="A470" s="53"/>
      <c r="B470" s="53"/>
      <c r="C470" s="53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  <c r="AI470" s="127"/>
      <c r="AJ470" s="127"/>
      <c r="AK470" s="127"/>
      <c r="AL470" s="127"/>
      <c r="AM470" s="127"/>
      <c r="AN470" s="127"/>
      <c r="AO470" s="127"/>
      <c r="AP470" s="127"/>
      <c r="AQ470" s="127"/>
      <c r="AR470" s="127"/>
      <c r="AS470" s="127"/>
      <c r="AT470" s="53"/>
      <c r="AU470" s="53"/>
      <c r="AV470" s="53"/>
      <c r="AW470" s="53"/>
      <c r="AX470" s="53"/>
      <c r="AY470" s="53"/>
      <c r="AZ470" s="53"/>
      <c r="BA470" s="53"/>
    </row>
    <row r="471" spans="1:53" x14ac:dyDescent="0.2">
      <c r="A471" s="53"/>
      <c r="B471" s="53"/>
      <c r="C471" s="53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  <c r="AI471" s="127"/>
      <c r="AJ471" s="127"/>
      <c r="AK471" s="127"/>
      <c r="AL471" s="127"/>
      <c r="AM471" s="127"/>
      <c r="AN471" s="127"/>
      <c r="AO471" s="127"/>
      <c r="AP471" s="127"/>
      <c r="AQ471" s="127"/>
      <c r="AR471" s="127"/>
      <c r="AS471" s="127"/>
      <c r="AT471" s="53"/>
      <c r="AU471" s="53"/>
      <c r="AV471" s="53"/>
      <c r="AW471" s="53"/>
      <c r="AX471" s="53"/>
      <c r="AY471" s="53"/>
      <c r="AZ471" s="53"/>
      <c r="BA471" s="53"/>
    </row>
    <row r="472" spans="1:53" x14ac:dyDescent="0.2">
      <c r="A472" s="53"/>
      <c r="B472" s="53"/>
      <c r="C472" s="53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  <c r="AI472" s="127"/>
      <c r="AJ472" s="127"/>
      <c r="AK472" s="127"/>
      <c r="AL472" s="127"/>
      <c r="AM472" s="127"/>
      <c r="AN472" s="127"/>
      <c r="AO472" s="127"/>
      <c r="AP472" s="127"/>
      <c r="AQ472" s="127"/>
      <c r="AR472" s="127"/>
      <c r="AS472" s="127"/>
      <c r="AT472" s="53"/>
      <c r="AU472" s="53"/>
      <c r="AV472" s="53"/>
      <c r="AW472" s="53"/>
      <c r="AX472" s="53"/>
      <c r="AY472" s="53"/>
      <c r="AZ472" s="53"/>
      <c r="BA472" s="53"/>
    </row>
    <row r="473" spans="1:53" x14ac:dyDescent="0.2">
      <c r="A473" s="53"/>
      <c r="B473" s="53"/>
      <c r="C473" s="53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  <c r="AI473" s="127"/>
      <c r="AJ473" s="127"/>
      <c r="AK473" s="127"/>
      <c r="AL473" s="127"/>
      <c r="AM473" s="127"/>
      <c r="AN473" s="127"/>
      <c r="AO473" s="127"/>
      <c r="AP473" s="127"/>
      <c r="AQ473" s="127"/>
      <c r="AR473" s="127"/>
      <c r="AS473" s="127"/>
      <c r="AT473" s="53"/>
      <c r="AU473" s="53"/>
      <c r="AV473" s="53"/>
      <c r="AW473" s="53"/>
      <c r="AX473" s="53"/>
      <c r="AY473" s="53"/>
      <c r="AZ473" s="53"/>
      <c r="BA473" s="53"/>
    </row>
    <row r="474" spans="1:53" x14ac:dyDescent="0.2">
      <c r="A474" s="53"/>
      <c r="B474" s="53"/>
      <c r="C474" s="53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  <c r="AI474" s="127"/>
      <c r="AJ474" s="127"/>
      <c r="AK474" s="127"/>
      <c r="AL474" s="127"/>
      <c r="AM474" s="127"/>
      <c r="AN474" s="127"/>
      <c r="AO474" s="127"/>
      <c r="AP474" s="127"/>
      <c r="AQ474" s="127"/>
      <c r="AR474" s="127"/>
      <c r="AS474" s="127"/>
      <c r="AT474" s="53"/>
      <c r="AU474" s="53"/>
      <c r="AV474" s="53"/>
      <c r="AW474" s="53"/>
      <c r="AX474" s="53"/>
      <c r="AY474" s="53"/>
      <c r="AZ474" s="53"/>
      <c r="BA474" s="53"/>
    </row>
    <row r="475" spans="1:53" x14ac:dyDescent="0.2">
      <c r="A475" s="53"/>
      <c r="B475" s="53"/>
      <c r="C475" s="53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  <c r="AI475" s="127"/>
      <c r="AJ475" s="127"/>
      <c r="AK475" s="127"/>
      <c r="AL475" s="127"/>
      <c r="AM475" s="127"/>
      <c r="AN475" s="127"/>
      <c r="AO475" s="127"/>
      <c r="AP475" s="127"/>
      <c r="AQ475" s="127"/>
      <c r="AR475" s="127"/>
      <c r="AS475" s="127"/>
      <c r="AT475" s="53"/>
      <c r="AU475" s="53"/>
      <c r="AV475" s="53"/>
      <c r="AW475" s="53"/>
      <c r="AX475" s="53"/>
      <c r="AY475" s="53"/>
      <c r="AZ475" s="53"/>
      <c r="BA475" s="53"/>
    </row>
    <row r="476" spans="1:53" x14ac:dyDescent="0.2">
      <c r="A476" s="53"/>
      <c r="B476" s="53"/>
      <c r="C476" s="53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  <c r="AI476" s="127"/>
      <c r="AJ476" s="127"/>
      <c r="AK476" s="127"/>
      <c r="AL476" s="127"/>
      <c r="AM476" s="127"/>
      <c r="AN476" s="127"/>
      <c r="AO476" s="127"/>
      <c r="AP476" s="127"/>
      <c r="AQ476" s="127"/>
      <c r="AR476" s="127"/>
      <c r="AS476" s="127"/>
      <c r="AT476" s="53"/>
      <c r="AU476" s="53"/>
      <c r="AV476" s="53"/>
      <c r="AW476" s="53"/>
      <c r="AX476" s="53"/>
      <c r="AY476" s="53"/>
      <c r="AZ476" s="53"/>
      <c r="BA476" s="53"/>
    </row>
    <row r="477" spans="1:53" x14ac:dyDescent="0.2">
      <c r="A477" s="53"/>
      <c r="B477" s="53"/>
      <c r="C477" s="53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  <c r="AI477" s="127"/>
      <c r="AJ477" s="127"/>
      <c r="AK477" s="127"/>
      <c r="AL477" s="127"/>
      <c r="AM477" s="127"/>
      <c r="AN477" s="127"/>
      <c r="AO477" s="127"/>
      <c r="AP477" s="127"/>
      <c r="AQ477" s="127"/>
      <c r="AR477" s="127"/>
      <c r="AS477" s="127"/>
      <c r="AT477" s="53"/>
      <c r="AU477" s="53"/>
      <c r="AV477" s="53"/>
      <c r="AW477" s="53"/>
      <c r="AX477" s="53"/>
      <c r="AY477" s="53"/>
      <c r="AZ477" s="53"/>
      <c r="BA477" s="53"/>
    </row>
    <row r="478" spans="1:53" x14ac:dyDescent="0.2">
      <c r="A478" s="53"/>
      <c r="B478" s="53"/>
      <c r="C478" s="53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  <c r="AI478" s="127"/>
      <c r="AJ478" s="127"/>
      <c r="AK478" s="127"/>
      <c r="AL478" s="127"/>
      <c r="AM478" s="127"/>
      <c r="AN478" s="127"/>
      <c r="AO478" s="127"/>
      <c r="AP478" s="127"/>
      <c r="AQ478" s="127"/>
      <c r="AR478" s="127"/>
      <c r="AS478" s="127"/>
      <c r="AT478" s="53"/>
      <c r="AU478" s="53"/>
      <c r="AV478" s="53"/>
      <c r="AW478" s="53"/>
      <c r="AX478" s="53"/>
      <c r="AY478" s="53"/>
      <c r="AZ478" s="53"/>
      <c r="BA478" s="53"/>
    </row>
    <row r="479" spans="1:53" x14ac:dyDescent="0.2">
      <c r="A479" s="53"/>
      <c r="B479" s="53"/>
      <c r="C479" s="53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  <c r="AI479" s="127"/>
      <c r="AJ479" s="127"/>
      <c r="AK479" s="127"/>
      <c r="AL479" s="127"/>
      <c r="AM479" s="127"/>
      <c r="AN479" s="127"/>
      <c r="AO479" s="127"/>
      <c r="AP479" s="127"/>
      <c r="AQ479" s="127"/>
      <c r="AR479" s="127"/>
      <c r="AS479" s="127"/>
      <c r="AT479" s="53"/>
      <c r="AU479" s="53"/>
      <c r="AV479" s="53"/>
      <c r="AW479" s="53"/>
      <c r="AX479" s="53"/>
      <c r="AY479" s="53"/>
      <c r="AZ479" s="53"/>
      <c r="BA479" s="53"/>
    </row>
    <row r="480" spans="1:53" x14ac:dyDescent="0.2">
      <c r="A480" s="53"/>
      <c r="B480" s="53"/>
      <c r="C480" s="53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  <c r="AI480" s="127"/>
      <c r="AJ480" s="127"/>
      <c r="AK480" s="127"/>
      <c r="AL480" s="127"/>
      <c r="AM480" s="127"/>
      <c r="AN480" s="127"/>
      <c r="AO480" s="127"/>
      <c r="AP480" s="127"/>
      <c r="AQ480" s="127"/>
      <c r="AR480" s="127"/>
      <c r="AS480" s="127"/>
      <c r="AT480" s="53"/>
      <c r="AU480" s="53"/>
      <c r="AV480" s="53"/>
      <c r="AW480" s="53"/>
      <c r="AX480" s="53"/>
      <c r="AY480" s="53"/>
      <c r="AZ480" s="53"/>
      <c r="BA480" s="53"/>
    </row>
    <row r="481" spans="1:53" x14ac:dyDescent="0.2">
      <c r="A481" s="53"/>
      <c r="B481" s="53"/>
      <c r="C481" s="53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  <c r="AI481" s="127"/>
      <c r="AJ481" s="127"/>
      <c r="AK481" s="127"/>
      <c r="AL481" s="127"/>
      <c r="AM481" s="127"/>
      <c r="AN481" s="127"/>
      <c r="AO481" s="127"/>
      <c r="AP481" s="127"/>
      <c r="AQ481" s="127"/>
      <c r="AR481" s="127"/>
      <c r="AS481" s="127"/>
      <c r="AT481" s="53"/>
      <c r="AU481" s="53"/>
      <c r="AV481" s="53"/>
      <c r="AW481" s="53"/>
      <c r="AX481" s="53"/>
      <c r="AY481" s="53"/>
      <c r="AZ481" s="53"/>
      <c r="BA481" s="53"/>
    </row>
    <row r="482" spans="1:53" x14ac:dyDescent="0.2">
      <c r="A482" s="53"/>
      <c r="B482" s="53"/>
      <c r="C482" s="53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  <c r="AI482" s="127"/>
      <c r="AJ482" s="127"/>
      <c r="AK482" s="127"/>
      <c r="AL482" s="127"/>
      <c r="AM482" s="127"/>
      <c r="AN482" s="127"/>
      <c r="AO482" s="127"/>
      <c r="AP482" s="127"/>
      <c r="AQ482" s="127"/>
      <c r="AR482" s="127"/>
      <c r="AS482" s="127"/>
      <c r="AT482" s="53"/>
      <c r="AU482" s="53"/>
      <c r="AV482" s="53"/>
      <c r="AW482" s="53"/>
      <c r="AX482" s="53"/>
      <c r="AY482" s="53"/>
      <c r="AZ482" s="53"/>
      <c r="BA482" s="53"/>
    </row>
    <row r="483" spans="1:53" x14ac:dyDescent="0.2">
      <c r="A483" s="53"/>
      <c r="B483" s="53"/>
      <c r="C483" s="53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  <c r="AI483" s="127"/>
      <c r="AJ483" s="127"/>
      <c r="AK483" s="127"/>
      <c r="AL483" s="127"/>
      <c r="AM483" s="127"/>
      <c r="AN483" s="127"/>
      <c r="AO483" s="127"/>
      <c r="AP483" s="127"/>
      <c r="AQ483" s="127"/>
      <c r="AR483" s="127"/>
      <c r="AS483" s="127"/>
      <c r="AT483" s="53"/>
      <c r="AU483" s="53"/>
      <c r="AV483" s="53"/>
      <c r="AW483" s="53"/>
      <c r="AX483" s="53"/>
      <c r="AY483" s="53"/>
      <c r="AZ483" s="53"/>
      <c r="BA483" s="53"/>
    </row>
    <row r="484" spans="1:53" x14ac:dyDescent="0.2">
      <c r="A484" s="53"/>
      <c r="B484" s="53"/>
      <c r="C484" s="53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  <c r="AI484" s="127"/>
      <c r="AJ484" s="127"/>
      <c r="AK484" s="127"/>
      <c r="AL484" s="127"/>
      <c r="AM484" s="127"/>
      <c r="AN484" s="127"/>
      <c r="AO484" s="127"/>
      <c r="AP484" s="127"/>
      <c r="AQ484" s="127"/>
      <c r="AR484" s="127"/>
      <c r="AS484" s="127"/>
      <c r="AT484" s="53"/>
      <c r="AU484" s="53"/>
      <c r="AV484" s="53"/>
      <c r="AW484" s="53"/>
      <c r="AX484" s="53"/>
      <c r="AY484" s="53"/>
      <c r="AZ484" s="53"/>
      <c r="BA484" s="53"/>
    </row>
    <row r="485" spans="1:53" x14ac:dyDescent="0.2">
      <c r="A485" s="53"/>
      <c r="B485" s="53"/>
      <c r="C485" s="53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  <c r="AI485" s="127"/>
      <c r="AJ485" s="127"/>
      <c r="AK485" s="127"/>
      <c r="AL485" s="127"/>
      <c r="AM485" s="127"/>
      <c r="AN485" s="127"/>
      <c r="AO485" s="127"/>
      <c r="AP485" s="127"/>
      <c r="AQ485" s="127"/>
      <c r="AR485" s="127"/>
      <c r="AS485" s="127"/>
      <c r="AT485" s="53"/>
      <c r="AU485" s="53"/>
      <c r="AV485" s="53"/>
      <c r="AW485" s="53"/>
      <c r="AX485" s="53"/>
      <c r="AY485" s="53"/>
      <c r="AZ485" s="53"/>
      <c r="BA485" s="53"/>
    </row>
    <row r="486" spans="1:53" x14ac:dyDescent="0.2">
      <c r="A486" s="53"/>
      <c r="B486" s="53"/>
      <c r="C486" s="53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  <c r="AI486" s="127"/>
      <c r="AJ486" s="127"/>
      <c r="AK486" s="127"/>
      <c r="AL486" s="127"/>
      <c r="AM486" s="127"/>
      <c r="AN486" s="127"/>
      <c r="AO486" s="127"/>
      <c r="AP486" s="127"/>
      <c r="AQ486" s="127"/>
      <c r="AR486" s="127"/>
      <c r="AS486" s="127"/>
      <c r="AT486" s="53"/>
      <c r="AU486" s="53"/>
      <c r="AV486" s="53"/>
      <c r="AW486" s="53"/>
      <c r="AX486" s="53"/>
      <c r="AY486" s="53"/>
      <c r="AZ486" s="53"/>
      <c r="BA486" s="53"/>
    </row>
    <row r="487" spans="1:53" x14ac:dyDescent="0.2">
      <c r="A487" s="53"/>
      <c r="B487" s="53"/>
      <c r="C487" s="53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53"/>
      <c r="AU487" s="53"/>
      <c r="AV487" s="53"/>
      <c r="AW487" s="53"/>
      <c r="AX487" s="53"/>
      <c r="AY487" s="53"/>
      <c r="AZ487" s="53"/>
      <c r="BA487" s="53"/>
    </row>
    <row r="488" spans="1:53" x14ac:dyDescent="0.2">
      <c r="A488" s="53"/>
      <c r="B488" s="53"/>
      <c r="C488" s="53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53"/>
      <c r="AU488" s="53"/>
      <c r="AV488" s="53"/>
      <c r="AW488" s="53"/>
      <c r="AX488" s="53"/>
      <c r="AY488" s="53"/>
      <c r="AZ488" s="53"/>
      <c r="BA488" s="53"/>
    </row>
    <row r="489" spans="1:53" x14ac:dyDescent="0.2">
      <c r="A489" s="53"/>
      <c r="B489" s="53"/>
      <c r="C489" s="53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  <c r="AI489" s="127"/>
      <c r="AJ489" s="127"/>
      <c r="AK489" s="127"/>
      <c r="AL489" s="127"/>
      <c r="AM489" s="127"/>
      <c r="AN489" s="127"/>
      <c r="AO489" s="127"/>
      <c r="AP489" s="127"/>
      <c r="AQ489" s="127"/>
      <c r="AR489" s="127"/>
      <c r="AS489" s="127"/>
      <c r="AT489" s="53"/>
      <c r="AU489" s="53"/>
      <c r="AV489" s="53"/>
      <c r="AW489" s="53"/>
      <c r="AX489" s="53"/>
      <c r="AY489" s="53"/>
      <c r="AZ489" s="53"/>
      <c r="BA489" s="53"/>
    </row>
    <row r="490" spans="1:53" x14ac:dyDescent="0.2">
      <c r="A490" s="53"/>
      <c r="B490" s="53"/>
      <c r="C490" s="53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  <c r="AI490" s="127"/>
      <c r="AJ490" s="127"/>
      <c r="AK490" s="127"/>
      <c r="AL490" s="127"/>
      <c r="AM490" s="127"/>
      <c r="AN490" s="127"/>
      <c r="AO490" s="127"/>
      <c r="AP490" s="127"/>
      <c r="AQ490" s="127"/>
      <c r="AR490" s="127"/>
      <c r="AS490" s="127"/>
      <c r="AT490" s="53"/>
      <c r="AU490" s="53"/>
      <c r="AV490" s="53"/>
      <c r="AW490" s="53"/>
      <c r="AX490" s="53"/>
      <c r="AY490" s="53"/>
      <c r="AZ490" s="53"/>
      <c r="BA490" s="53"/>
    </row>
    <row r="491" spans="1:53" x14ac:dyDescent="0.2">
      <c r="A491" s="53"/>
      <c r="B491" s="53"/>
      <c r="C491" s="53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  <c r="AI491" s="127"/>
      <c r="AJ491" s="127"/>
      <c r="AK491" s="127"/>
      <c r="AL491" s="127"/>
      <c r="AM491" s="127"/>
      <c r="AN491" s="127"/>
      <c r="AO491" s="127"/>
      <c r="AP491" s="127"/>
      <c r="AQ491" s="127"/>
      <c r="AR491" s="127"/>
      <c r="AS491" s="127"/>
      <c r="AT491" s="53"/>
      <c r="AU491" s="53"/>
      <c r="AV491" s="53"/>
      <c r="AW491" s="53"/>
      <c r="AX491" s="53"/>
      <c r="AY491" s="53"/>
      <c r="AZ491" s="53"/>
      <c r="BA491" s="53"/>
    </row>
    <row r="492" spans="1:53" x14ac:dyDescent="0.2">
      <c r="A492" s="53"/>
      <c r="B492" s="53"/>
      <c r="C492" s="53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  <c r="AI492" s="127"/>
      <c r="AJ492" s="127"/>
      <c r="AK492" s="127"/>
      <c r="AL492" s="127"/>
      <c r="AM492" s="127"/>
      <c r="AN492" s="127"/>
      <c r="AO492" s="127"/>
      <c r="AP492" s="127"/>
      <c r="AQ492" s="127"/>
      <c r="AR492" s="127"/>
      <c r="AS492" s="127"/>
      <c r="AT492" s="53"/>
      <c r="AU492" s="53"/>
      <c r="AV492" s="53"/>
      <c r="AW492" s="53"/>
      <c r="AX492" s="53"/>
      <c r="AY492" s="53"/>
      <c r="AZ492" s="53"/>
      <c r="BA492" s="53"/>
    </row>
    <row r="493" spans="1:53" x14ac:dyDescent="0.2">
      <c r="A493" s="53"/>
      <c r="B493" s="53"/>
      <c r="C493" s="53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  <c r="AI493" s="127"/>
      <c r="AJ493" s="127"/>
      <c r="AK493" s="127"/>
      <c r="AL493" s="127"/>
      <c r="AM493" s="127"/>
      <c r="AN493" s="127"/>
      <c r="AO493" s="127"/>
      <c r="AP493" s="127"/>
      <c r="AQ493" s="127"/>
      <c r="AR493" s="127"/>
      <c r="AS493" s="127"/>
      <c r="AT493" s="53"/>
      <c r="AU493" s="53"/>
      <c r="AV493" s="53"/>
      <c r="AW493" s="53"/>
      <c r="AX493" s="53"/>
      <c r="AY493" s="53"/>
      <c r="AZ493" s="53"/>
      <c r="BA493" s="53"/>
    </row>
    <row r="494" spans="1:53" x14ac:dyDescent="0.2">
      <c r="A494" s="53"/>
      <c r="B494" s="53"/>
      <c r="C494" s="53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  <c r="AI494" s="127"/>
      <c r="AJ494" s="127"/>
      <c r="AK494" s="127"/>
      <c r="AL494" s="127"/>
      <c r="AM494" s="127"/>
      <c r="AN494" s="127"/>
      <c r="AO494" s="127"/>
      <c r="AP494" s="127"/>
      <c r="AQ494" s="127"/>
      <c r="AR494" s="127"/>
      <c r="AS494" s="127"/>
      <c r="AT494" s="53"/>
      <c r="AU494" s="53"/>
      <c r="AV494" s="53"/>
      <c r="AW494" s="53"/>
      <c r="AX494" s="53"/>
      <c r="AY494" s="53"/>
      <c r="AZ494" s="53"/>
      <c r="BA494" s="53"/>
    </row>
    <row r="495" spans="1:53" x14ac:dyDescent="0.2">
      <c r="A495" s="53"/>
      <c r="B495" s="53"/>
      <c r="C495" s="53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  <c r="AI495" s="127"/>
      <c r="AJ495" s="127"/>
      <c r="AK495" s="127"/>
      <c r="AL495" s="127"/>
      <c r="AM495" s="127"/>
      <c r="AN495" s="127"/>
      <c r="AO495" s="127"/>
      <c r="AP495" s="127"/>
      <c r="AQ495" s="127"/>
      <c r="AR495" s="127"/>
      <c r="AS495" s="127"/>
      <c r="AT495" s="53"/>
      <c r="AU495" s="53"/>
      <c r="AV495" s="53"/>
      <c r="AW495" s="53"/>
      <c r="AX495" s="53"/>
      <c r="AY495" s="53"/>
      <c r="AZ495" s="53"/>
      <c r="BA495" s="53"/>
    </row>
    <row r="496" spans="1:53" x14ac:dyDescent="0.2">
      <c r="A496" s="53"/>
      <c r="B496" s="53"/>
      <c r="C496" s="53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  <c r="AI496" s="127"/>
      <c r="AJ496" s="127"/>
      <c r="AK496" s="127"/>
      <c r="AL496" s="127"/>
      <c r="AM496" s="127"/>
      <c r="AN496" s="127"/>
      <c r="AO496" s="127"/>
      <c r="AP496" s="127"/>
      <c r="AQ496" s="127"/>
      <c r="AR496" s="127"/>
      <c r="AS496" s="127"/>
      <c r="AT496" s="53"/>
      <c r="AU496" s="53"/>
      <c r="AV496" s="53"/>
      <c r="AW496" s="53"/>
      <c r="AX496" s="53"/>
      <c r="AY496" s="53"/>
      <c r="AZ496" s="53"/>
      <c r="BA496" s="53"/>
    </row>
    <row r="497" spans="1:53" x14ac:dyDescent="0.2">
      <c r="A497" s="53"/>
      <c r="B497" s="53"/>
      <c r="C497" s="53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  <c r="AI497" s="127"/>
      <c r="AJ497" s="127"/>
      <c r="AK497" s="127"/>
      <c r="AL497" s="127"/>
      <c r="AM497" s="127"/>
      <c r="AN497" s="127"/>
      <c r="AO497" s="127"/>
      <c r="AP497" s="127"/>
      <c r="AQ497" s="127"/>
      <c r="AR497" s="127"/>
      <c r="AS497" s="127"/>
      <c r="AT497" s="53"/>
      <c r="AU497" s="53"/>
      <c r="AV497" s="53"/>
      <c r="AW497" s="53"/>
      <c r="AX497" s="53"/>
      <c r="AY497" s="53"/>
      <c r="AZ497" s="53"/>
      <c r="BA497" s="53"/>
    </row>
    <row r="498" spans="1:53" x14ac:dyDescent="0.2">
      <c r="A498" s="53"/>
      <c r="B498" s="53"/>
      <c r="C498" s="53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  <c r="AI498" s="127"/>
      <c r="AJ498" s="127"/>
      <c r="AK498" s="127"/>
      <c r="AL498" s="127"/>
      <c r="AM498" s="127"/>
      <c r="AN498" s="127"/>
      <c r="AO498" s="127"/>
      <c r="AP498" s="127"/>
      <c r="AQ498" s="127"/>
      <c r="AR498" s="127"/>
      <c r="AS498" s="127"/>
      <c r="AT498" s="53"/>
      <c r="AU498" s="53"/>
      <c r="AV498" s="53"/>
      <c r="AW498" s="53"/>
      <c r="AX498" s="53"/>
      <c r="AY498" s="53"/>
      <c r="AZ498" s="53"/>
      <c r="BA498" s="53"/>
    </row>
    <row r="499" spans="1:53" x14ac:dyDescent="0.2">
      <c r="A499" s="53"/>
      <c r="B499" s="53"/>
      <c r="C499" s="53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  <c r="AI499" s="127"/>
      <c r="AJ499" s="127"/>
      <c r="AK499" s="127"/>
      <c r="AL499" s="127"/>
      <c r="AM499" s="127"/>
      <c r="AN499" s="127"/>
      <c r="AO499" s="127"/>
      <c r="AP499" s="127"/>
      <c r="AQ499" s="127"/>
      <c r="AR499" s="127"/>
      <c r="AS499" s="127"/>
      <c r="AT499" s="53"/>
      <c r="AU499" s="53"/>
      <c r="AV499" s="53"/>
      <c r="AW499" s="53"/>
      <c r="AX499" s="53"/>
      <c r="AY499" s="53"/>
      <c r="AZ499" s="53"/>
      <c r="BA499" s="53"/>
    </row>
    <row r="500" spans="1:53" x14ac:dyDescent="0.2">
      <c r="A500" s="53"/>
      <c r="B500" s="53"/>
      <c r="C500" s="53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  <c r="AI500" s="127"/>
      <c r="AJ500" s="127"/>
      <c r="AK500" s="127"/>
      <c r="AL500" s="127"/>
      <c r="AM500" s="127"/>
      <c r="AN500" s="127"/>
      <c r="AO500" s="127"/>
      <c r="AP500" s="127"/>
      <c r="AQ500" s="127"/>
      <c r="AR500" s="127"/>
      <c r="AS500" s="127"/>
      <c r="AT500" s="53"/>
      <c r="AU500" s="53"/>
      <c r="AV500" s="53"/>
      <c r="AW500" s="53"/>
      <c r="AX500" s="53"/>
      <c r="AY500" s="53"/>
      <c r="AZ500" s="53"/>
      <c r="BA500" s="53"/>
    </row>
    <row r="501" spans="1:53" x14ac:dyDescent="0.2">
      <c r="A501" s="53"/>
      <c r="B501" s="53"/>
      <c r="C501" s="53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  <c r="AI501" s="127"/>
      <c r="AJ501" s="127"/>
      <c r="AK501" s="127"/>
      <c r="AL501" s="127"/>
      <c r="AM501" s="127"/>
      <c r="AN501" s="127"/>
      <c r="AO501" s="127"/>
      <c r="AP501" s="127"/>
      <c r="AQ501" s="127"/>
      <c r="AR501" s="127"/>
      <c r="AS501" s="127"/>
      <c r="AT501" s="53"/>
      <c r="AU501" s="53"/>
      <c r="AV501" s="53"/>
      <c r="AW501" s="53"/>
      <c r="AX501" s="53"/>
      <c r="AY501" s="53"/>
      <c r="AZ501" s="53"/>
      <c r="BA501" s="53"/>
    </row>
    <row r="502" spans="1:53" x14ac:dyDescent="0.2">
      <c r="A502" s="53"/>
      <c r="B502" s="53"/>
      <c r="C502" s="53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  <c r="AI502" s="127"/>
      <c r="AJ502" s="127"/>
      <c r="AK502" s="127"/>
      <c r="AL502" s="127"/>
      <c r="AM502" s="127"/>
      <c r="AN502" s="127"/>
      <c r="AO502" s="127"/>
      <c r="AP502" s="127"/>
      <c r="AQ502" s="127"/>
      <c r="AR502" s="127"/>
      <c r="AS502" s="127"/>
      <c r="AT502" s="53"/>
      <c r="AU502" s="53"/>
      <c r="AV502" s="53"/>
      <c r="AW502" s="53"/>
      <c r="AX502" s="53"/>
      <c r="AY502" s="53"/>
      <c r="AZ502" s="53"/>
      <c r="BA502" s="53"/>
    </row>
    <row r="503" spans="1:53" x14ac:dyDescent="0.2">
      <c r="A503" s="53"/>
      <c r="B503" s="53"/>
      <c r="C503" s="53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  <c r="AI503" s="127"/>
      <c r="AJ503" s="127"/>
      <c r="AK503" s="127"/>
      <c r="AL503" s="127"/>
      <c r="AM503" s="127"/>
      <c r="AN503" s="127"/>
      <c r="AO503" s="127"/>
      <c r="AP503" s="127"/>
      <c r="AQ503" s="127"/>
      <c r="AR503" s="127"/>
      <c r="AS503" s="127"/>
      <c r="AT503" s="53"/>
      <c r="AU503" s="53"/>
      <c r="AV503" s="53"/>
      <c r="AW503" s="53"/>
      <c r="AX503" s="53"/>
      <c r="AY503" s="53"/>
      <c r="AZ503" s="53"/>
      <c r="BA503" s="53"/>
    </row>
    <row r="504" spans="1:53" x14ac:dyDescent="0.2">
      <c r="A504" s="53"/>
      <c r="B504" s="53"/>
      <c r="C504" s="53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  <c r="AI504" s="127"/>
      <c r="AJ504" s="127"/>
      <c r="AK504" s="127"/>
      <c r="AL504" s="127"/>
      <c r="AM504" s="127"/>
      <c r="AN504" s="127"/>
      <c r="AO504" s="127"/>
      <c r="AP504" s="127"/>
      <c r="AQ504" s="127"/>
      <c r="AR504" s="127"/>
      <c r="AS504" s="127"/>
      <c r="AT504" s="53"/>
      <c r="AU504" s="53"/>
      <c r="AV504" s="53"/>
      <c r="AW504" s="53"/>
      <c r="AX504" s="53"/>
      <c r="AY504" s="53"/>
      <c r="AZ504" s="53"/>
      <c r="BA504" s="53"/>
    </row>
    <row r="505" spans="1:53" x14ac:dyDescent="0.2">
      <c r="A505" s="53"/>
      <c r="B505" s="53"/>
      <c r="C505" s="53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  <c r="AI505" s="127"/>
      <c r="AJ505" s="127"/>
      <c r="AK505" s="127"/>
      <c r="AL505" s="127"/>
      <c r="AM505" s="127"/>
      <c r="AN505" s="127"/>
      <c r="AO505" s="127"/>
      <c r="AP505" s="127"/>
      <c r="AQ505" s="127"/>
      <c r="AR505" s="127"/>
      <c r="AS505" s="127"/>
      <c r="AT505" s="53"/>
      <c r="AU505" s="53"/>
      <c r="AV505" s="53"/>
      <c r="AW505" s="53"/>
      <c r="AX505" s="53"/>
      <c r="AY505" s="53"/>
      <c r="AZ505" s="53"/>
      <c r="BA505" s="53"/>
    </row>
    <row r="506" spans="1:53" x14ac:dyDescent="0.2">
      <c r="A506" s="53"/>
      <c r="B506" s="53"/>
      <c r="C506" s="53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  <c r="AI506" s="127"/>
      <c r="AJ506" s="127"/>
      <c r="AK506" s="127"/>
      <c r="AL506" s="127"/>
      <c r="AM506" s="127"/>
      <c r="AN506" s="127"/>
      <c r="AO506" s="127"/>
      <c r="AP506" s="127"/>
      <c r="AQ506" s="127"/>
      <c r="AR506" s="127"/>
      <c r="AS506" s="127"/>
      <c r="AT506" s="53"/>
      <c r="AU506" s="53"/>
      <c r="AV506" s="53"/>
      <c r="AW506" s="53"/>
      <c r="AX506" s="53"/>
      <c r="AY506" s="53"/>
      <c r="AZ506" s="53"/>
      <c r="BA506" s="53"/>
    </row>
    <row r="507" spans="1:53" x14ac:dyDescent="0.2">
      <c r="A507" s="53"/>
      <c r="B507" s="53"/>
      <c r="C507" s="53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  <c r="AI507" s="127"/>
      <c r="AJ507" s="127"/>
      <c r="AK507" s="127"/>
      <c r="AL507" s="127"/>
      <c r="AM507" s="127"/>
      <c r="AN507" s="127"/>
      <c r="AO507" s="127"/>
      <c r="AP507" s="127"/>
      <c r="AQ507" s="127"/>
      <c r="AR507" s="127"/>
      <c r="AS507" s="127"/>
      <c r="AT507" s="53"/>
      <c r="AU507" s="53"/>
      <c r="AV507" s="53"/>
      <c r="AW507" s="53"/>
      <c r="AX507" s="53"/>
      <c r="AY507" s="53"/>
      <c r="AZ507" s="53"/>
      <c r="BA507" s="53"/>
    </row>
    <row r="508" spans="1:53" x14ac:dyDescent="0.2">
      <c r="A508" s="53"/>
      <c r="B508" s="53"/>
      <c r="C508" s="53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  <c r="AI508" s="127"/>
      <c r="AJ508" s="127"/>
      <c r="AK508" s="127"/>
      <c r="AL508" s="127"/>
      <c r="AM508" s="127"/>
      <c r="AN508" s="127"/>
      <c r="AO508" s="127"/>
      <c r="AP508" s="127"/>
      <c r="AQ508" s="127"/>
      <c r="AR508" s="127"/>
      <c r="AS508" s="127"/>
      <c r="AT508" s="53"/>
      <c r="AU508" s="53"/>
      <c r="AV508" s="53"/>
      <c r="AW508" s="53"/>
      <c r="AX508" s="53"/>
      <c r="AY508" s="53"/>
      <c r="AZ508" s="53"/>
      <c r="BA508" s="53"/>
    </row>
    <row r="509" spans="1:53" x14ac:dyDescent="0.2">
      <c r="A509" s="53"/>
      <c r="B509" s="53"/>
      <c r="C509" s="53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  <c r="AI509" s="127"/>
      <c r="AJ509" s="127"/>
      <c r="AK509" s="127"/>
      <c r="AL509" s="127"/>
      <c r="AM509" s="127"/>
      <c r="AN509" s="127"/>
      <c r="AO509" s="127"/>
      <c r="AP509" s="127"/>
      <c r="AQ509" s="127"/>
      <c r="AR509" s="127"/>
      <c r="AS509" s="127"/>
      <c r="AT509" s="53"/>
      <c r="AU509" s="53"/>
      <c r="AV509" s="53"/>
      <c r="AW509" s="53"/>
      <c r="AX509" s="53"/>
      <c r="AY509" s="53"/>
      <c r="AZ509" s="53"/>
      <c r="BA509" s="53"/>
    </row>
    <row r="510" spans="1:53" x14ac:dyDescent="0.2">
      <c r="A510" s="53"/>
      <c r="B510" s="53"/>
      <c r="C510" s="53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  <c r="AI510" s="127"/>
      <c r="AJ510" s="127"/>
      <c r="AK510" s="127"/>
      <c r="AL510" s="127"/>
      <c r="AM510" s="127"/>
      <c r="AN510" s="127"/>
      <c r="AO510" s="127"/>
      <c r="AP510" s="127"/>
      <c r="AQ510" s="127"/>
      <c r="AR510" s="127"/>
      <c r="AS510" s="127"/>
      <c r="AT510" s="53"/>
      <c r="AU510" s="53"/>
      <c r="AV510" s="53"/>
      <c r="AW510" s="53"/>
      <c r="AX510" s="53"/>
      <c r="AY510" s="53"/>
      <c r="AZ510" s="53"/>
      <c r="BA510" s="53"/>
    </row>
    <row r="511" spans="1:53" x14ac:dyDescent="0.2">
      <c r="A511" s="53"/>
      <c r="B511" s="53"/>
      <c r="C511" s="53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  <c r="AI511" s="127"/>
      <c r="AJ511" s="127"/>
      <c r="AK511" s="127"/>
      <c r="AL511" s="127"/>
      <c r="AM511" s="127"/>
      <c r="AN511" s="127"/>
      <c r="AO511" s="127"/>
      <c r="AP511" s="127"/>
      <c r="AQ511" s="127"/>
      <c r="AR511" s="127"/>
      <c r="AS511" s="127"/>
      <c r="AT511" s="53"/>
      <c r="AU511" s="53"/>
      <c r="AV511" s="53"/>
      <c r="AW511" s="53"/>
      <c r="AX511" s="53"/>
      <c r="AY511" s="53"/>
      <c r="AZ511" s="53"/>
      <c r="BA511" s="53"/>
    </row>
    <row r="512" spans="1:53" x14ac:dyDescent="0.2">
      <c r="A512" s="53"/>
      <c r="B512" s="53"/>
      <c r="C512" s="53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  <c r="AI512" s="127"/>
      <c r="AJ512" s="127"/>
      <c r="AK512" s="127"/>
      <c r="AL512" s="127"/>
      <c r="AM512" s="127"/>
      <c r="AN512" s="127"/>
      <c r="AO512" s="127"/>
      <c r="AP512" s="127"/>
      <c r="AQ512" s="127"/>
      <c r="AR512" s="127"/>
      <c r="AS512" s="127"/>
      <c r="AT512" s="53"/>
      <c r="AU512" s="53"/>
      <c r="AV512" s="53"/>
      <c r="AW512" s="53"/>
      <c r="AX512" s="53"/>
      <c r="AY512" s="53"/>
      <c r="AZ512" s="53"/>
      <c r="BA512" s="53"/>
    </row>
    <row r="513" spans="1:53" x14ac:dyDescent="0.2">
      <c r="A513" s="53"/>
      <c r="B513" s="53"/>
      <c r="C513" s="53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  <c r="AI513" s="127"/>
      <c r="AJ513" s="127"/>
      <c r="AK513" s="127"/>
      <c r="AL513" s="127"/>
      <c r="AM513" s="127"/>
      <c r="AN513" s="127"/>
      <c r="AO513" s="127"/>
      <c r="AP513" s="127"/>
      <c r="AQ513" s="127"/>
      <c r="AR513" s="127"/>
      <c r="AS513" s="127"/>
      <c r="AT513" s="53"/>
      <c r="AU513" s="53"/>
      <c r="AV513" s="53"/>
      <c r="AW513" s="53"/>
      <c r="AX513" s="53"/>
      <c r="AY513" s="53"/>
      <c r="AZ513" s="53"/>
      <c r="BA513" s="53"/>
    </row>
    <row r="514" spans="1:53" x14ac:dyDescent="0.2">
      <c r="A514" s="53"/>
      <c r="B514" s="53"/>
      <c r="C514" s="53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  <c r="AI514" s="127"/>
      <c r="AJ514" s="127"/>
      <c r="AK514" s="127"/>
      <c r="AL514" s="127"/>
      <c r="AM514" s="127"/>
      <c r="AN514" s="127"/>
      <c r="AO514" s="127"/>
      <c r="AP514" s="127"/>
      <c r="AQ514" s="127"/>
      <c r="AR514" s="127"/>
      <c r="AS514" s="127"/>
      <c r="AT514" s="53"/>
      <c r="AU514" s="53"/>
      <c r="AV514" s="53"/>
      <c r="AW514" s="53"/>
      <c r="AX514" s="53"/>
      <c r="AY514" s="53"/>
      <c r="AZ514" s="53"/>
      <c r="BA514" s="53"/>
    </row>
    <row r="515" spans="1:53" x14ac:dyDescent="0.2">
      <c r="A515" s="53"/>
      <c r="B515" s="53"/>
      <c r="C515" s="53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  <c r="AI515" s="127"/>
      <c r="AJ515" s="127"/>
      <c r="AK515" s="127"/>
      <c r="AL515" s="127"/>
      <c r="AM515" s="127"/>
      <c r="AN515" s="127"/>
      <c r="AO515" s="127"/>
      <c r="AP515" s="127"/>
      <c r="AQ515" s="127"/>
      <c r="AR515" s="127"/>
      <c r="AS515" s="127"/>
      <c r="AT515" s="53"/>
      <c r="AU515" s="53"/>
      <c r="AV515" s="53"/>
      <c r="AW515" s="53"/>
      <c r="AX515" s="53"/>
      <c r="AY515" s="53"/>
      <c r="AZ515" s="53"/>
      <c r="BA515" s="53"/>
    </row>
    <row r="516" spans="1:53" x14ac:dyDescent="0.2">
      <c r="A516" s="53"/>
      <c r="B516" s="53"/>
      <c r="C516" s="53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  <c r="AI516" s="127"/>
      <c r="AJ516" s="127"/>
      <c r="AK516" s="127"/>
      <c r="AL516" s="127"/>
      <c r="AM516" s="127"/>
      <c r="AN516" s="127"/>
      <c r="AO516" s="127"/>
      <c r="AP516" s="127"/>
      <c r="AQ516" s="127"/>
      <c r="AR516" s="127"/>
      <c r="AS516" s="127"/>
      <c r="AT516" s="53"/>
      <c r="AU516" s="53"/>
      <c r="AV516" s="53"/>
      <c r="AW516" s="53"/>
      <c r="AX516" s="53"/>
      <c r="AY516" s="53"/>
      <c r="AZ516" s="53"/>
      <c r="BA516" s="53"/>
    </row>
    <row r="517" spans="1:53" x14ac:dyDescent="0.2">
      <c r="A517" s="53"/>
      <c r="B517" s="53"/>
      <c r="C517" s="53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  <c r="AI517" s="127"/>
      <c r="AJ517" s="127"/>
      <c r="AK517" s="127"/>
      <c r="AL517" s="127"/>
      <c r="AM517" s="127"/>
      <c r="AN517" s="127"/>
      <c r="AO517" s="127"/>
      <c r="AP517" s="127"/>
      <c r="AQ517" s="127"/>
      <c r="AR517" s="127"/>
      <c r="AS517" s="127"/>
      <c r="AT517" s="53"/>
      <c r="AU517" s="53"/>
      <c r="AV517" s="53"/>
      <c r="AW517" s="53"/>
      <c r="AX517" s="53"/>
      <c r="AY517" s="53"/>
      <c r="AZ517" s="53"/>
      <c r="BA517" s="53"/>
    </row>
    <row r="518" spans="1:53" x14ac:dyDescent="0.2">
      <c r="A518" s="53"/>
      <c r="B518" s="53"/>
      <c r="C518" s="53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  <c r="AI518" s="127"/>
      <c r="AJ518" s="127"/>
      <c r="AK518" s="127"/>
      <c r="AL518" s="127"/>
      <c r="AM518" s="127"/>
      <c r="AN518" s="127"/>
      <c r="AO518" s="127"/>
      <c r="AP518" s="127"/>
      <c r="AQ518" s="127"/>
      <c r="AR518" s="127"/>
      <c r="AS518" s="127"/>
      <c r="AT518" s="53"/>
      <c r="AU518" s="53"/>
      <c r="AV518" s="53"/>
      <c r="AW518" s="53"/>
      <c r="AX518" s="53"/>
      <c r="AY518" s="53"/>
      <c r="AZ518" s="53"/>
      <c r="BA518" s="53"/>
    </row>
    <row r="519" spans="1:53" x14ac:dyDescent="0.2">
      <c r="A519" s="53"/>
      <c r="B519" s="53"/>
      <c r="C519" s="53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  <c r="AI519" s="127"/>
      <c r="AJ519" s="127"/>
      <c r="AK519" s="127"/>
      <c r="AL519" s="127"/>
      <c r="AM519" s="127"/>
      <c r="AN519" s="127"/>
      <c r="AO519" s="127"/>
      <c r="AP519" s="127"/>
      <c r="AQ519" s="127"/>
      <c r="AR519" s="127"/>
      <c r="AS519" s="127"/>
      <c r="AT519" s="53"/>
      <c r="AU519" s="53"/>
      <c r="AV519" s="53"/>
      <c r="AW519" s="53"/>
      <c r="AX519" s="53"/>
      <c r="AY519" s="53"/>
      <c r="AZ519" s="53"/>
      <c r="BA519" s="53"/>
    </row>
    <row r="520" spans="1:53" x14ac:dyDescent="0.2">
      <c r="A520" s="53"/>
      <c r="B520" s="53"/>
      <c r="C520" s="53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  <c r="AI520" s="127"/>
      <c r="AJ520" s="127"/>
      <c r="AK520" s="127"/>
      <c r="AL520" s="127"/>
      <c r="AM520" s="127"/>
      <c r="AN520" s="127"/>
      <c r="AO520" s="127"/>
      <c r="AP520" s="127"/>
      <c r="AQ520" s="127"/>
      <c r="AR520" s="127"/>
      <c r="AS520" s="127"/>
      <c r="AT520" s="53"/>
      <c r="AU520" s="53"/>
      <c r="AV520" s="53"/>
      <c r="AW520" s="53"/>
      <c r="AX520" s="53"/>
      <c r="AY520" s="53"/>
      <c r="AZ520" s="53"/>
      <c r="BA520" s="53"/>
    </row>
    <row r="521" spans="1:53" x14ac:dyDescent="0.2">
      <c r="A521" s="53"/>
      <c r="B521" s="53"/>
      <c r="C521" s="53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  <c r="AI521" s="127"/>
      <c r="AJ521" s="127"/>
      <c r="AK521" s="127"/>
      <c r="AL521" s="127"/>
      <c r="AM521" s="127"/>
      <c r="AN521" s="127"/>
      <c r="AO521" s="127"/>
      <c r="AP521" s="127"/>
      <c r="AQ521" s="127"/>
      <c r="AR521" s="127"/>
      <c r="AS521" s="127"/>
      <c r="AT521" s="53"/>
      <c r="AU521" s="53"/>
      <c r="AV521" s="53"/>
      <c r="AW521" s="53"/>
      <c r="AX521" s="53"/>
      <c r="AY521" s="53"/>
      <c r="AZ521" s="53"/>
      <c r="BA521" s="53"/>
    </row>
    <row r="522" spans="1:53" x14ac:dyDescent="0.2">
      <c r="A522" s="53"/>
      <c r="B522" s="53"/>
      <c r="C522" s="53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  <c r="AI522" s="127"/>
      <c r="AJ522" s="127"/>
      <c r="AK522" s="127"/>
      <c r="AL522" s="127"/>
      <c r="AM522" s="127"/>
      <c r="AN522" s="127"/>
      <c r="AO522" s="127"/>
      <c r="AP522" s="127"/>
      <c r="AQ522" s="127"/>
      <c r="AR522" s="127"/>
      <c r="AS522" s="127"/>
      <c r="AT522" s="53"/>
      <c r="AU522" s="53"/>
      <c r="AV522" s="53"/>
      <c r="AW522" s="53"/>
      <c r="AX522" s="53"/>
      <c r="AY522" s="53"/>
      <c r="AZ522" s="53"/>
      <c r="BA522" s="53"/>
    </row>
    <row r="523" spans="1:53" x14ac:dyDescent="0.2">
      <c r="A523" s="53"/>
      <c r="B523" s="53"/>
      <c r="C523" s="53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  <c r="AI523" s="127"/>
      <c r="AJ523" s="127"/>
      <c r="AK523" s="127"/>
      <c r="AL523" s="127"/>
      <c r="AM523" s="127"/>
      <c r="AN523" s="127"/>
      <c r="AO523" s="127"/>
      <c r="AP523" s="127"/>
      <c r="AQ523" s="127"/>
      <c r="AR523" s="127"/>
      <c r="AS523" s="127"/>
      <c r="AT523" s="53"/>
      <c r="AU523" s="53"/>
      <c r="AV523" s="53"/>
      <c r="AW523" s="53"/>
      <c r="AX523" s="53"/>
      <c r="AY523" s="53"/>
      <c r="AZ523" s="53"/>
      <c r="BA523" s="53"/>
    </row>
    <row r="524" spans="1:53" x14ac:dyDescent="0.2">
      <c r="A524" s="53"/>
      <c r="B524" s="53"/>
      <c r="C524" s="53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  <c r="AI524" s="127"/>
      <c r="AJ524" s="127"/>
      <c r="AK524" s="127"/>
      <c r="AL524" s="127"/>
      <c r="AM524" s="127"/>
      <c r="AN524" s="127"/>
      <c r="AO524" s="127"/>
      <c r="AP524" s="127"/>
      <c r="AQ524" s="127"/>
      <c r="AR524" s="127"/>
      <c r="AS524" s="127"/>
      <c r="AT524" s="53"/>
      <c r="AU524" s="53"/>
      <c r="AV524" s="53"/>
      <c r="AW524" s="53"/>
      <c r="AX524" s="53"/>
      <c r="AY524" s="53"/>
      <c r="AZ524" s="53"/>
      <c r="BA524" s="53"/>
    </row>
    <row r="525" spans="1:53" x14ac:dyDescent="0.2">
      <c r="A525" s="53"/>
      <c r="B525" s="53"/>
      <c r="C525" s="53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  <c r="AI525" s="127"/>
      <c r="AJ525" s="127"/>
      <c r="AK525" s="127"/>
      <c r="AL525" s="127"/>
      <c r="AM525" s="127"/>
      <c r="AN525" s="127"/>
      <c r="AO525" s="127"/>
      <c r="AP525" s="127"/>
      <c r="AQ525" s="127"/>
      <c r="AR525" s="127"/>
      <c r="AS525" s="127"/>
      <c r="AT525" s="53"/>
      <c r="AU525" s="53"/>
      <c r="AV525" s="53"/>
      <c r="AW525" s="53"/>
      <c r="AX525" s="53"/>
      <c r="AY525" s="53"/>
      <c r="AZ525" s="53"/>
      <c r="BA525" s="53"/>
    </row>
    <row r="526" spans="1:53" x14ac:dyDescent="0.2">
      <c r="A526" s="53"/>
      <c r="B526" s="53"/>
      <c r="C526" s="53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  <c r="AI526" s="127"/>
      <c r="AJ526" s="127"/>
      <c r="AK526" s="127"/>
      <c r="AL526" s="127"/>
      <c r="AM526" s="127"/>
      <c r="AN526" s="127"/>
      <c r="AO526" s="127"/>
      <c r="AP526" s="127"/>
      <c r="AQ526" s="127"/>
      <c r="AR526" s="127"/>
      <c r="AS526" s="127"/>
      <c r="AT526" s="53"/>
      <c r="AU526" s="53"/>
      <c r="AV526" s="53"/>
      <c r="AW526" s="53"/>
      <c r="AX526" s="53"/>
      <c r="AY526" s="53"/>
      <c r="AZ526" s="53"/>
      <c r="BA526" s="53"/>
    </row>
    <row r="527" spans="1:53" x14ac:dyDescent="0.2">
      <c r="A527" s="53"/>
      <c r="B527" s="53"/>
      <c r="C527" s="53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  <c r="AI527" s="127"/>
      <c r="AJ527" s="127"/>
      <c r="AK527" s="127"/>
      <c r="AL527" s="127"/>
      <c r="AM527" s="127"/>
      <c r="AN527" s="127"/>
      <c r="AO527" s="127"/>
      <c r="AP527" s="127"/>
      <c r="AQ527" s="127"/>
      <c r="AR527" s="127"/>
      <c r="AS527" s="127"/>
      <c r="AT527" s="53"/>
      <c r="AU527" s="53"/>
      <c r="AV527" s="53"/>
      <c r="AW527" s="53"/>
      <c r="AX527" s="53"/>
      <c r="AY527" s="53"/>
      <c r="AZ527" s="53"/>
      <c r="BA527" s="53"/>
    </row>
    <row r="528" spans="1:53" x14ac:dyDescent="0.2">
      <c r="A528" s="53"/>
      <c r="B528" s="53"/>
      <c r="C528" s="53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  <c r="AI528" s="127"/>
      <c r="AJ528" s="127"/>
      <c r="AK528" s="127"/>
      <c r="AL528" s="127"/>
      <c r="AM528" s="127"/>
      <c r="AN528" s="127"/>
      <c r="AO528" s="127"/>
      <c r="AP528" s="127"/>
      <c r="AQ528" s="127"/>
      <c r="AR528" s="127"/>
      <c r="AS528" s="127"/>
      <c r="AT528" s="53"/>
      <c r="AU528" s="53"/>
      <c r="AV528" s="53"/>
      <c r="AW528" s="53"/>
      <c r="AX528" s="53"/>
      <c r="AY528" s="53"/>
      <c r="AZ528" s="53"/>
      <c r="BA528" s="53"/>
    </row>
    <row r="529" spans="1:53" x14ac:dyDescent="0.2">
      <c r="A529" s="53"/>
      <c r="B529" s="53"/>
      <c r="C529" s="53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  <c r="AI529" s="127"/>
      <c r="AJ529" s="127"/>
      <c r="AK529" s="127"/>
      <c r="AL529" s="127"/>
      <c r="AM529" s="127"/>
      <c r="AN529" s="127"/>
      <c r="AO529" s="127"/>
      <c r="AP529" s="127"/>
      <c r="AQ529" s="127"/>
      <c r="AR529" s="127"/>
      <c r="AS529" s="127"/>
      <c r="AT529" s="53"/>
      <c r="AU529" s="53"/>
      <c r="AV529" s="53"/>
      <c r="AW529" s="53"/>
      <c r="AX529" s="53"/>
      <c r="AY529" s="53"/>
      <c r="AZ529" s="53"/>
      <c r="BA529" s="53"/>
    </row>
    <row r="530" spans="1:53" x14ac:dyDescent="0.2">
      <c r="A530" s="53"/>
      <c r="B530" s="53"/>
      <c r="C530" s="53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  <c r="AI530" s="127"/>
      <c r="AJ530" s="127"/>
      <c r="AK530" s="127"/>
      <c r="AL530" s="127"/>
      <c r="AM530" s="127"/>
      <c r="AN530" s="127"/>
      <c r="AO530" s="127"/>
      <c r="AP530" s="127"/>
      <c r="AQ530" s="127"/>
      <c r="AR530" s="127"/>
      <c r="AS530" s="127"/>
      <c r="AT530" s="53"/>
      <c r="AU530" s="53"/>
      <c r="AV530" s="53"/>
      <c r="AW530" s="53"/>
      <c r="AX530" s="53"/>
      <c r="AY530" s="53"/>
      <c r="AZ530" s="53"/>
      <c r="BA530" s="53"/>
    </row>
    <row r="531" spans="1:53" x14ac:dyDescent="0.2">
      <c r="A531" s="53"/>
      <c r="B531" s="53"/>
      <c r="C531" s="53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  <c r="AI531" s="127"/>
      <c r="AJ531" s="127"/>
      <c r="AK531" s="127"/>
      <c r="AL531" s="127"/>
      <c r="AM531" s="127"/>
      <c r="AN531" s="127"/>
      <c r="AO531" s="127"/>
      <c r="AP531" s="127"/>
      <c r="AQ531" s="127"/>
      <c r="AR531" s="127"/>
      <c r="AS531" s="127"/>
      <c r="AT531" s="53"/>
      <c r="AU531" s="53"/>
      <c r="AV531" s="53"/>
      <c r="AW531" s="53"/>
      <c r="AX531" s="53"/>
      <c r="AY531" s="53"/>
      <c r="AZ531" s="53"/>
      <c r="BA531" s="53"/>
    </row>
    <row r="532" spans="1:53" x14ac:dyDescent="0.2">
      <c r="A532" s="53"/>
      <c r="B532" s="53"/>
      <c r="C532" s="53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  <c r="AI532" s="127"/>
      <c r="AJ532" s="127"/>
      <c r="AK532" s="127"/>
      <c r="AL532" s="127"/>
      <c r="AM532" s="127"/>
      <c r="AN532" s="127"/>
      <c r="AO532" s="127"/>
      <c r="AP532" s="127"/>
      <c r="AQ532" s="127"/>
      <c r="AR532" s="127"/>
      <c r="AS532" s="127"/>
      <c r="AT532" s="53"/>
      <c r="AU532" s="53"/>
      <c r="AV532" s="53"/>
      <c r="AW532" s="53"/>
      <c r="AX532" s="53"/>
      <c r="AY532" s="53"/>
      <c r="AZ532" s="53"/>
      <c r="BA532" s="53"/>
    </row>
    <row r="533" spans="1:53" x14ac:dyDescent="0.2">
      <c r="A533" s="53"/>
      <c r="B533" s="53"/>
      <c r="C533" s="53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  <c r="AI533" s="127"/>
      <c r="AJ533" s="127"/>
      <c r="AK533" s="127"/>
      <c r="AL533" s="127"/>
      <c r="AM533" s="127"/>
      <c r="AN533" s="127"/>
      <c r="AO533" s="127"/>
      <c r="AP533" s="127"/>
      <c r="AQ533" s="127"/>
      <c r="AR533" s="127"/>
      <c r="AS533" s="127"/>
      <c r="AT533" s="53"/>
      <c r="AU533" s="53"/>
      <c r="AV533" s="53"/>
      <c r="AW533" s="53"/>
      <c r="AX533" s="53"/>
      <c r="AY533" s="53"/>
      <c r="AZ533" s="53"/>
      <c r="BA533" s="53"/>
    </row>
    <row r="534" spans="1:53" x14ac:dyDescent="0.2">
      <c r="A534" s="53"/>
      <c r="B534" s="53"/>
      <c r="C534" s="53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  <c r="AI534" s="127"/>
      <c r="AJ534" s="127"/>
      <c r="AK534" s="127"/>
      <c r="AL534" s="127"/>
      <c r="AM534" s="127"/>
      <c r="AN534" s="127"/>
      <c r="AO534" s="127"/>
      <c r="AP534" s="127"/>
      <c r="AQ534" s="127"/>
      <c r="AR534" s="127"/>
      <c r="AS534" s="127"/>
      <c r="AT534" s="53"/>
      <c r="AU534" s="53"/>
      <c r="AV534" s="53"/>
      <c r="AW534" s="53"/>
      <c r="AX534" s="53"/>
      <c r="AY534" s="53"/>
      <c r="AZ534" s="53"/>
      <c r="BA534" s="53"/>
    </row>
    <row r="535" spans="1:53" x14ac:dyDescent="0.2">
      <c r="A535" s="53"/>
      <c r="B535" s="53"/>
      <c r="C535" s="53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  <c r="AI535" s="127"/>
      <c r="AJ535" s="127"/>
      <c r="AK535" s="127"/>
      <c r="AL535" s="127"/>
      <c r="AM535" s="127"/>
      <c r="AN535" s="127"/>
      <c r="AO535" s="127"/>
      <c r="AP535" s="127"/>
      <c r="AQ535" s="127"/>
      <c r="AR535" s="127"/>
      <c r="AS535" s="127"/>
      <c r="AT535" s="53"/>
      <c r="AU535" s="53"/>
      <c r="AV535" s="53"/>
      <c r="AW535" s="53"/>
      <c r="AX535" s="53"/>
      <c r="AY535" s="53"/>
      <c r="AZ535" s="53"/>
      <c r="BA535" s="53"/>
    </row>
    <row r="536" spans="1:53" x14ac:dyDescent="0.2">
      <c r="A536" s="53"/>
      <c r="B536" s="53"/>
      <c r="C536" s="53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  <c r="AI536" s="127"/>
      <c r="AJ536" s="127"/>
      <c r="AK536" s="127"/>
      <c r="AL536" s="127"/>
      <c r="AM536" s="127"/>
      <c r="AN536" s="127"/>
      <c r="AO536" s="127"/>
      <c r="AP536" s="127"/>
      <c r="AQ536" s="127"/>
      <c r="AR536" s="127"/>
      <c r="AS536" s="127"/>
      <c r="AT536" s="53"/>
      <c r="AU536" s="53"/>
      <c r="AV536" s="53"/>
      <c r="AW536" s="53"/>
      <c r="AX536" s="53"/>
      <c r="AY536" s="53"/>
      <c r="AZ536" s="53"/>
      <c r="BA536" s="53"/>
    </row>
    <row r="537" spans="1:53" x14ac:dyDescent="0.2">
      <c r="A537" s="53"/>
      <c r="B537" s="53"/>
      <c r="C537" s="53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  <c r="AI537" s="127"/>
      <c r="AJ537" s="127"/>
      <c r="AK537" s="127"/>
      <c r="AL537" s="127"/>
      <c r="AM537" s="127"/>
      <c r="AN537" s="127"/>
      <c r="AO537" s="127"/>
      <c r="AP537" s="127"/>
      <c r="AQ537" s="127"/>
      <c r="AR537" s="127"/>
      <c r="AS537" s="127"/>
      <c r="AT537" s="53"/>
      <c r="AU537" s="53"/>
      <c r="AV537" s="53"/>
      <c r="AW537" s="53"/>
      <c r="AX537" s="53"/>
      <c r="AY537" s="53"/>
      <c r="AZ537" s="53"/>
      <c r="BA537" s="53"/>
    </row>
    <row r="538" spans="1:53" x14ac:dyDescent="0.2">
      <c r="A538" s="53"/>
      <c r="B538" s="53"/>
      <c r="C538" s="53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  <c r="AI538" s="127"/>
      <c r="AJ538" s="127"/>
      <c r="AK538" s="127"/>
      <c r="AL538" s="127"/>
      <c r="AM538" s="127"/>
      <c r="AN538" s="127"/>
      <c r="AO538" s="127"/>
      <c r="AP538" s="127"/>
      <c r="AQ538" s="127"/>
      <c r="AR538" s="127"/>
      <c r="AS538" s="127"/>
      <c r="AT538" s="53"/>
      <c r="AU538" s="53"/>
      <c r="AV538" s="53"/>
      <c r="AW538" s="53"/>
      <c r="AX538" s="53"/>
      <c r="AY538" s="53"/>
      <c r="AZ538" s="53"/>
      <c r="BA538" s="53"/>
    </row>
    <row r="539" spans="1:53" x14ac:dyDescent="0.2">
      <c r="A539" s="53"/>
      <c r="B539" s="53"/>
      <c r="C539" s="53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  <c r="AI539" s="127"/>
      <c r="AJ539" s="127"/>
      <c r="AK539" s="127"/>
      <c r="AL539" s="127"/>
      <c r="AM539" s="127"/>
      <c r="AN539" s="127"/>
      <c r="AO539" s="127"/>
      <c r="AP539" s="127"/>
      <c r="AQ539" s="127"/>
      <c r="AR539" s="127"/>
      <c r="AS539" s="127"/>
      <c r="AT539" s="53"/>
      <c r="AU539" s="53"/>
      <c r="AV539" s="53"/>
      <c r="AW539" s="53"/>
      <c r="AX539" s="53"/>
      <c r="AY539" s="53"/>
      <c r="AZ539" s="53"/>
      <c r="BA539" s="53"/>
    </row>
    <row r="540" spans="1:53" x14ac:dyDescent="0.2">
      <c r="A540" s="53"/>
      <c r="B540" s="53"/>
      <c r="C540" s="53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  <c r="AI540" s="127"/>
      <c r="AJ540" s="127"/>
      <c r="AK540" s="127"/>
      <c r="AL540" s="127"/>
      <c r="AM540" s="127"/>
      <c r="AN540" s="127"/>
      <c r="AO540" s="127"/>
      <c r="AP540" s="127"/>
      <c r="AQ540" s="127"/>
      <c r="AR540" s="127"/>
      <c r="AS540" s="127"/>
      <c r="AT540" s="53"/>
      <c r="AU540" s="53"/>
      <c r="AV540" s="53"/>
      <c r="AW540" s="53"/>
      <c r="AX540" s="53"/>
      <c r="AY540" s="53"/>
      <c r="AZ540" s="53"/>
      <c r="BA540" s="53"/>
    </row>
    <row r="541" spans="1:53" x14ac:dyDescent="0.2">
      <c r="A541" s="53"/>
      <c r="B541" s="53"/>
      <c r="C541" s="53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  <c r="AI541" s="127"/>
      <c r="AJ541" s="127"/>
      <c r="AK541" s="127"/>
      <c r="AL541" s="127"/>
      <c r="AM541" s="127"/>
      <c r="AN541" s="127"/>
      <c r="AO541" s="127"/>
      <c r="AP541" s="127"/>
      <c r="AQ541" s="127"/>
      <c r="AR541" s="127"/>
      <c r="AS541" s="127"/>
      <c r="AT541" s="53"/>
      <c r="AU541" s="53"/>
      <c r="AV541" s="53"/>
      <c r="AW541" s="53"/>
      <c r="AX541" s="53"/>
      <c r="AY541" s="53"/>
      <c r="AZ541" s="53"/>
      <c r="BA541" s="53"/>
    </row>
    <row r="542" spans="1:53" x14ac:dyDescent="0.2">
      <c r="A542" s="53"/>
      <c r="B542" s="53"/>
      <c r="C542" s="53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  <c r="AI542" s="127"/>
      <c r="AJ542" s="127"/>
      <c r="AK542" s="127"/>
      <c r="AL542" s="127"/>
      <c r="AM542" s="127"/>
      <c r="AN542" s="127"/>
      <c r="AO542" s="127"/>
      <c r="AP542" s="127"/>
      <c r="AQ542" s="127"/>
      <c r="AR542" s="127"/>
      <c r="AS542" s="127"/>
      <c r="AT542" s="53"/>
      <c r="AU542" s="53"/>
      <c r="AV542" s="53"/>
      <c r="AW542" s="53"/>
      <c r="AX542" s="53"/>
      <c r="AY542" s="53"/>
      <c r="AZ542" s="53"/>
      <c r="BA542" s="53"/>
    </row>
    <row r="543" spans="1:53" x14ac:dyDescent="0.2">
      <c r="A543" s="53"/>
      <c r="B543" s="53"/>
      <c r="C543" s="53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53"/>
      <c r="AU543" s="53"/>
      <c r="AV543" s="53"/>
      <c r="AW543" s="53"/>
      <c r="AX543" s="53"/>
      <c r="AY543" s="53"/>
      <c r="AZ543" s="53"/>
      <c r="BA543" s="53"/>
    </row>
    <row r="544" spans="1:53" x14ac:dyDescent="0.2">
      <c r="A544" s="53"/>
      <c r="B544" s="53"/>
      <c r="C544" s="53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53"/>
      <c r="AU544" s="53"/>
      <c r="AV544" s="53"/>
      <c r="AW544" s="53"/>
      <c r="AX544" s="53"/>
      <c r="AY544" s="53"/>
      <c r="AZ544" s="53"/>
      <c r="BA544" s="53"/>
    </row>
    <row r="545" spans="1:53" x14ac:dyDescent="0.2">
      <c r="A545" s="53"/>
      <c r="B545" s="53"/>
      <c r="C545" s="53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  <c r="AI545" s="127"/>
      <c r="AJ545" s="127"/>
      <c r="AK545" s="127"/>
      <c r="AL545" s="127"/>
      <c r="AM545" s="127"/>
      <c r="AN545" s="127"/>
      <c r="AO545" s="127"/>
      <c r="AP545" s="127"/>
      <c r="AQ545" s="127"/>
      <c r="AR545" s="127"/>
      <c r="AS545" s="127"/>
      <c r="AT545" s="53"/>
      <c r="AU545" s="53"/>
      <c r="AV545" s="53"/>
      <c r="AW545" s="53"/>
      <c r="AX545" s="53"/>
      <c r="AY545" s="53"/>
      <c r="AZ545" s="53"/>
      <c r="BA545" s="53"/>
    </row>
    <row r="546" spans="1:53" x14ac:dyDescent="0.2">
      <c r="A546" s="53"/>
      <c r="B546" s="53"/>
      <c r="C546" s="53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  <c r="AI546" s="127"/>
      <c r="AJ546" s="127"/>
      <c r="AK546" s="127"/>
      <c r="AL546" s="127"/>
      <c r="AM546" s="127"/>
      <c r="AN546" s="127"/>
      <c r="AO546" s="127"/>
      <c r="AP546" s="127"/>
      <c r="AQ546" s="127"/>
      <c r="AR546" s="127"/>
      <c r="AS546" s="127"/>
      <c r="AT546" s="53"/>
      <c r="AU546" s="53"/>
      <c r="AV546" s="53"/>
      <c r="AW546" s="53"/>
      <c r="AX546" s="53"/>
      <c r="AY546" s="53"/>
      <c r="AZ546" s="53"/>
      <c r="BA546" s="53"/>
    </row>
    <row r="547" spans="1:53" x14ac:dyDescent="0.2">
      <c r="A547" s="53"/>
      <c r="B547" s="53"/>
      <c r="C547" s="53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  <c r="AI547" s="127"/>
      <c r="AJ547" s="127"/>
      <c r="AK547" s="127"/>
      <c r="AL547" s="127"/>
      <c r="AM547" s="127"/>
      <c r="AN547" s="127"/>
      <c r="AO547" s="127"/>
      <c r="AP547" s="127"/>
      <c r="AQ547" s="127"/>
      <c r="AR547" s="127"/>
      <c r="AS547" s="127"/>
      <c r="AT547" s="53"/>
      <c r="AU547" s="53"/>
      <c r="AV547" s="53"/>
      <c r="AW547" s="53"/>
      <c r="AX547" s="53"/>
      <c r="AY547" s="53"/>
      <c r="AZ547" s="53"/>
      <c r="BA547" s="53"/>
    </row>
    <row r="548" spans="1:53" x14ac:dyDescent="0.2">
      <c r="A548" s="53"/>
      <c r="B548" s="53"/>
      <c r="C548" s="53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  <c r="AI548" s="127"/>
      <c r="AJ548" s="127"/>
      <c r="AK548" s="127"/>
      <c r="AL548" s="127"/>
      <c r="AM548" s="127"/>
      <c r="AN548" s="127"/>
      <c r="AO548" s="127"/>
      <c r="AP548" s="127"/>
      <c r="AQ548" s="127"/>
      <c r="AR548" s="127"/>
      <c r="AS548" s="127"/>
      <c r="AT548" s="53"/>
      <c r="AU548" s="53"/>
      <c r="AV548" s="53"/>
      <c r="AW548" s="53"/>
      <c r="AX548" s="53"/>
      <c r="AY548" s="53"/>
      <c r="AZ548" s="53"/>
      <c r="BA548" s="53"/>
    </row>
    <row r="549" spans="1:53" x14ac:dyDescent="0.2">
      <c r="A549" s="53"/>
      <c r="B549" s="53"/>
      <c r="C549" s="53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  <c r="AI549" s="127"/>
      <c r="AJ549" s="127"/>
      <c r="AK549" s="127"/>
      <c r="AL549" s="127"/>
      <c r="AM549" s="127"/>
      <c r="AN549" s="127"/>
      <c r="AO549" s="127"/>
      <c r="AP549" s="127"/>
      <c r="AQ549" s="127"/>
      <c r="AR549" s="127"/>
      <c r="AS549" s="127"/>
      <c r="AT549" s="53"/>
      <c r="AU549" s="53"/>
      <c r="AV549" s="53"/>
      <c r="AW549" s="53"/>
      <c r="AX549" s="53"/>
      <c r="AY549" s="53"/>
      <c r="AZ549" s="53"/>
      <c r="BA549" s="53"/>
    </row>
    <row r="550" spans="1:53" x14ac:dyDescent="0.2">
      <c r="A550" s="53"/>
      <c r="B550" s="53"/>
      <c r="C550" s="53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  <c r="AI550" s="127"/>
      <c r="AJ550" s="127"/>
      <c r="AK550" s="127"/>
      <c r="AL550" s="127"/>
      <c r="AM550" s="127"/>
      <c r="AN550" s="127"/>
      <c r="AO550" s="127"/>
      <c r="AP550" s="127"/>
      <c r="AQ550" s="127"/>
      <c r="AR550" s="127"/>
      <c r="AS550" s="127"/>
      <c r="AT550" s="53"/>
      <c r="AU550" s="53"/>
      <c r="AV550" s="53"/>
      <c r="AW550" s="53"/>
      <c r="AX550" s="53"/>
      <c r="AY550" s="53"/>
      <c r="AZ550" s="53"/>
      <c r="BA550" s="53"/>
    </row>
    <row r="551" spans="1:53" x14ac:dyDescent="0.2">
      <c r="A551" s="53"/>
      <c r="B551" s="53"/>
      <c r="C551" s="53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  <c r="AI551" s="127"/>
      <c r="AJ551" s="127"/>
      <c r="AK551" s="127"/>
      <c r="AL551" s="127"/>
      <c r="AM551" s="127"/>
      <c r="AN551" s="127"/>
      <c r="AO551" s="127"/>
      <c r="AP551" s="127"/>
      <c r="AQ551" s="127"/>
      <c r="AR551" s="127"/>
      <c r="AS551" s="127"/>
      <c r="AT551" s="53"/>
      <c r="AU551" s="53"/>
      <c r="AV551" s="53"/>
      <c r="AW551" s="53"/>
      <c r="AX551" s="53"/>
      <c r="AY551" s="53"/>
      <c r="AZ551" s="53"/>
      <c r="BA551" s="53"/>
    </row>
    <row r="552" spans="1:53" x14ac:dyDescent="0.2">
      <c r="A552" s="53"/>
      <c r="B552" s="53"/>
      <c r="C552" s="53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  <c r="AI552" s="127"/>
      <c r="AJ552" s="127"/>
      <c r="AK552" s="127"/>
      <c r="AL552" s="127"/>
      <c r="AM552" s="127"/>
      <c r="AN552" s="127"/>
      <c r="AO552" s="127"/>
      <c r="AP552" s="127"/>
      <c r="AQ552" s="127"/>
      <c r="AR552" s="127"/>
      <c r="AS552" s="127"/>
      <c r="AT552" s="53"/>
      <c r="AU552" s="53"/>
      <c r="AV552" s="53"/>
      <c r="AW552" s="53"/>
      <c r="AX552" s="53"/>
      <c r="AY552" s="53"/>
      <c r="AZ552" s="53"/>
      <c r="BA552" s="53"/>
    </row>
    <row r="553" spans="1:53" x14ac:dyDescent="0.2">
      <c r="A553" s="53"/>
      <c r="B553" s="53"/>
      <c r="C553" s="53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  <c r="AI553" s="127"/>
      <c r="AJ553" s="127"/>
      <c r="AK553" s="127"/>
      <c r="AL553" s="127"/>
      <c r="AM553" s="127"/>
      <c r="AN553" s="127"/>
      <c r="AO553" s="127"/>
      <c r="AP553" s="127"/>
      <c r="AQ553" s="127"/>
      <c r="AR553" s="127"/>
      <c r="AS553" s="127"/>
      <c r="AT553" s="53"/>
      <c r="AU553" s="53"/>
      <c r="AV553" s="53"/>
      <c r="AW553" s="53"/>
      <c r="AX553" s="53"/>
      <c r="AY553" s="53"/>
      <c r="AZ553" s="53"/>
      <c r="BA553" s="53"/>
    </row>
    <row r="554" spans="1:53" x14ac:dyDescent="0.2">
      <c r="A554" s="53"/>
      <c r="B554" s="53"/>
      <c r="C554" s="53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  <c r="AI554" s="127"/>
      <c r="AJ554" s="127"/>
      <c r="AK554" s="127"/>
      <c r="AL554" s="127"/>
      <c r="AM554" s="127"/>
      <c r="AN554" s="127"/>
      <c r="AO554" s="127"/>
      <c r="AP554" s="127"/>
      <c r="AQ554" s="127"/>
      <c r="AR554" s="127"/>
      <c r="AS554" s="127"/>
      <c r="AT554" s="53"/>
      <c r="AU554" s="53"/>
      <c r="AV554" s="53"/>
      <c r="AW554" s="53"/>
      <c r="AX554" s="53"/>
      <c r="AY554" s="53"/>
      <c r="AZ554" s="53"/>
      <c r="BA554" s="53"/>
    </row>
    <row r="555" spans="1:53" x14ac:dyDescent="0.2">
      <c r="A555" s="53"/>
      <c r="B555" s="53"/>
      <c r="C555" s="53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  <c r="AI555" s="127"/>
      <c r="AJ555" s="127"/>
      <c r="AK555" s="127"/>
      <c r="AL555" s="127"/>
      <c r="AM555" s="127"/>
      <c r="AN555" s="127"/>
      <c r="AO555" s="127"/>
      <c r="AP555" s="127"/>
      <c r="AQ555" s="127"/>
      <c r="AR555" s="127"/>
      <c r="AS555" s="127"/>
      <c r="AT555" s="53"/>
      <c r="AU555" s="53"/>
      <c r="AV555" s="53"/>
      <c r="AW555" s="53"/>
      <c r="AX555" s="53"/>
      <c r="AY555" s="53"/>
      <c r="AZ555" s="53"/>
      <c r="BA555" s="53"/>
    </row>
    <row r="556" spans="1:53" x14ac:dyDescent="0.2">
      <c r="A556" s="53"/>
      <c r="B556" s="53"/>
      <c r="C556" s="53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  <c r="AI556" s="127"/>
      <c r="AJ556" s="127"/>
      <c r="AK556" s="127"/>
      <c r="AL556" s="127"/>
      <c r="AM556" s="127"/>
      <c r="AN556" s="127"/>
      <c r="AO556" s="127"/>
      <c r="AP556" s="127"/>
      <c r="AQ556" s="127"/>
      <c r="AR556" s="127"/>
      <c r="AS556" s="127"/>
      <c r="AT556" s="53"/>
      <c r="AU556" s="53"/>
      <c r="AV556" s="53"/>
      <c r="AW556" s="53"/>
      <c r="AX556" s="53"/>
      <c r="AY556" s="53"/>
      <c r="AZ556" s="53"/>
      <c r="BA556" s="53"/>
    </row>
    <row r="557" spans="1:53" x14ac:dyDescent="0.2">
      <c r="A557" s="53"/>
      <c r="B557" s="53"/>
      <c r="C557" s="53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  <c r="AI557" s="127"/>
      <c r="AJ557" s="127"/>
      <c r="AK557" s="127"/>
      <c r="AL557" s="127"/>
      <c r="AM557" s="127"/>
      <c r="AN557" s="127"/>
      <c r="AO557" s="127"/>
      <c r="AP557" s="127"/>
      <c r="AQ557" s="127"/>
      <c r="AR557" s="127"/>
      <c r="AS557" s="127"/>
      <c r="AT557" s="53"/>
      <c r="AU557" s="53"/>
      <c r="AV557" s="53"/>
      <c r="AW557" s="53"/>
      <c r="AX557" s="53"/>
      <c r="AY557" s="53"/>
      <c r="AZ557" s="53"/>
      <c r="BA557" s="53"/>
    </row>
    <row r="558" spans="1:53" x14ac:dyDescent="0.2">
      <c r="A558" s="53"/>
      <c r="B558" s="53"/>
      <c r="C558" s="53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  <c r="AI558" s="127"/>
      <c r="AJ558" s="127"/>
      <c r="AK558" s="127"/>
      <c r="AL558" s="127"/>
      <c r="AM558" s="127"/>
      <c r="AN558" s="127"/>
      <c r="AO558" s="127"/>
      <c r="AP558" s="127"/>
      <c r="AQ558" s="127"/>
      <c r="AR558" s="127"/>
      <c r="AS558" s="127"/>
      <c r="AT558" s="53"/>
      <c r="AU558" s="53"/>
      <c r="AV558" s="53"/>
      <c r="AW558" s="53"/>
      <c r="AX558" s="53"/>
      <c r="AY558" s="53"/>
      <c r="AZ558" s="53"/>
      <c r="BA558" s="53"/>
    </row>
    <row r="559" spans="1:53" x14ac:dyDescent="0.2">
      <c r="A559" s="53"/>
      <c r="B559" s="53"/>
      <c r="C559" s="53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  <c r="AI559" s="127"/>
      <c r="AJ559" s="127"/>
      <c r="AK559" s="127"/>
      <c r="AL559" s="127"/>
      <c r="AM559" s="127"/>
      <c r="AN559" s="127"/>
      <c r="AO559" s="127"/>
      <c r="AP559" s="127"/>
      <c r="AQ559" s="127"/>
      <c r="AR559" s="127"/>
      <c r="AS559" s="127"/>
      <c r="AT559" s="53"/>
      <c r="AU559" s="53"/>
      <c r="AV559" s="53"/>
      <c r="AW559" s="53"/>
      <c r="AX559" s="53"/>
      <c r="AY559" s="53"/>
      <c r="AZ559" s="53"/>
      <c r="BA559" s="53"/>
    </row>
    <row r="560" spans="1:53" x14ac:dyDescent="0.2">
      <c r="A560" s="53"/>
      <c r="B560" s="53"/>
      <c r="C560" s="53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  <c r="AI560" s="127"/>
      <c r="AJ560" s="127"/>
      <c r="AK560" s="127"/>
      <c r="AL560" s="127"/>
      <c r="AM560" s="127"/>
      <c r="AN560" s="127"/>
      <c r="AO560" s="127"/>
      <c r="AP560" s="127"/>
      <c r="AQ560" s="127"/>
      <c r="AR560" s="127"/>
      <c r="AS560" s="127"/>
      <c r="AT560" s="53"/>
      <c r="AU560" s="53"/>
      <c r="AV560" s="53"/>
      <c r="AW560" s="53"/>
      <c r="AX560" s="53"/>
      <c r="AY560" s="53"/>
      <c r="AZ560" s="53"/>
      <c r="BA560" s="53"/>
    </row>
    <row r="561" spans="1:53" x14ac:dyDescent="0.2">
      <c r="A561" s="53"/>
      <c r="B561" s="53"/>
      <c r="C561" s="53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  <c r="AI561" s="127"/>
      <c r="AJ561" s="127"/>
      <c r="AK561" s="127"/>
      <c r="AL561" s="127"/>
      <c r="AM561" s="127"/>
      <c r="AN561" s="127"/>
      <c r="AO561" s="127"/>
      <c r="AP561" s="127"/>
      <c r="AQ561" s="127"/>
      <c r="AR561" s="127"/>
      <c r="AS561" s="127"/>
      <c r="AT561" s="53"/>
      <c r="AU561" s="53"/>
      <c r="AV561" s="53"/>
      <c r="AW561" s="53"/>
      <c r="AX561" s="53"/>
      <c r="AY561" s="53"/>
      <c r="AZ561" s="53"/>
      <c r="BA561" s="53"/>
    </row>
    <row r="562" spans="1:53" x14ac:dyDescent="0.2">
      <c r="A562" s="53"/>
      <c r="B562" s="53"/>
      <c r="C562" s="53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  <c r="AI562" s="127"/>
      <c r="AJ562" s="127"/>
      <c r="AK562" s="127"/>
      <c r="AL562" s="127"/>
      <c r="AM562" s="127"/>
      <c r="AN562" s="127"/>
      <c r="AO562" s="127"/>
      <c r="AP562" s="127"/>
      <c r="AQ562" s="127"/>
      <c r="AR562" s="127"/>
      <c r="AS562" s="127"/>
      <c r="AT562" s="53"/>
      <c r="AU562" s="53"/>
      <c r="AV562" s="53"/>
      <c r="AW562" s="53"/>
      <c r="AX562" s="53"/>
      <c r="AY562" s="53"/>
      <c r="AZ562" s="53"/>
      <c r="BA562" s="53"/>
    </row>
    <row r="563" spans="1:53" x14ac:dyDescent="0.2">
      <c r="A563" s="53"/>
      <c r="B563" s="53"/>
      <c r="C563" s="53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  <c r="AI563" s="127"/>
      <c r="AJ563" s="127"/>
      <c r="AK563" s="127"/>
      <c r="AL563" s="127"/>
      <c r="AM563" s="127"/>
      <c r="AN563" s="127"/>
      <c r="AO563" s="127"/>
      <c r="AP563" s="127"/>
      <c r="AQ563" s="127"/>
      <c r="AR563" s="127"/>
      <c r="AS563" s="127"/>
      <c r="AT563" s="53"/>
      <c r="AU563" s="53"/>
      <c r="AV563" s="53"/>
      <c r="AW563" s="53"/>
      <c r="AX563" s="53"/>
      <c r="AY563" s="53"/>
      <c r="AZ563" s="53"/>
      <c r="BA563" s="53"/>
    </row>
    <row r="564" spans="1:53" x14ac:dyDescent="0.2">
      <c r="A564" s="53"/>
      <c r="B564" s="53"/>
      <c r="C564" s="53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  <c r="AI564" s="127"/>
      <c r="AJ564" s="127"/>
      <c r="AK564" s="127"/>
      <c r="AL564" s="127"/>
      <c r="AM564" s="127"/>
      <c r="AN564" s="127"/>
      <c r="AO564" s="127"/>
      <c r="AP564" s="127"/>
      <c r="AQ564" s="127"/>
      <c r="AR564" s="127"/>
      <c r="AS564" s="127"/>
      <c r="AT564" s="53"/>
      <c r="AU564" s="53"/>
      <c r="AV564" s="53"/>
      <c r="AW564" s="53"/>
      <c r="AX564" s="53"/>
      <c r="AY564" s="53"/>
      <c r="AZ564" s="53"/>
      <c r="BA564" s="53"/>
    </row>
    <row r="565" spans="1:53" x14ac:dyDescent="0.2">
      <c r="A565" s="53"/>
      <c r="B565" s="53"/>
      <c r="C565" s="53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  <c r="AI565" s="127"/>
      <c r="AJ565" s="127"/>
      <c r="AK565" s="127"/>
      <c r="AL565" s="127"/>
      <c r="AM565" s="127"/>
      <c r="AN565" s="127"/>
      <c r="AO565" s="127"/>
      <c r="AP565" s="127"/>
      <c r="AQ565" s="127"/>
      <c r="AR565" s="127"/>
      <c r="AS565" s="127"/>
      <c r="AT565" s="53"/>
      <c r="AU565" s="53"/>
      <c r="AV565" s="53"/>
      <c r="AW565" s="53"/>
      <c r="AX565" s="53"/>
      <c r="AY565" s="53"/>
      <c r="AZ565" s="53"/>
      <c r="BA565" s="53"/>
    </row>
    <row r="566" spans="1:53" x14ac:dyDescent="0.2">
      <c r="A566" s="53"/>
      <c r="B566" s="53"/>
      <c r="C566" s="53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  <c r="AI566" s="127"/>
      <c r="AJ566" s="127"/>
      <c r="AK566" s="127"/>
      <c r="AL566" s="127"/>
      <c r="AM566" s="127"/>
      <c r="AN566" s="127"/>
      <c r="AO566" s="127"/>
      <c r="AP566" s="127"/>
      <c r="AQ566" s="127"/>
      <c r="AR566" s="127"/>
      <c r="AS566" s="127"/>
      <c r="AT566" s="53"/>
      <c r="AU566" s="53"/>
      <c r="AV566" s="53"/>
      <c r="AW566" s="53"/>
      <c r="AX566" s="53"/>
      <c r="AY566" s="53"/>
      <c r="AZ566" s="53"/>
      <c r="BA566" s="53"/>
    </row>
    <row r="567" spans="1:53" x14ac:dyDescent="0.2">
      <c r="A567" s="53"/>
      <c r="B567" s="53"/>
      <c r="C567" s="53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  <c r="AI567" s="127"/>
      <c r="AJ567" s="127"/>
      <c r="AK567" s="127"/>
      <c r="AL567" s="127"/>
      <c r="AM567" s="127"/>
      <c r="AN567" s="127"/>
      <c r="AO567" s="127"/>
      <c r="AP567" s="127"/>
      <c r="AQ567" s="127"/>
      <c r="AR567" s="127"/>
      <c r="AS567" s="127"/>
      <c r="AT567" s="53"/>
      <c r="AU567" s="53"/>
      <c r="AV567" s="53"/>
      <c r="AW567" s="53"/>
      <c r="AX567" s="53"/>
      <c r="AY567" s="53"/>
      <c r="AZ567" s="53"/>
      <c r="BA567" s="53"/>
    </row>
    <row r="568" spans="1:53" x14ac:dyDescent="0.2">
      <c r="A568" s="53"/>
      <c r="B568" s="53"/>
      <c r="C568" s="53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  <c r="AI568" s="127"/>
      <c r="AJ568" s="127"/>
      <c r="AK568" s="127"/>
      <c r="AL568" s="127"/>
      <c r="AM568" s="127"/>
      <c r="AN568" s="127"/>
      <c r="AO568" s="127"/>
      <c r="AP568" s="127"/>
      <c r="AQ568" s="127"/>
      <c r="AR568" s="127"/>
      <c r="AS568" s="127"/>
      <c r="AT568" s="53"/>
      <c r="AU568" s="53"/>
      <c r="AV568" s="53"/>
      <c r="AW568" s="53"/>
      <c r="AX568" s="53"/>
      <c r="AY568" s="53"/>
      <c r="AZ568" s="53"/>
      <c r="BA568" s="53"/>
    </row>
    <row r="569" spans="1:53" x14ac:dyDescent="0.2">
      <c r="A569" s="53"/>
      <c r="B569" s="53"/>
      <c r="C569" s="53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  <c r="AI569" s="127"/>
      <c r="AJ569" s="127"/>
      <c r="AK569" s="127"/>
      <c r="AL569" s="127"/>
      <c r="AM569" s="127"/>
      <c r="AN569" s="127"/>
      <c r="AO569" s="127"/>
      <c r="AP569" s="127"/>
      <c r="AQ569" s="127"/>
      <c r="AR569" s="127"/>
      <c r="AS569" s="127"/>
      <c r="AT569" s="53"/>
      <c r="AU569" s="53"/>
      <c r="AV569" s="53"/>
      <c r="AW569" s="53"/>
      <c r="AX569" s="53"/>
      <c r="AY569" s="53"/>
      <c r="AZ569" s="53"/>
      <c r="BA569" s="53"/>
    </row>
    <row r="570" spans="1:53" x14ac:dyDescent="0.2">
      <c r="A570" s="53"/>
      <c r="B570" s="53"/>
      <c r="C570" s="53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  <c r="AI570" s="127"/>
      <c r="AJ570" s="127"/>
      <c r="AK570" s="127"/>
      <c r="AL570" s="127"/>
      <c r="AM570" s="127"/>
      <c r="AN570" s="127"/>
      <c r="AO570" s="127"/>
      <c r="AP570" s="127"/>
      <c r="AQ570" s="127"/>
      <c r="AR570" s="127"/>
      <c r="AS570" s="127"/>
      <c r="AT570" s="53"/>
      <c r="AU570" s="53"/>
      <c r="AV570" s="53"/>
      <c r="AW570" s="53"/>
      <c r="AX570" s="53"/>
      <c r="AY570" s="53"/>
      <c r="AZ570" s="53"/>
      <c r="BA570" s="53"/>
    </row>
    <row r="571" spans="1:53" x14ac:dyDescent="0.2">
      <c r="A571" s="53"/>
      <c r="B571" s="53"/>
      <c r="C571" s="53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  <c r="AI571" s="127"/>
      <c r="AJ571" s="127"/>
      <c r="AK571" s="127"/>
      <c r="AL571" s="127"/>
      <c r="AM571" s="127"/>
      <c r="AN571" s="127"/>
      <c r="AO571" s="127"/>
      <c r="AP571" s="127"/>
      <c r="AQ571" s="127"/>
      <c r="AR571" s="127"/>
      <c r="AS571" s="127"/>
      <c r="AT571" s="53"/>
      <c r="AU571" s="53"/>
      <c r="AV571" s="53"/>
      <c r="AW571" s="53"/>
      <c r="AX571" s="53"/>
      <c r="AY571" s="53"/>
      <c r="AZ571" s="53"/>
      <c r="BA571" s="53"/>
    </row>
    <row r="572" spans="1:53" x14ac:dyDescent="0.2">
      <c r="A572" s="53"/>
      <c r="B572" s="53"/>
      <c r="C572" s="53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  <c r="AI572" s="127"/>
      <c r="AJ572" s="127"/>
      <c r="AK572" s="127"/>
      <c r="AL572" s="127"/>
      <c r="AM572" s="127"/>
      <c r="AN572" s="127"/>
      <c r="AO572" s="127"/>
      <c r="AP572" s="127"/>
      <c r="AQ572" s="127"/>
      <c r="AR572" s="127"/>
      <c r="AS572" s="127"/>
      <c r="AT572" s="53"/>
      <c r="AU572" s="53"/>
      <c r="AV572" s="53"/>
      <c r="AW572" s="53"/>
      <c r="AX572" s="53"/>
      <c r="AY572" s="53"/>
      <c r="AZ572" s="53"/>
      <c r="BA572" s="53"/>
    </row>
    <row r="573" spans="1:53" x14ac:dyDescent="0.2">
      <c r="A573" s="53"/>
      <c r="B573" s="53"/>
      <c r="C573" s="53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  <c r="AI573" s="127"/>
      <c r="AJ573" s="127"/>
      <c r="AK573" s="127"/>
      <c r="AL573" s="127"/>
      <c r="AM573" s="127"/>
      <c r="AN573" s="127"/>
      <c r="AO573" s="127"/>
      <c r="AP573" s="127"/>
      <c r="AQ573" s="127"/>
      <c r="AR573" s="127"/>
      <c r="AS573" s="127"/>
      <c r="AT573" s="53"/>
      <c r="AU573" s="53"/>
      <c r="AV573" s="53"/>
      <c r="AW573" s="53"/>
      <c r="AX573" s="53"/>
      <c r="AY573" s="53"/>
      <c r="AZ573" s="53"/>
      <c r="BA573" s="53"/>
    </row>
    <row r="574" spans="1:53" x14ac:dyDescent="0.2">
      <c r="A574" s="53"/>
      <c r="B574" s="53"/>
      <c r="C574" s="53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  <c r="AI574" s="127"/>
      <c r="AJ574" s="127"/>
      <c r="AK574" s="127"/>
      <c r="AL574" s="127"/>
      <c r="AM574" s="127"/>
      <c r="AN574" s="127"/>
      <c r="AO574" s="127"/>
      <c r="AP574" s="127"/>
      <c r="AQ574" s="127"/>
      <c r="AR574" s="127"/>
      <c r="AS574" s="127"/>
      <c r="AT574" s="53"/>
      <c r="AU574" s="53"/>
      <c r="AV574" s="53"/>
      <c r="AW574" s="53"/>
      <c r="AX574" s="53"/>
      <c r="AY574" s="53"/>
      <c r="AZ574" s="53"/>
      <c r="BA574" s="53"/>
    </row>
    <row r="575" spans="1:53" x14ac:dyDescent="0.2">
      <c r="A575" s="53"/>
      <c r="B575" s="53"/>
      <c r="C575" s="53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  <c r="AI575" s="127"/>
      <c r="AJ575" s="127"/>
      <c r="AK575" s="127"/>
      <c r="AL575" s="127"/>
      <c r="AM575" s="127"/>
      <c r="AN575" s="127"/>
      <c r="AO575" s="127"/>
      <c r="AP575" s="127"/>
      <c r="AQ575" s="127"/>
      <c r="AR575" s="127"/>
      <c r="AS575" s="127"/>
      <c r="AT575" s="53"/>
      <c r="AU575" s="53"/>
      <c r="AV575" s="53"/>
      <c r="AW575" s="53"/>
      <c r="AX575" s="53"/>
      <c r="AY575" s="53"/>
      <c r="AZ575" s="53"/>
      <c r="BA575" s="53"/>
    </row>
    <row r="576" spans="1:53" x14ac:dyDescent="0.2">
      <c r="A576" s="53"/>
      <c r="B576" s="53"/>
      <c r="C576" s="53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  <c r="AI576" s="127"/>
      <c r="AJ576" s="127"/>
      <c r="AK576" s="127"/>
      <c r="AL576" s="127"/>
      <c r="AM576" s="127"/>
      <c r="AN576" s="127"/>
      <c r="AO576" s="127"/>
      <c r="AP576" s="127"/>
      <c r="AQ576" s="127"/>
      <c r="AR576" s="127"/>
      <c r="AS576" s="127"/>
      <c r="AT576" s="53"/>
      <c r="AU576" s="53"/>
      <c r="AV576" s="53"/>
      <c r="AW576" s="53"/>
      <c r="AX576" s="53"/>
      <c r="AY576" s="53"/>
      <c r="AZ576" s="53"/>
      <c r="BA576" s="53"/>
    </row>
    <row r="577" spans="1:53" x14ac:dyDescent="0.2">
      <c r="A577" s="53"/>
      <c r="B577" s="53"/>
      <c r="C577" s="53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  <c r="AI577" s="127"/>
      <c r="AJ577" s="127"/>
      <c r="AK577" s="127"/>
      <c r="AL577" s="127"/>
      <c r="AM577" s="127"/>
      <c r="AN577" s="127"/>
      <c r="AO577" s="127"/>
      <c r="AP577" s="127"/>
      <c r="AQ577" s="127"/>
      <c r="AR577" s="127"/>
      <c r="AS577" s="127"/>
      <c r="AT577" s="53"/>
      <c r="AU577" s="53"/>
      <c r="AV577" s="53"/>
      <c r="AW577" s="53"/>
      <c r="AX577" s="53"/>
      <c r="AY577" s="53"/>
      <c r="AZ577" s="53"/>
      <c r="BA577" s="53"/>
    </row>
    <row r="578" spans="1:53" x14ac:dyDescent="0.2">
      <c r="A578" s="53"/>
      <c r="B578" s="53"/>
      <c r="C578" s="53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  <c r="AI578" s="127"/>
      <c r="AJ578" s="127"/>
      <c r="AK578" s="127"/>
      <c r="AL578" s="127"/>
      <c r="AM578" s="127"/>
      <c r="AN578" s="127"/>
      <c r="AO578" s="127"/>
      <c r="AP578" s="127"/>
      <c r="AQ578" s="127"/>
      <c r="AR578" s="127"/>
      <c r="AS578" s="127"/>
      <c r="AT578" s="53"/>
      <c r="AU578" s="53"/>
      <c r="AV578" s="53"/>
      <c r="AW578" s="53"/>
      <c r="AX578" s="53"/>
      <c r="AY578" s="53"/>
      <c r="AZ578" s="53"/>
      <c r="BA578" s="53"/>
    </row>
    <row r="579" spans="1:53" x14ac:dyDescent="0.2">
      <c r="A579" s="53"/>
      <c r="B579" s="53"/>
      <c r="C579" s="53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  <c r="AI579" s="127"/>
      <c r="AJ579" s="127"/>
      <c r="AK579" s="127"/>
      <c r="AL579" s="127"/>
      <c r="AM579" s="127"/>
      <c r="AN579" s="127"/>
      <c r="AO579" s="127"/>
      <c r="AP579" s="127"/>
      <c r="AQ579" s="127"/>
      <c r="AR579" s="127"/>
      <c r="AS579" s="127"/>
      <c r="AT579" s="53"/>
      <c r="AU579" s="53"/>
      <c r="AV579" s="53"/>
      <c r="AW579" s="53"/>
      <c r="AX579" s="53"/>
      <c r="AY579" s="53"/>
      <c r="AZ579" s="53"/>
      <c r="BA579" s="53"/>
    </row>
    <row r="580" spans="1:53" x14ac:dyDescent="0.2">
      <c r="A580" s="53"/>
      <c r="B580" s="53"/>
      <c r="C580" s="53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  <c r="AI580" s="127"/>
      <c r="AJ580" s="127"/>
      <c r="AK580" s="127"/>
      <c r="AL580" s="127"/>
      <c r="AM580" s="127"/>
      <c r="AN580" s="127"/>
      <c r="AO580" s="127"/>
      <c r="AP580" s="127"/>
      <c r="AQ580" s="127"/>
      <c r="AR580" s="127"/>
      <c r="AS580" s="127"/>
      <c r="AT580" s="53"/>
      <c r="AU580" s="53"/>
      <c r="AV580" s="53"/>
      <c r="AW580" s="53"/>
      <c r="AX580" s="53"/>
      <c r="AY580" s="53"/>
      <c r="AZ580" s="53"/>
      <c r="BA580" s="53"/>
    </row>
    <row r="581" spans="1:53" x14ac:dyDescent="0.2">
      <c r="A581" s="53"/>
      <c r="B581" s="53"/>
      <c r="C581" s="53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  <c r="AI581" s="127"/>
      <c r="AJ581" s="127"/>
      <c r="AK581" s="127"/>
      <c r="AL581" s="127"/>
      <c r="AM581" s="127"/>
      <c r="AN581" s="127"/>
      <c r="AO581" s="127"/>
      <c r="AP581" s="127"/>
      <c r="AQ581" s="127"/>
      <c r="AR581" s="127"/>
      <c r="AS581" s="127"/>
      <c r="AT581" s="53"/>
      <c r="AU581" s="53"/>
      <c r="AV581" s="53"/>
      <c r="AW581" s="53"/>
      <c r="AX581" s="53"/>
      <c r="AY581" s="53"/>
      <c r="AZ581" s="53"/>
      <c r="BA581" s="53"/>
    </row>
    <row r="582" spans="1:53" x14ac:dyDescent="0.2">
      <c r="A582" s="53"/>
      <c r="B582" s="53"/>
      <c r="C582" s="53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  <c r="AI582" s="127"/>
      <c r="AJ582" s="127"/>
      <c r="AK582" s="127"/>
      <c r="AL582" s="127"/>
      <c r="AM582" s="127"/>
      <c r="AN582" s="127"/>
      <c r="AO582" s="127"/>
      <c r="AP582" s="127"/>
      <c r="AQ582" s="127"/>
      <c r="AR582" s="127"/>
      <c r="AS582" s="127"/>
      <c r="AT582" s="53"/>
      <c r="AU582" s="53"/>
      <c r="AV582" s="53"/>
      <c r="AW582" s="53"/>
      <c r="AX582" s="53"/>
      <c r="AY582" s="53"/>
      <c r="AZ582" s="53"/>
      <c r="BA582" s="53"/>
    </row>
    <row r="583" spans="1:53" x14ac:dyDescent="0.2">
      <c r="A583" s="53"/>
      <c r="B583" s="53"/>
      <c r="C583" s="53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  <c r="AI583" s="127"/>
      <c r="AJ583" s="127"/>
      <c r="AK583" s="127"/>
      <c r="AL583" s="127"/>
      <c r="AM583" s="127"/>
      <c r="AN583" s="127"/>
      <c r="AO583" s="127"/>
      <c r="AP583" s="127"/>
      <c r="AQ583" s="127"/>
      <c r="AR583" s="127"/>
      <c r="AS583" s="127"/>
      <c r="AT583" s="53"/>
      <c r="AU583" s="53"/>
      <c r="AV583" s="53"/>
      <c r="AW583" s="53"/>
      <c r="AX583" s="53"/>
      <c r="AY583" s="53"/>
      <c r="AZ583" s="53"/>
      <c r="BA583" s="53"/>
    </row>
    <row r="584" spans="1:53" x14ac:dyDescent="0.2">
      <c r="A584" s="53"/>
      <c r="B584" s="53"/>
      <c r="C584" s="53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  <c r="AI584" s="127"/>
      <c r="AJ584" s="127"/>
      <c r="AK584" s="127"/>
      <c r="AL584" s="127"/>
      <c r="AM584" s="127"/>
      <c r="AN584" s="127"/>
      <c r="AO584" s="127"/>
      <c r="AP584" s="127"/>
      <c r="AQ584" s="127"/>
      <c r="AR584" s="127"/>
      <c r="AS584" s="127"/>
      <c r="AT584" s="53"/>
      <c r="AU584" s="53"/>
      <c r="AV584" s="53"/>
      <c r="AW584" s="53"/>
      <c r="AX584" s="53"/>
      <c r="AY584" s="53"/>
      <c r="AZ584" s="53"/>
      <c r="BA584" s="53"/>
    </row>
    <row r="585" spans="1:53" x14ac:dyDescent="0.2">
      <c r="A585" s="53"/>
      <c r="B585" s="53"/>
      <c r="C585" s="53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  <c r="AI585" s="127"/>
      <c r="AJ585" s="127"/>
      <c r="AK585" s="127"/>
      <c r="AL585" s="127"/>
      <c r="AM585" s="127"/>
      <c r="AN585" s="127"/>
      <c r="AO585" s="127"/>
      <c r="AP585" s="127"/>
      <c r="AQ585" s="127"/>
      <c r="AR585" s="127"/>
      <c r="AS585" s="127"/>
      <c r="AT585" s="53"/>
      <c r="AU585" s="53"/>
      <c r="AV585" s="53"/>
      <c r="AW585" s="53"/>
      <c r="AX585" s="53"/>
      <c r="AY585" s="53"/>
      <c r="AZ585" s="53"/>
      <c r="BA585" s="53"/>
    </row>
    <row r="586" spans="1:53" x14ac:dyDescent="0.2">
      <c r="A586" s="53"/>
      <c r="B586" s="53"/>
      <c r="C586" s="53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  <c r="AI586" s="127"/>
      <c r="AJ586" s="127"/>
      <c r="AK586" s="127"/>
      <c r="AL586" s="127"/>
      <c r="AM586" s="127"/>
      <c r="AN586" s="127"/>
      <c r="AO586" s="127"/>
      <c r="AP586" s="127"/>
      <c r="AQ586" s="127"/>
      <c r="AR586" s="127"/>
      <c r="AS586" s="127"/>
      <c r="AT586" s="53"/>
      <c r="AU586" s="53"/>
      <c r="AV586" s="53"/>
      <c r="AW586" s="53"/>
      <c r="AX586" s="53"/>
      <c r="AY586" s="53"/>
      <c r="AZ586" s="53"/>
      <c r="BA586" s="53"/>
    </row>
    <row r="587" spans="1:53" x14ac:dyDescent="0.2">
      <c r="A587" s="53"/>
      <c r="B587" s="53"/>
      <c r="C587" s="53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  <c r="AI587" s="127"/>
      <c r="AJ587" s="127"/>
      <c r="AK587" s="127"/>
      <c r="AL587" s="127"/>
      <c r="AM587" s="127"/>
      <c r="AN587" s="127"/>
      <c r="AO587" s="127"/>
      <c r="AP587" s="127"/>
      <c r="AQ587" s="127"/>
      <c r="AR587" s="127"/>
      <c r="AS587" s="127"/>
      <c r="AT587" s="53"/>
      <c r="AU587" s="53"/>
      <c r="AV587" s="53"/>
      <c r="AW587" s="53"/>
      <c r="AX587" s="53"/>
      <c r="AY587" s="53"/>
      <c r="AZ587" s="53"/>
      <c r="BA587" s="53"/>
    </row>
    <row r="588" spans="1:53" x14ac:dyDescent="0.2">
      <c r="A588" s="53"/>
      <c r="B588" s="53"/>
      <c r="C588" s="53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  <c r="AI588" s="127"/>
      <c r="AJ588" s="127"/>
      <c r="AK588" s="127"/>
      <c r="AL588" s="127"/>
      <c r="AM588" s="127"/>
      <c r="AN588" s="127"/>
      <c r="AO588" s="127"/>
      <c r="AP588" s="127"/>
      <c r="AQ588" s="127"/>
      <c r="AR588" s="127"/>
      <c r="AS588" s="127"/>
      <c r="AT588" s="53"/>
      <c r="AU588" s="53"/>
      <c r="AV588" s="53"/>
      <c r="AW588" s="53"/>
      <c r="AX588" s="53"/>
      <c r="AY588" s="53"/>
      <c r="AZ588" s="53"/>
      <c r="BA588" s="53"/>
    </row>
    <row r="589" spans="1:53" x14ac:dyDescent="0.2">
      <c r="A589" s="53"/>
      <c r="B589" s="53"/>
      <c r="C589" s="53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  <c r="AI589" s="127"/>
      <c r="AJ589" s="127"/>
      <c r="AK589" s="127"/>
      <c r="AL589" s="127"/>
      <c r="AM589" s="127"/>
      <c r="AN589" s="127"/>
      <c r="AO589" s="127"/>
      <c r="AP589" s="127"/>
      <c r="AQ589" s="127"/>
      <c r="AR589" s="127"/>
      <c r="AS589" s="127"/>
      <c r="AT589" s="53"/>
      <c r="AU589" s="53"/>
      <c r="AV589" s="53"/>
      <c r="AW589" s="53"/>
      <c r="AX589" s="53"/>
      <c r="AY589" s="53"/>
      <c r="AZ589" s="53"/>
      <c r="BA589" s="53"/>
    </row>
    <row r="590" spans="1:53" x14ac:dyDescent="0.2">
      <c r="A590" s="53"/>
      <c r="B590" s="53"/>
      <c r="C590" s="53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  <c r="AI590" s="127"/>
      <c r="AJ590" s="127"/>
      <c r="AK590" s="127"/>
      <c r="AL590" s="127"/>
      <c r="AM590" s="127"/>
      <c r="AN590" s="127"/>
      <c r="AO590" s="127"/>
      <c r="AP590" s="127"/>
      <c r="AQ590" s="127"/>
      <c r="AR590" s="127"/>
      <c r="AS590" s="127"/>
      <c r="AT590" s="53"/>
      <c r="AU590" s="53"/>
      <c r="AV590" s="53"/>
      <c r="AW590" s="53"/>
      <c r="AX590" s="53"/>
      <c r="AY590" s="53"/>
      <c r="AZ590" s="53"/>
      <c r="BA590" s="53"/>
    </row>
    <row r="591" spans="1:53" x14ac:dyDescent="0.2">
      <c r="A591" s="53"/>
      <c r="B591" s="53"/>
      <c r="C591" s="53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  <c r="AI591" s="127"/>
      <c r="AJ591" s="127"/>
      <c r="AK591" s="127"/>
      <c r="AL591" s="127"/>
      <c r="AM591" s="127"/>
      <c r="AN591" s="127"/>
      <c r="AO591" s="127"/>
      <c r="AP591" s="127"/>
      <c r="AQ591" s="127"/>
      <c r="AR591" s="127"/>
      <c r="AS591" s="127"/>
      <c r="AT591" s="53"/>
      <c r="AU591" s="53"/>
      <c r="AV591" s="53"/>
      <c r="AW591" s="53"/>
      <c r="AX591" s="53"/>
      <c r="AY591" s="53"/>
      <c r="AZ591" s="53"/>
      <c r="BA591" s="53"/>
    </row>
    <row r="592" spans="1:53" x14ac:dyDescent="0.2">
      <c r="A592" s="53"/>
      <c r="B592" s="53"/>
      <c r="C592" s="53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  <c r="AI592" s="127"/>
      <c r="AJ592" s="127"/>
      <c r="AK592" s="127"/>
      <c r="AL592" s="127"/>
      <c r="AM592" s="127"/>
      <c r="AN592" s="127"/>
      <c r="AO592" s="127"/>
      <c r="AP592" s="127"/>
      <c r="AQ592" s="127"/>
      <c r="AR592" s="127"/>
      <c r="AS592" s="127"/>
      <c r="AT592" s="53"/>
      <c r="AU592" s="53"/>
      <c r="AV592" s="53"/>
      <c r="AW592" s="53"/>
      <c r="AX592" s="53"/>
      <c r="AY592" s="53"/>
      <c r="AZ592" s="53"/>
      <c r="BA592" s="53"/>
    </row>
    <row r="593" spans="1:53" x14ac:dyDescent="0.2">
      <c r="A593" s="53"/>
      <c r="B593" s="53"/>
      <c r="C593" s="53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  <c r="AI593" s="127"/>
      <c r="AJ593" s="127"/>
      <c r="AK593" s="127"/>
      <c r="AL593" s="127"/>
      <c r="AM593" s="127"/>
      <c r="AN593" s="127"/>
      <c r="AO593" s="127"/>
      <c r="AP593" s="127"/>
      <c r="AQ593" s="127"/>
      <c r="AR593" s="127"/>
      <c r="AS593" s="127"/>
      <c r="AT593" s="53"/>
      <c r="AU593" s="53"/>
      <c r="AV593" s="53"/>
      <c r="AW593" s="53"/>
      <c r="AX593" s="53"/>
      <c r="AY593" s="53"/>
      <c r="AZ593" s="53"/>
      <c r="BA593" s="53"/>
    </row>
    <row r="594" spans="1:53" x14ac:dyDescent="0.2">
      <c r="A594" s="53"/>
      <c r="B594" s="53"/>
      <c r="C594" s="53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  <c r="AI594" s="127"/>
      <c r="AJ594" s="127"/>
      <c r="AK594" s="127"/>
      <c r="AL594" s="127"/>
      <c r="AM594" s="127"/>
      <c r="AN594" s="127"/>
      <c r="AO594" s="127"/>
      <c r="AP594" s="127"/>
      <c r="AQ594" s="127"/>
      <c r="AR594" s="127"/>
      <c r="AS594" s="127"/>
      <c r="AT594" s="53"/>
      <c r="AU594" s="53"/>
      <c r="AV594" s="53"/>
      <c r="AW594" s="53"/>
      <c r="AX594" s="53"/>
      <c r="AY594" s="53"/>
      <c r="AZ594" s="53"/>
      <c r="BA594" s="53"/>
    </row>
    <row r="595" spans="1:53" x14ac:dyDescent="0.2">
      <c r="A595" s="53"/>
      <c r="B595" s="53"/>
      <c r="C595" s="53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  <c r="AI595" s="127"/>
      <c r="AJ595" s="127"/>
      <c r="AK595" s="127"/>
      <c r="AL595" s="127"/>
      <c r="AM595" s="127"/>
      <c r="AN595" s="127"/>
      <c r="AO595" s="127"/>
      <c r="AP595" s="127"/>
      <c r="AQ595" s="127"/>
      <c r="AR595" s="127"/>
      <c r="AS595" s="127"/>
      <c r="AT595" s="53"/>
      <c r="AU595" s="53"/>
      <c r="AV595" s="53"/>
      <c r="AW595" s="53"/>
      <c r="AX595" s="53"/>
      <c r="AY595" s="53"/>
      <c r="AZ595" s="53"/>
      <c r="BA595" s="53"/>
    </row>
    <row r="596" spans="1:53" x14ac:dyDescent="0.2">
      <c r="A596" s="53"/>
      <c r="B596" s="53"/>
      <c r="C596" s="53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  <c r="AI596" s="127"/>
      <c r="AJ596" s="127"/>
      <c r="AK596" s="127"/>
      <c r="AL596" s="127"/>
      <c r="AM596" s="127"/>
      <c r="AN596" s="127"/>
      <c r="AO596" s="127"/>
      <c r="AP596" s="127"/>
      <c r="AQ596" s="127"/>
      <c r="AR596" s="127"/>
      <c r="AS596" s="127"/>
      <c r="AT596" s="53"/>
      <c r="AU596" s="53"/>
      <c r="AV596" s="53"/>
      <c r="AW596" s="53"/>
      <c r="AX596" s="53"/>
      <c r="AY596" s="53"/>
      <c r="AZ596" s="53"/>
      <c r="BA596" s="53"/>
    </row>
    <row r="597" spans="1:53" x14ac:dyDescent="0.2">
      <c r="A597" s="53"/>
      <c r="B597" s="53"/>
      <c r="C597" s="53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  <c r="AI597" s="127"/>
      <c r="AJ597" s="127"/>
      <c r="AK597" s="127"/>
      <c r="AL597" s="127"/>
      <c r="AM597" s="127"/>
      <c r="AN597" s="127"/>
      <c r="AO597" s="127"/>
      <c r="AP597" s="127"/>
      <c r="AQ597" s="127"/>
      <c r="AR597" s="127"/>
      <c r="AS597" s="127"/>
      <c r="AT597" s="53"/>
      <c r="AU597" s="53"/>
      <c r="AV597" s="53"/>
      <c r="AW597" s="53"/>
      <c r="AX597" s="53"/>
      <c r="AY597" s="53"/>
      <c r="AZ597" s="53"/>
      <c r="BA597" s="53"/>
    </row>
    <row r="598" spans="1:53" x14ac:dyDescent="0.2">
      <c r="A598" s="53"/>
      <c r="B598" s="53"/>
      <c r="C598" s="53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  <c r="AI598" s="127"/>
      <c r="AJ598" s="127"/>
      <c r="AK598" s="127"/>
      <c r="AL598" s="127"/>
      <c r="AM598" s="127"/>
      <c r="AN598" s="127"/>
      <c r="AO598" s="127"/>
      <c r="AP598" s="127"/>
      <c r="AQ598" s="127"/>
      <c r="AR598" s="127"/>
      <c r="AS598" s="127"/>
      <c r="AT598" s="53"/>
      <c r="AU598" s="53"/>
      <c r="AV598" s="53"/>
      <c r="AW598" s="53"/>
      <c r="AX598" s="53"/>
      <c r="AY598" s="53"/>
      <c r="AZ598" s="53"/>
      <c r="BA598" s="53"/>
    </row>
    <row r="599" spans="1:53" x14ac:dyDescent="0.2">
      <c r="A599" s="53"/>
      <c r="B599" s="53"/>
      <c r="C599" s="53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53"/>
      <c r="AU599" s="53"/>
      <c r="AV599" s="53"/>
      <c r="AW599" s="53"/>
      <c r="AX599" s="53"/>
      <c r="AY599" s="53"/>
      <c r="AZ599" s="53"/>
      <c r="BA599" s="53"/>
    </row>
    <row r="600" spans="1:53" x14ac:dyDescent="0.2">
      <c r="A600" s="53"/>
      <c r="B600" s="53"/>
      <c r="C600" s="53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27"/>
      <c r="AO600" s="127"/>
      <c r="AP600" s="127"/>
      <c r="AQ600" s="127"/>
      <c r="AR600" s="127"/>
      <c r="AS600" s="127"/>
      <c r="AT600" s="53"/>
      <c r="AU600" s="53"/>
      <c r="AV600" s="53"/>
      <c r="AW600" s="53"/>
      <c r="AX600" s="53"/>
      <c r="AY600" s="53"/>
      <c r="AZ600" s="53"/>
      <c r="BA600" s="53"/>
    </row>
    <row r="601" spans="1:53" x14ac:dyDescent="0.2">
      <c r="A601" s="53"/>
      <c r="B601" s="53"/>
      <c r="C601" s="53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  <c r="AI601" s="127"/>
      <c r="AJ601" s="127"/>
      <c r="AK601" s="127"/>
      <c r="AL601" s="127"/>
      <c r="AM601" s="127"/>
      <c r="AN601" s="127"/>
      <c r="AO601" s="127"/>
      <c r="AP601" s="127"/>
      <c r="AQ601" s="127"/>
      <c r="AR601" s="127"/>
      <c r="AS601" s="127"/>
      <c r="AT601" s="53"/>
      <c r="AU601" s="53"/>
      <c r="AV601" s="53"/>
      <c r="AW601" s="53"/>
      <c r="AX601" s="53"/>
      <c r="AY601" s="53"/>
      <c r="AZ601" s="53"/>
      <c r="BA601" s="53"/>
    </row>
    <row r="602" spans="1:53" x14ac:dyDescent="0.2">
      <c r="A602" s="53"/>
      <c r="B602" s="53"/>
      <c r="C602" s="53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  <c r="AI602" s="127"/>
      <c r="AJ602" s="127"/>
      <c r="AK602" s="127"/>
      <c r="AL602" s="127"/>
      <c r="AM602" s="127"/>
      <c r="AN602" s="127"/>
      <c r="AO602" s="127"/>
      <c r="AP602" s="127"/>
      <c r="AQ602" s="127"/>
      <c r="AR602" s="127"/>
      <c r="AS602" s="127"/>
      <c r="AT602" s="53"/>
      <c r="AU602" s="53"/>
      <c r="AV602" s="53"/>
      <c r="AW602" s="53"/>
      <c r="AX602" s="53"/>
      <c r="AY602" s="53"/>
      <c r="AZ602" s="53"/>
      <c r="BA602" s="53"/>
    </row>
    <row r="603" spans="1:53" x14ac:dyDescent="0.2">
      <c r="A603" s="53"/>
      <c r="B603" s="53"/>
      <c r="C603" s="53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  <c r="AI603" s="127"/>
      <c r="AJ603" s="127"/>
      <c r="AK603" s="127"/>
      <c r="AL603" s="127"/>
      <c r="AM603" s="127"/>
      <c r="AN603" s="127"/>
      <c r="AO603" s="127"/>
      <c r="AP603" s="127"/>
      <c r="AQ603" s="127"/>
      <c r="AR603" s="127"/>
      <c r="AS603" s="127"/>
      <c r="AT603" s="53"/>
      <c r="AU603" s="53"/>
      <c r="AV603" s="53"/>
      <c r="AW603" s="53"/>
      <c r="AX603" s="53"/>
      <c r="AY603" s="53"/>
      <c r="AZ603" s="53"/>
      <c r="BA603" s="53"/>
    </row>
    <row r="604" spans="1:53" x14ac:dyDescent="0.2">
      <c r="A604" s="53"/>
      <c r="B604" s="53"/>
      <c r="C604" s="53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  <c r="AI604" s="127"/>
      <c r="AJ604" s="127"/>
      <c r="AK604" s="127"/>
      <c r="AL604" s="127"/>
      <c r="AM604" s="127"/>
      <c r="AN604" s="127"/>
      <c r="AO604" s="127"/>
      <c r="AP604" s="127"/>
      <c r="AQ604" s="127"/>
      <c r="AR604" s="127"/>
      <c r="AS604" s="127"/>
      <c r="AT604" s="53"/>
      <c r="AU604" s="53"/>
      <c r="AV604" s="53"/>
      <c r="AW604" s="53"/>
      <c r="AX604" s="53"/>
      <c r="AY604" s="53"/>
      <c r="AZ604" s="53"/>
      <c r="BA604" s="53"/>
    </row>
    <row r="605" spans="1:53" x14ac:dyDescent="0.2">
      <c r="A605" s="53"/>
      <c r="B605" s="53"/>
      <c r="C605" s="53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  <c r="AI605" s="127"/>
      <c r="AJ605" s="127"/>
      <c r="AK605" s="127"/>
      <c r="AL605" s="127"/>
      <c r="AM605" s="127"/>
      <c r="AN605" s="127"/>
      <c r="AO605" s="127"/>
      <c r="AP605" s="127"/>
      <c r="AQ605" s="127"/>
      <c r="AR605" s="127"/>
      <c r="AS605" s="127"/>
      <c r="AT605" s="53"/>
      <c r="AU605" s="53"/>
      <c r="AV605" s="53"/>
      <c r="AW605" s="53"/>
      <c r="AX605" s="53"/>
      <c r="AY605" s="53"/>
      <c r="AZ605" s="53"/>
      <c r="BA605" s="53"/>
    </row>
    <row r="606" spans="1:53" x14ac:dyDescent="0.2">
      <c r="A606" s="53"/>
      <c r="B606" s="53"/>
      <c r="C606" s="53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  <c r="AI606" s="127"/>
      <c r="AJ606" s="127"/>
      <c r="AK606" s="127"/>
      <c r="AL606" s="127"/>
      <c r="AM606" s="127"/>
      <c r="AN606" s="127"/>
      <c r="AO606" s="127"/>
      <c r="AP606" s="127"/>
      <c r="AQ606" s="127"/>
      <c r="AR606" s="127"/>
      <c r="AS606" s="127"/>
      <c r="AT606" s="53"/>
      <c r="AU606" s="53"/>
      <c r="AV606" s="53"/>
      <c r="AW606" s="53"/>
      <c r="AX606" s="53"/>
      <c r="AY606" s="53"/>
      <c r="AZ606" s="53"/>
      <c r="BA606" s="53"/>
    </row>
    <row r="607" spans="1:53" x14ac:dyDescent="0.2">
      <c r="A607" s="53"/>
      <c r="B607" s="53"/>
      <c r="C607" s="53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  <c r="AI607" s="127"/>
      <c r="AJ607" s="127"/>
      <c r="AK607" s="127"/>
      <c r="AL607" s="127"/>
      <c r="AM607" s="127"/>
      <c r="AN607" s="127"/>
      <c r="AO607" s="127"/>
      <c r="AP607" s="127"/>
      <c r="AQ607" s="127"/>
      <c r="AR607" s="127"/>
      <c r="AS607" s="127"/>
      <c r="AT607" s="53"/>
      <c r="AU607" s="53"/>
      <c r="AV607" s="53"/>
      <c r="AW607" s="53"/>
      <c r="AX607" s="53"/>
      <c r="AY607" s="53"/>
      <c r="AZ607" s="53"/>
      <c r="BA607" s="53"/>
    </row>
    <row r="608" spans="1:53" x14ac:dyDescent="0.2">
      <c r="A608" s="53"/>
      <c r="B608" s="53"/>
      <c r="C608" s="53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  <c r="AI608" s="127"/>
      <c r="AJ608" s="127"/>
      <c r="AK608" s="127"/>
      <c r="AL608" s="127"/>
      <c r="AM608" s="127"/>
      <c r="AN608" s="127"/>
      <c r="AO608" s="127"/>
      <c r="AP608" s="127"/>
      <c r="AQ608" s="127"/>
      <c r="AR608" s="127"/>
      <c r="AS608" s="127"/>
      <c r="AT608" s="53"/>
      <c r="AU608" s="53"/>
      <c r="AV608" s="53"/>
      <c r="AW608" s="53"/>
      <c r="AX608" s="53"/>
      <c r="AY608" s="53"/>
      <c r="AZ608" s="53"/>
      <c r="BA608" s="53"/>
    </row>
    <row r="609" spans="1:53" x14ac:dyDescent="0.2">
      <c r="A609" s="53"/>
      <c r="B609" s="53"/>
      <c r="C609" s="53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  <c r="AI609" s="127"/>
      <c r="AJ609" s="127"/>
      <c r="AK609" s="127"/>
      <c r="AL609" s="127"/>
      <c r="AM609" s="127"/>
      <c r="AN609" s="127"/>
      <c r="AO609" s="127"/>
      <c r="AP609" s="127"/>
      <c r="AQ609" s="127"/>
      <c r="AR609" s="127"/>
      <c r="AS609" s="127"/>
      <c r="AT609" s="53"/>
      <c r="AU609" s="53"/>
      <c r="AV609" s="53"/>
      <c r="AW609" s="53"/>
      <c r="AX609" s="53"/>
      <c r="AY609" s="53"/>
      <c r="AZ609" s="53"/>
      <c r="BA609" s="53"/>
    </row>
    <row r="610" spans="1:53" x14ac:dyDescent="0.2">
      <c r="A610" s="53"/>
      <c r="B610" s="53"/>
      <c r="C610" s="53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  <c r="AI610" s="127"/>
      <c r="AJ610" s="127"/>
      <c r="AK610" s="127"/>
      <c r="AL610" s="127"/>
      <c r="AM610" s="127"/>
      <c r="AN610" s="127"/>
      <c r="AO610" s="127"/>
      <c r="AP610" s="127"/>
      <c r="AQ610" s="127"/>
      <c r="AR610" s="127"/>
      <c r="AS610" s="127"/>
      <c r="AT610" s="53"/>
      <c r="AU610" s="53"/>
      <c r="AV610" s="53"/>
      <c r="AW610" s="53"/>
      <c r="AX610" s="53"/>
      <c r="AY610" s="53"/>
      <c r="AZ610" s="53"/>
      <c r="BA610" s="53"/>
    </row>
    <row r="611" spans="1:53" x14ac:dyDescent="0.2">
      <c r="A611" s="53"/>
      <c r="B611" s="53"/>
      <c r="C611" s="53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  <c r="AI611" s="127"/>
      <c r="AJ611" s="127"/>
      <c r="AK611" s="127"/>
      <c r="AL611" s="127"/>
      <c r="AM611" s="127"/>
      <c r="AN611" s="127"/>
      <c r="AO611" s="127"/>
      <c r="AP611" s="127"/>
      <c r="AQ611" s="127"/>
      <c r="AR611" s="127"/>
      <c r="AS611" s="127"/>
      <c r="AT611" s="53"/>
      <c r="AU611" s="53"/>
      <c r="AV611" s="53"/>
      <c r="AW611" s="53"/>
      <c r="AX611" s="53"/>
      <c r="AY611" s="53"/>
      <c r="AZ611" s="53"/>
      <c r="BA611" s="53"/>
    </row>
    <row r="612" spans="1:53" x14ac:dyDescent="0.2">
      <c r="A612" s="53"/>
      <c r="B612" s="53"/>
      <c r="C612" s="53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  <c r="AI612" s="127"/>
      <c r="AJ612" s="127"/>
      <c r="AK612" s="127"/>
      <c r="AL612" s="127"/>
      <c r="AM612" s="127"/>
      <c r="AN612" s="127"/>
      <c r="AO612" s="127"/>
      <c r="AP612" s="127"/>
      <c r="AQ612" s="127"/>
      <c r="AR612" s="127"/>
      <c r="AS612" s="127"/>
      <c r="AT612" s="53"/>
      <c r="AU612" s="53"/>
      <c r="AV612" s="53"/>
      <c r="AW612" s="53"/>
      <c r="AX612" s="53"/>
      <c r="AY612" s="53"/>
      <c r="AZ612" s="53"/>
      <c r="BA612" s="53"/>
    </row>
    <row r="613" spans="1:53" x14ac:dyDescent="0.2">
      <c r="A613" s="53"/>
      <c r="B613" s="53"/>
      <c r="C613" s="53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  <c r="AI613" s="127"/>
      <c r="AJ613" s="127"/>
      <c r="AK613" s="127"/>
      <c r="AL613" s="127"/>
      <c r="AM613" s="127"/>
      <c r="AN613" s="127"/>
      <c r="AO613" s="127"/>
      <c r="AP613" s="127"/>
      <c r="AQ613" s="127"/>
      <c r="AR613" s="127"/>
      <c r="AS613" s="127"/>
      <c r="AT613" s="53"/>
      <c r="AU613" s="53"/>
      <c r="AV613" s="53"/>
      <c r="AW613" s="53"/>
      <c r="AX613" s="53"/>
      <c r="AY613" s="53"/>
      <c r="AZ613" s="53"/>
      <c r="BA613" s="53"/>
    </row>
    <row r="614" spans="1:53" x14ac:dyDescent="0.2">
      <c r="A614" s="53"/>
      <c r="B614" s="53"/>
      <c r="C614" s="53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  <c r="AI614" s="127"/>
      <c r="AJ614" s="127"/>
      <c r="AK614" s="127"/>
      <c r="AL614" s="127"/>
      <c r="AM614" s="127"/>
      <c r="AN614" s="127"/>
      <c r="AO614" s="127"/>
      <c r="AP614" s="127"/>
      <c r="AQ614" s="127"/>
      <c r="AR614" s="127"/>
      <c r="AS614" s="127"/>
      <c r="AT614" s="53"/>
      <c r="AU614" s="53"/>
      <c r="AV614" s="53"/>
      <c r="AW614" s="53"/>
      <c r="AX614" s="53"/>
      <c r="AY614" s="53"/>
      <c r="AZ614" s="53"/>
      <c r="BA614" s="53"/>
    </row>
    <row r="615" spans="1:53" x14ac:dyDescent="0.2">
      <c r="A615" s="53"/>
      <c r="B615" s="53"/>
      <c r="C615" s="53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  <c r="AI615" s="127"/>
      <c r="AJ615" s="127"/>
      <c r="AK615" s="127"/>
      <c r="AL615" s="127"/>
      <c r="AM615" s="127"/>
      <c r="AN615" s="127"/>
      <c r="AO615" s="127"/>
      <c r="AP615" s="127"/>
      <c r="AQ615" s="127"/>
      <c r="AR615" s="127"/>
      <c r="AS615" s="127"/>
      <c r="AT615" s="53"/>
      <c r="AU615" s="53"/>
      <c r="AV615" s="53"/>
      <c r="AW615" s="53"/>
      <c r="AX615" s="53"/>
      <c r="AY615" s="53"/>
      <c r="AZ615" s="53"/>
      <c r="BA615" s="53"/>
    </row>
    <row r="616" spans="1:53" x14ac:dyDescent="0.2">
      <c r="A616" s="53"/>
      <c r="B616" s="53"/>
      <c r="C616" s="53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  <c r="AI616" s="127"/>
      <c r="AJ616" s="127"/>
      <c r="AK616" s="127"/>
      <c r="AL616" s="127"/>
      <c r="AM616" s="127"/>
      <c r="AN616" s="127"/>
      <c r="AO616" s="127"/>
      <c r="AP616" s="127"/>
      <c r="AQ616" s="127"/>
      <c r="AR616" s="127"/>
      <c r="AS616" s="127"/>
      <c r="AT616" s="53"/>
      <c r="AU616" s="53"/>
      <c r="AV616" s="53"/>
      <c r="AW616" s="53"/>
      <c r="AX616" s="53"/>
      <c r="AY616" s="53"/>
      <c r="AZ616" s="53"/>
      <c r="BA616" s="53"/>
    </row>
    <row r="617" spans="1:53" x14ac:dyDescent="0.2">
      <c r="A617" s="53"/>
      <c r="B617" s="53"/>
      <c r="C617" s="53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  <c r="AI617" s="127"/>
      <c r="AJ617" s="127"/>
      <c r="AK617" s="127"/>
      <c r="AL617" s="127"/>
      <c r="AM617" s="127"/>
      <c r="AN617" s="127"/>
      <c r="AO617" s="127"/>
      <c r="AP617" s="127"/>
      <c r="AQ617" s="127"/>
      <c r="AR617" s="127"/>
      <c r="AS617" s="127"/>
      <c r="AT617" s="53"/>
      <c r="AU617" s="53"/>
      <c r="AV617" s="53"/>
      <c r="AW617" s="53"/>
      <c r="AX617" s="53"/>
      <c r="AY617" s="53"/>
      <c r="AZ617" s="53"/>
      <c r="BA617" s="53"/>
    </row>
    <row r="618" spans="1:53" x14ac:dyDescent="0.2">
      <c r="A618" s="53"/>
      <c r="B618" s="53"/>
      <c r="C618" s="53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  <c r="AI618" s="127"/>
      <c r="AJ618" s="127"/>
      <c r="AK618" s="127"/>
      <c r="AL618" s="127"/>
      <c r="AM618" s="127"/>
      <c r="AN618" s="127"/>
      <c r="AO618" s="127"/>
      <c r="AP618" s="127"/>
      <c r="AQ618" s="127"/>
      <c r="AR618" s="127"/>
      <c r="AS618" s="127"/>
      <c r="AT618" s="53"/>
      <c r="AU618" s="53"/>
      <c r="AV618" s="53"/>
      <c r="AW618" s="53"/>
      <c r="AX618" s="53"/>
      <c r="AY618" s="53"/>
      <c r="AZ618" s="53"/>
      <c r="BA618" s="53"/>
    </row>
    <row r="619" spans="1:53" x14ac:dyDescent="0.2">
      <c r="A619" s="53"/>
      <c r="B619" s="53"/>
      <c r="C619" s="53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  <c r="AI619" s="127"/>
      <c r="AJ619" s="127"/>
      <c r="AK619" s="127"/>
      <c r="AL619" s="127"/>
      <c r="AM619" s="127"/>
      <c r="AN619" s="127"/>
      <c r="AO619" s="127"/>
      <c r="AP619" s="127"/>
      <c r="AQ619" s="127"/>
      <c r="AR619" s="127"/>
      <c r="AS619" s="127"/>
      <c r="AT619" s="53"/>
      <c r="AU619" s="53"/>
      <c r="AV619" s="53"/>
      <c r="AW619" s="53"/>
      <c r="AX619" s="53"/>
      <c r="AY619" s="53"/>
      <c r="AZ619" s="53"/>
      <c r="BA619" s="53"/>
    </row>
    <row r="620" spans="1:53" x14ac:dyDescent="0.2">
      <c r="A620" s="53"/>
      <c r="B620" s="53"/>
      <c r="C620" s="53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  <c r="AI620" s="127"/>
      <c r="AJ620" s="127"/>
      <c r="AK620" s="127"/>
      <c r="AL620" s="127"/>
      <c r="AM620" s="127"/>
      <c r="AN620" s="127"/>
      <c r="AO620" s="127"/>
      <c r="AP620" s="127"/>
      <c r="AQ620" s="127"/>
      <c r="AR620" s="127"/>
      <c r="AS620" s="127"/>
      <c r="AT620" s="53"/>
      <c r="AU620" s="53"/>
      <c r="AV620" s="53"/>
      <c r="AW620" s="53"/>
      <c r="AX620" s="53"/>
      <c r="AY620" s="53"/>
      <c r="AZ620" s="53"/>
      <c r="BA620" s="53"/>
    </row>
    <row r="621" spans="1:53" x14ac:dyDescent="0.2">
      <c r="A621" s="53"/>
      <c r="B621" s="53"/>
      <c r="C621" s="53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  <c r="AI621" s="127"/>
      <c r="AJ621" s="127"/>
      <c r="AK621" s="127"/>
      <c r="AL621" s="127"/>
      <c r="AM621" s="127"/>
      <c r="AN621" s="127"/>
      <c r="AO621" s="127"/>
      <c r="AP621" s="127"/>
      <c r="AQ621" s="127"/>
      <c r="AR621" s="127"/>
      <c r="AS621" s="127"/>
      <c r="AT621" s="53"/>
      <c r="AU621" s="53"/>
      <c r="AV621" s="53"/>
      <c r="AW621" s="53"/>
      <c r="AX621" s="53"/>
      <c r="AY621" s="53"/>
      <c r="AZ621" s="53"/>
      <c r="BA621" s="53"/>
    </row>
    <row r="622" spans="1:53" x14ac:dyDescent="0.2">
      <c r="A622" s="53"/>
      <c r="B622" s="53"/>
      <c r="C622" s="53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  <c r="AI622" s="127"/>
      <c r="AJ622" s="127"/>
      <c r="AK622" s="127"/>
      <c r="AL622" s="127"/>
      <c r="AM622" s="127"/>
      <c r="AN622" s="127"/>
      <c r="AO622" s="127"/>
      <c r="AP622" s="127"/>
      <c r="AQ622" s="127"/>
      <c r="AR622" s="127"/>
      <c r="AS622" s="127"/>
      <c r="AT622" s="53"/>
      <c r="AU622" s="53"/>
      <c r="AV622" s="53"/>
      <c r="AW622" s="53"/>
      <c r="AX622" s="53"/>
      <c r="AY622" s="53"/>
      <c r="AZ622" s="53"/>
      <c r="BA622" s="53"/>
    </row>
    <row r="623" spans="1:53" x14ac:dyDescent="0.2">
      <c r="A623" s="53"/>
      <c r="B623" s="53"/>
      <c r="C623" s="53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  <c r="AI623" s="127"/>
      <c r="AJ623" s="127"/>
      <c r="AK623" s="127"/>
      <c r="AL623" s="127"/>
      <c r="AM623" s="127"/>
      <c r="AN623" s="127"/>
      <c r="AO623" s="127"/>
      <c r="AP623" s="127"/>
      <c r="AQ623" s="127"/>
      <c r="AR623" s="127"/>
      <c r="AS623" s="127"/>
      <c r="AT623" s="53"/>
      <c r="AU623" s="53"/>
      <c r="AV623" s="53"/>
      <c r="AW623" s="53"/>
      <c r="AX623" s="53"/>
      <c r="AY623" s="53"/>
      <c r="AZ623" s="53"/>
      <c r="BA623" s="53"/>
    </row>
    <row r="624" spans="1:53" x14ac:dyDescent="0.2">
      <c r="A624" s="53"/>
      <c r="B624" s="53"/>
      <c r="C624" s="53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  <c r="AI624" s="127"/>
      <c r="AJ624" s="127"/>
      <c r="AK624" s="127"/>
      <c r="AL624" s="127"/>
      <c r="AM624" s="127"/>
      <c r="AN624" s="127"/>
      <c r="AO624" s="127"/>
      <c r="AP624" s="127"/>
      <c r="AQ624" s="127"/>
      <c r="AR624" s="127"/>
      <c r="AS624" s="127"/>
      <c r="AT624" s="53"/>
      <c r="AU624" s="53"/>
      <c r="AV624" s="53"/>
      <c r="AW624" s="53"/>
      <c r="AX624" s="53"/>
      <c r="AY624" s="53"/>
      <c r="AZ624" s="53"/>
      <c r="BA624" s="53"/>
    </row>
    <row r="625" spans="1:53" x14ac:dyDescent="0.2">
      <c r="A625" s="53"/>
      <c r="B625" s="53"/>
      <c r="C625" s="53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  <c r="AI625" s="127"/>
      <c r="AJ625" s="127"/>
      <c r="AK625" s="127"/>
      <c r="AL625" s="127"/>
      <c r="AM625" s="127"/>
      <c r="AN625" s="127"/>
      <c r="AO625" s="127"/>
      <c r="AP625" s="127"/>
      <c r="AQ625" s="127"/>
      <c r="AR625" s="127"/>
      <c r="AS625" s="127"/>
      <c r="AT625" s="53"/>
      <c r="AU625" s="53"/>
      <c r="AV625" s="53"/>
      <c r="AW625" s="53"/>
      <c r="AX625" s="53"/>
      <c r="AY625" s="53"/>
      <c r="AZ625" s="53"/>
      <c r="BA625" s="53"/>
    </row>
    <row r="626" spans="1:53" x14ac:dyDescent="0.2">
      <c r="A626" s="53"/>
      <c r="B626" s="53"/>
      <c r="C626" s="53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  <c r="AI626" s="127"/>
      <c r="AJ626" s="127"/>
      <c r="AK626" s="127"/>
      <c r="AL626" s="127"/>
      <c r="AM626" s="127"/>
      <c r="AN626" s="127"/>
      <c r="AO626" s="127"/>
      <c r="AP626" s="127"/>
      <c r="AQ626" s="127"/>
      <c r="AR626" s="127"/>
      <c r="AS626" s="127"/>
      <c r="AT626" s="53"/>
      <c r="AU626" s="53"/>
      <c r="AV626" s="53"/>
      <c r="AW626" s="53"/>
      <c r="AX626" s="53"/>
      <c r="AY626" s="53"/>
      <c r="AZ626" s="53"/>
      <c r="BA626" s="53"/>
    </row>
    <row r="627" spans="1:53" x14ac:dyDescent="0.2">
      <c r="A627" s="53"/>
      <c r="B627" s="53"/>
      <c r="C627" s="53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  <c r="AI627" s="127"/>
      <c r="AJ627" s="127"/>
      <c r="AK627" s="127"/>
      <c r="AL627" s="127"/>
      <c r="AM627" s="127"/>
      <c r="AN627" s="127"/>
      <c r="AO627" s="127"/>
      <c r="AP627" s="127"/>
      <c r="AQ627" s="127"/>
      <c r="AR627" s="127"/>
      <c r="AS627" s="127"/>
      <c r="AT627" s="53"/>
      <c r="AU627" s="53"/>
      <c r="AV627" s="53"/>
      <c r="AW627" s="53"/>
      <c r="AX627" s="53"/>
      <c r="AY627" s="53"/>
      <c r="AZ627" s="53"/>
      <c r="BA627" s="53"/>
    </row>
    <row r="628" spans="1:53" x14ac:dyDescent="0.2">
      <c r="A628" s="53"/>
      <c r="B628" s="53"/>
      <c r="C628" s="53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  <c r="AI628" s="127"/>
      <c r="AJ628" s="127"/>
      <c r="AK628" s="127"/>
      <c r="AL628" s="127"/>
      <c r="AM628" s="127"/>
      <c r="AN628" s="127"/>
      <c r="AO628" s="127"/>
      <c r="AP628" s="127"/>
      <c r="AQ628" s="127"/>
      <c r="AR628" s="127"/>
      <c r="AS628" s="127"/>
      <c r="AT628" s="53"/>
      <c r="AU628" s="53"/>
      <c r="AV628" s="53"/>
      <c r="AW628" s="53"/>
      <c r="AX628" s="53"/>
      <c r="AY628" s="53"/>
      <c r="AZ628" s="53"/>
      <c r="BA628" s="53"/>
    </row>
    <row r="629" spans="1:53" x14ac:dyDescent="0.2">
      <c r="A629" s="53"/>
      <c r="B629" s="53"/>
      <c r="C629" s="53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  <c r="AI629" s="127"/>
      <c r="AJ629" s="127"/>
      <c r="AK629" s="127"/>
      <c r="AL629" s="127"/>
      <c r="AM629" s="127"/>
      <c r="AN629" s="127"/>
      <c r="AO629" s="127"/>
      <c r="AP629" s="127"/>
      <c r="AQ629" s="127"/>
      <c r="AR629" s="127"/>
      <c r="AS629" s="127"/>
      <c r="AT629" s="53"/>
      <c r="AU629" s="53"/>
      <c r="AV629" s="53"/>
      <c r="AW629" s="53"/>
      <c r="AX629" s="53"/>
      <c r="AY629" s="53"/>
      <c r="AZ629" s="53"/>
      <c r="BA629" s="53"/>
    </row>
    <row r="630" spans="1:53" x14ac:dyDescent="0.2">
      <c r="A630" s="53"/>
      <c r="B630" s="53"/>
      <c r="C630" s="53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  <c r="AI630" s="127"/>
      <c r="AJ630" s="127"/>
      <c r="AK630" s="127"/>
      <c r="AL630" s="127"/>
      <c r="AM630" s="127"/>
      <c r="AN630" s="127"/>
      <c r="AO630" s="127"/>
      <c r="AP630" s="127"/>
      <c r="AQ630" s="127"/>
      <c r="AR630" s="127"/>
      <c r="AS630" s="127"/>
      <c r="AT630" s="53"/>
      <c r="AU630" s="53"/>
      <c r="AV630" s="53"/>
      <c r="AW630" s="53"/>
      <c r="AX630" s="53"/>
      <c r="AY630" s="53"/>
      <c r="AZ630" s="53"/>
      <c r="BA630" s="53"/>
    </row>
    <row r="631" spans="1:53" x14ac:dyDescent="0.2">
      <c r="A631" s="53"/>
      <c r="B631" s="53"/>
      <c r="C631" s="53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  <c r="AI631" s="127"/>
      <c r="AJ631" s="127"/>
      <c r="AK631" s="127"/>
      <c r="AL631" s="127"/>
      <c r="AM631" s="127"/>
      <c r="AN631" s="127"/>
      <c r="AO631" s="127"/>
      <c r="AP631" s="127"/>
      <c r="AQ631" s="127"/>
      <c r="AR631" s="127"/>
      <c r="AS631" s="127"/>
      <c r="AT631" s="53"/>
      <c r="AU631" s="53"/>
      <c r="AV631" s="53"/>
      <c r="AW631" s="53"/>
      <c r="AX631" s="53"/>
      <c r="AY631" s="53"/>
      <c r="AZ631" s="53"/>
      <c r="BA631" s="53"/>
    </row>
    <row r="632" spans="1:53" x14ac:dyDescent="0.2">
      <c r="A632" s="53"/>
      <c r="B632" s="53"/>
      <c r="C632" s="53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  <c r="AI632" s="127"/>
      <c r="AJ632" s="127"/>
      <c r="AK632" s="127"/>
      <c r="AL632" s="127"/>
      <c r="AM632" s="127"/>
      <c r="AN632" s="127"/>
      <c r="AO632" s="127"/>
      <c r="AP632" s="127"/>
      <c r="AQ632" s="127"/>
      <c r="AR632" s="127"/>
      <c r="AS632" s="127"/>
      <c r="AT632" s="53"/>
      <c r="AU632" s="53"/>
      <c r="AV632" s="53"/>
      <c r="AW632" s="53"/>
      <c r="AX632" s="53"/>
      <c r="AY632" s="53"/>
      <c r="AZ632" s="53"/>
      <c r="BA632" s="53"/>
    </row>
    <row r="633" spans="1:53" x14ac:dyDescent="0.2">
      <c r="A633" s="53"/>
      <c r="B633" s="53"/>
      <c r="C633" s="53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  <c r="AI633" s="127"/>
      <c r="AJ633" s="127"/>
      <c r="AK633" s="127"/>
      <c r="AL633" s="127"/>
      <c r="AM633" s="127"/>
      <c r="AN633" s="127"/>
      <c r="AO633" s="127"/>
      <c r="AP633" s="127"/>
      <c r="AQ633" s="127"/>
      <c r="AR633" s="127"/>
      <c r="AS633" s="127"/>
      <c r="AT633" s="53"/>
      <c r="AU633" s="53"/>
      <c r="AV633" s="53"/>
      <c r="AW633" s="53"/>
      <c r="AX633" s="53"/>
      <c r="AY633" s="53"/>
      <c r="AZ633" s="53"/>
      <c r="BA633" s="53"/>
    </row>
    <row r="634" spans="1:53" x14ac:dyDescent="0.2">
      <c r="A634" s="53"/>
      <c r="B634" s="53"/>
      <c r="C634" s="53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  <c r="AI634" s="127"/>
      <c r="AJ634" s="127"/>
      <c r="AK634" s="127"/>
      <c r="AL634" s="127"/>
      <c r="AM634" s="127"/>
      <c r="AN634" s="127"/>
      <c r="AO634" s="127"/>
      <c r="AP634" s="127"/>
      <c r="AQ634" s="127"/>
      <c r="AR634" s="127"/>
      <c r="AS634" s="127"/>
      <c r="AT634" s="53"/>
      <c r="AU634" s="53"/>
      <c r="AV634" s="53"/>
      <c r="AW634" s="53"/>
      <c r="AX634" s="53"/>
      <c r="AY634" s="53"/>
      <c r="AZ634" s="53"/>
      <c r="BA634" s="53"/>
    </row>
    <row r="635" spans="1:53" x14ac:dyDescent="0.2">
      <c r="A635" s="53"/>
      <c r="B635" s="53"/>
      <c r="C635" s="53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  <c r="AI635" s="127"/>
      <c r="AJ635" s="127"/>
      <c r="AK635" s="127"/>
      <c r="AL635" s="127"/>
      <c r="AM635" s="127"/>
      <c r="AN635" s="127"/>
      <c r="AO635" s="127"/>
      <c r="AP635" s="127"/>
      <c r="AQ635" s="127"/>
      <c r="AR635" s="127"/>
      <c r="AS635" s="127"/>
      <c r="AT635" s="53"/>
      <c r="AU635" s="53"/>
      <c r="AV635" s="53"/>
      <c r="AW635" s="53"/>
      <c r="AX635" s="53"/>
      <c r="AY635" s="53"/>
      <c r="AZ635" s="53"/>
      <c r="BA635" s="53"/>
    </row>
    <row r="636" spans="1:53" x14ac:dyDescent="0.2">
      <c r="A636" s="53"/>
      <c r="B636" s="53"/>
      <c r="C636" s="53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  <c r="AI636" s="127"/>
      <c r="AJ636" s="127"/>
      <c r="AK636" s="127"/>
      <c r="AL636" s="127"/>
      <c r="AM636" s="127"/>
      <c r="AN636" s="127"/>
      <c r="AO636" s="127"/>
      <c r="AP636" s="127"/>
      <c r="AQ636" s="127"/>
      <c r="AR636" s="127"/>
      <c r="AS636" s="127"/>
      <c r="AT636" s="53"/>
      <c r="AU636" s="53"/>
      <c r="AV636" s="53"/>
      <c r="AW636" s="53"/>
      <c r="AX636" s="53"/>
      <c r="AY636" s="53"/>
      <c r="AZ636" s="53"/>
      <c r="BA636" s="53"/>
    </row>
    <row r="637" spans="1:53" x14ac:dyDescent="0.2">
      <c r="A637" s="53"/>
      <c r="B637" s="53"/>
      <c r="C637" s="53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  <c r="AI637" s="127"/>
      <c r="AJ637" s="127"/>
      <c r="AK637" s="127"/>
      <c r="AL637" s="127"/>
      <c r="AM637" s="127"/>
      <c r="AN637" s="127"/>
      <c r="AO637" s="127"/>
      <c r="AP637" s="127"/>
      <c r="AQ637" s="127"/>
      <c r="AR637" s="127"/>
      <c r="AS637" s="127"/>
      <c r="AT637" s="53"/>
      <c r="AU637" s="53"/>
      <c r="AV637" s="53"/>
      <c r="AW637" s="53"/>
      <c r="AX637" s="53"/>
      <c r="AY637" s="53"/>
      <c r="AZ637" s="53"/>
      <c r="BA637" s="53"/>
    </row>
    <row r="638" spans="1:53" x14ac:dyDescent="0.2">
      <c r="A638" s="53"/>
      <c r="B638" s="53"/>
      <c r="C638" s="53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  <c r="AI638" s="127"/>
      <c r="AJ638" s="127"/>
      <c r="AK638" s="127"/>
      <c r="AL638" s="127"/>
      <c r="AM638" s="127"/>
      <c r="AN638" s="127"/>
      <c r="AO638" s="127"/>
      <c r="AP638" s="127"/>
      <c r="AQ638" s="127"/>
      <c r="AR638" s="127"/>
      <c r="AS638" s="127"/>
      <c r="AT638" s="53"/>
      <c r="AU638" s="53"/>
      <c r="AV638" s="53"/>
      <c r="AW638" s="53"/>
      <c r="AX638" s="53"/>
      <c r="AY638" s="53"/>
      <c r="AZ638" s="53"/>
      <c r="BA638" s="53"/>
    </row>
    <row r="639" spans="1:53" x14ac:dyDescent="0.2">
      <c r="A639" s="53"/>
      <c r="B639" s="53"/>
      <c r="C639" s="53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  <c r="AI639" s="127"/>
      <c r="AJ639" s="127"/>
      <c r="AK639" s="127"/>
      <c r="AL639" s="127"/>
      <c r="AM639" s="127"/>
      <c r="AN639" s="127"/>
      <c r="AO639" s="127"/>
      <c r="AP639" s="127"/>
      <c r="AQ639" s="127"/>
      <c r="AR639" s="127"/>
      <c r="AS639" s="127"/>
      <c r="AT639" s="53"/>
      <c r="AU639" s="53"/>
      <c r="AV639" s="53"/>
      <c r="AW639" s="53"/>
      <c r="AX639" s="53"/>
      <c r="AY639" s="53"/>
      <c r="AZ639" s="53"/>
      <c r="BA639" s="53"/>
    </row>
    <row r="640" spans="1:53" x14ac:dyDescent="0.2">
      <c r="A640" s="53"/>
      <c r="B640" s="53"/>
      <c r="C640" s="53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  <c r="AI640" s="127"/>
      <c r="AJ640" s="127"/>
      <c r="AK640" s="127"/>
      <c r="AL640" s="127"/>
      <c r="AM640" s="127"/>
      <c r="AN640" s="127"/>
      <c r="AO640" s="127"/>
      <c r="AP640" s="127"/>
      <c r="AQ640" s="127"/>
      <c r="AR640" s="127"/>
      <c r="AS640" s="127"/>
      <c r="AT640" s="53"/>
      <c r="AU640" s="53"/>
      <c r="AV640" s="53"/>
      <c r="AW640" s="53"/>
      <c r="AX640" s="53"/>
      <c r="AY640" s="53"/>
      <c r="AZ640" s="53"/>
      <c r="BA640" s="53"/>
    </row>
    <row r="641" spans="1:53" x14ac:dyDescent="0.2">
      <c r="A641" s="53"/>
      <c r="B641" s="53"/>
      <c r="C641" s="53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  <c r="AI641" s="127"/>
      <c r="AJ641" s="127"/>
      <c r="AK641" s="127"/>
      <c r="AL641" s="127"/>
      <c r="AM641" s="127"/>
      <c r="AN641" s="127"/>
      <c r="AO641" s="127"/>
      <c r="AP641" s="127"/>
      <c r="AQ641" s="127"/>
      <c r="AR641" s="127"/>
      <c r="AS641" s="127"/>
      <c r="AT641" s="53"/>
      <c r="AU641" s="53"/>
      <c r="AV641" s="53"/>
      <c r="AW641" s="53"/>
      <c r="AX641" s="53"/>
      <c r="AY641" s="53"/>
      <c r="AZ641" s="53"/>
      <c r="BA641" s="53"/>
    </row>
    <row r="642" spans="1:53" x14ac:dyDescent="0.2">
      <c r="A642" s="53"/>
      <c r="B642" s="53"/>
      <c r="C642" s="53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  <c r="AI642" s="127"/>
      <c r="AJ642" s="127"/>
      <c r="AK642" s="127"/>
      <c r="AL642" s="127"/>
      <c r="AM642" s="127"/>
      <c r="AN642" s="127"/>
      <c r="AO642" s="127"/>
      <c r="AP642" s="127"/>
      <c r="AQ642" s="127"/>
      <c r="AR642" s="127"/>
      <c r="AS642" s="127"/>
      <c r="AT642" s="53"/>
      <c r="AU642" s="53"/>
      <c r="AV642" s="53"/>
      <c r="AW642" s="53"/>
      <c r="AX642" s="53"/>
      <c r="AY642" s="53"/>
      <c r="AZ642" s="53"/>
      <c r="BA642" s="53"/>
    </row>
    <row r="643" spans="1:53" x14ac:dyDescent="0.2">
      <c r="A643" s="53"/>
      <c r="B643" s="53"/>
      <c r="C643" s="53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  <c r="AI643" s="127"/>
      <c r="AJ643" s="127"/>
      <c r="AK643" s="127"/>
      <c r="AL643" s="127"/>
      <c r="AM643" s="127"/>
      <c r="AN643" s="127"/>
      <c r="AO643" s="127"/>
      <c r="AP643" s="127"/>
      <c r="AQ643" s="127"/>
      <c r="AR643" s="127"/>
      <c r="AS643" s="127"/>
      <c r="AT643" s="53"/>
      <c r="AU643" s="53"/>
      <c r="AV643" s="53"/>
      <c r="AW643" s="53"/>
      <c r="AX643" s="53"/>
      <c r="AY643" s="53"/>
      <c r="AZ643" s="53"/>
      <c r="BA643" s="53"/>
    </row>
    <row r="644" spans="1:53" x14ac:dyDescent="0.2">
      <c r="A644" s="53"/>
      <c r="B644" s="53"/>
      <c r="C644" s="53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  <c r="AI644" s="127"/>
      <c r="AJ644" s="127"/>
      <c r="AK644" s="127"/>
      <c r="AL644" s="127"/>
      <c r="AM644" s="127"/>
      <c r="AN644" s="127"/>
      <c r="AO644" s="127"/>
      <c r="AP644" s="127"/>
      <c r="AQ644" s="127"/>
      <c r="AR644" s="127"/>
      <c r="AS644" s="127"/>
      <c r="AT644" s="53"/>
      <c r="AU644" s="53"/>
      <c r="AV644" s="53"/>
      <c r="AW644" s="53"/>
      <c r="AX644" s="53"/>
      <c r="AY644" s="53"/>
      <c r="AZ644" s="53"/>
      <c r="BA644" s="53"/>
    </row>
    <row r="645" spans="1:53" x14ac:dyDescent="0.2">
      <c r="A645" s="53"/>
      <c r="B645" s="53"/>
      <c r="C645" s="53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  <c r="AI645" s="127"/>
      <c r="AJ645" s="127"/>
      <c r="AK645" s="127"/>
      <c r="AL645" s="127"/>
      <c r="AM645" s="127"/>
      <c r="AN645" s="127"/>
      <c r="AO645" s="127"/>
      <c r="AP645" s="127"/>
      <c r="AQ645" s="127"/>
      <c r="AR645" s="127"/>
      <c r="AS645" s="127"/>
      <c r="AT645" s="53"/>
      <c r="AU645" s="53"/>
      <c r="AV645" s="53"/>
      <c r="AW645" s="53"/>
      <c r="AX645" s="53"/>
      <c r="AY645" s="53"/>
      <c r="AZ645" s="53"/>
      <c r="BA645" s="53"/>
    </row>
    <row r="646" spans="1:53" x14ac:dyDescent="0.2">
      <c r="A646" s="53"/>
      <c r="B646" s="53"/>
      <c r="C646" s="53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  <c r="AI646" s="127"/>
      <c r="AJ646" s="127"/>
      <c r="AK646" s="127"/>
      <c r="AL646" s="127"/>
      <c r="AM646" s="127"/>
      <c r="AN646" s="127"/>
      <c r="AO646" s="127"/>
      <c r="AP646" s="127"/>
      <c r="AQ646" s="127"/>
      <c r="AR646" s="127"/>
      <c r="AS646" s="127"/>
      <c r="AT646" s="53"/>
      <c r="AU646" s="53"/>
      <c r="AV646" s="53"/>
      <c r="AW646" s="53"/>
      <c r="AX646" s="53"/>
      <c r="AY646" s="53"/>
      <c r="AZ646" s="53"/>
      <c r="BA646" s="53"/>
    </row>
    <row r="647" spans="1:53" x14ac:dyDescent="0.2">
      <c r="A647" s="53"/>
      <c r="B647" s="53"/>
      <c r="C647" s="53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  <c r="AI647" s="127"/>
      <c r="AJ647" s="127"/>
      <c r="AK647" s="127"/>
      <c r="AL647" s="127"/>
      <c r="AM647" s="127"/>
      <c r="AN647" s="127"/>
      <c r="AO647" s="127"/>
      <c r="AP647" s="127"/>
      <c r="AQ647" s="127"/>
      <c r="AR647" s="127"/>
      <c r="AS647" s="127"/>
      <c r="AT647" s="53"/>
      <c r="AU647" s="53"/>
      <c r="AV647" s="53"/>
      <c r="AW647" s="53"/>
      <c r="AX647" s="53"/>
      <c r="AY647" s="53"/>
      <c r="AZ647" s="53"/>
      <c r="BA647" s="53"/>
    </row>
    <row r="648" spans="1:53" x14ac:dyDescent="0.2">
      <c r="A648" s="53"/>
      <c r="B648" s="53"/>
      <c r="C648" s="53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  <c r="AI648" s="127"/>
      <c r="AJ648" s="127"/>
      <c r="AK648" s="127"/>
      <c r="AL648" s="127"/>
      <c r="AM648" s="127"/>
      <c r="AN648" s="127"/>
      <c r="AO648" s="127"/>
      <c r="AP648" s="127"/>
      <c r="AQ648" s="127"/>
      <c r="AR648" s="127"/>
      <c r="AS648" s="127"/>
      <c r="AT648" s="53"/>
      <c r="AU648" s="53"/>
      <c r="AV648" s="53"/>
      <c r="AW648" s="53"/>
      <c r="AX648" s="53"/>
      <c r="AY648" s="53"/>
      <c r="AZ648" s="53"/>
      <c r="BA648" s="53"/>
    </row>
    <row r="649" spans="1:53" x14ac:dyDescent="0.2">
      <c r="A649" s="53"/>
      <c r="B649" s="53"/>
      <c r="C649" s="53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  <c r="AI649" s="127"/>
      <c r="AJ649" s="127"/>
      <c r="AK649" s="127"/>
      <c r="AL649" s="127"/>
      <c r="AM649" s="127"/>
      <c r="AN649" s="127"/>
      <c r="AO649" s="127"/>
      <c r="AP649" s="127"/>
      <c r="AQ649" s="127"/>
      <c r="AR649" s="127"/>
      <c r="AS649" s="127"/>
      <c r="AT649" s="53"/>
      <c r="AU649" s="53"/>
      <c r="AV649" s="53"/>
      <c r="AW649" s="53"/>
      <c r="AX649" s="53"/>
      <c r="AY649" s="53"/>
      <c r="AZ649" s="53"/>
      <c r="BA649" s="53"/>
    </row>
    <row r="650" spans="1:53" x14ac:dyDescent="0.2">
      <c r="A650" s="53"/>
      <c r="B650" s="53"/>
      <c r="C650" s="53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  <c r="AI650" s="127"/>
      <c r="AJ650" s="127"/>
      <c r="AK650" s="127"/>
      <c r="AL650" s="127"/>
      <c r="AM650" s="127"/>
      <c r="AN650" s="127"/>
      <c r="AO650" s="127"/>
      <c r="AP650" s="127"/>
      <c r="AQ650" s="127"/>
      <c r="AR650" s="127"/>
      <c r="AS650" s="127"/>
      <c r="AT650" s="53"/>
      <c r="AU650" s="53"/>
      <c r="AV650" s="53"/>
      <c r="AW650" s="53"/>
      <c r="AX650" s="53"/>
      <c r="AY650" s="53"/>
      <c r="AZ650" s="53"/>
      <c r="BA650" s="53"/>
    </row>
    <row r="651" spans="1:53" x14ac:dyDescent="0.2">
      <c r="A651" s="53"/>
      <c r="B651" s="53"/>
      <c r="C651" s="53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  <c r="AI651" s="127"/>
      <c r="AJ651" s="127"/>
      <c r="AK651" s="127"/>
      <c r="AL651" s="127"/>
      <c r="AM651" s="127"/>
      <c r="AN651" s="127"/>
      <c r="AO651" s="127"/>
      <c r="AP651" s="127"/>
      <c r="AQ651" s="127"/>
      <c r="AR651" s="127"/>
      <c r="AS651" s="127"/>
      <c r="AT651" s="53"/>
      <c r="AU651" s="53"/>
      <c r="AV651" s="53"/>
      <c r="AW651" s="53"/>
      <c r="AX651" s="53"/>
      <c r="AY651" s="53"/>
      <c r="AZ651" s="53"/>
      <c r="BA651" s="53"/>
    </row>
    <row r="652" spans="1:53" x14ac:dyDescent="0.2">
      <c r="A652" s="53"/>
      <c r="B652" s="53"/>
      <c r="C652" s="53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  <c r="AI652" s="127"/>
      <c r="AJ652" s="127"/>
      <c r="AK652" s="127"/>
      <c r="AL652" s="127"/>
      <c r="AM652" s="127"/>
      <c r="AN652" s="127"/>
      <c r="AO652" s="127"/>
      <c r="AP652" s="127"/>
      <c r="AQ652" s="127"/>
      <c r="AR652" s="127"/>
      <c r="AS652" s="127"/>
      <c r="AT652" s="53"/>
      <c r="AU652" s="53"/>
      <c r="AV652" s="53"/>
      <c r="AW652" s="53"/>
      <c r="AX652" s="53"/>
      <c r="AY652" s="53"/>
      <c r="AZ652" s="53"/>
      <c r="BA652" s="53"/>
    </row>
    <row r="653" spans="1:53" x14ac:dyDescent="0.2">
      <c r="A653" s="53"/>
      <c r="B653" s="53"/>
      <c r="C653" s="53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  <c r="AI653" s="127"/>
      <c r="AJ653" s="127"/>
      <c r="AK653" s="127"/>
      <c r="AL653" s="127"/>
      <c r="AM653" s="127"/>
      <c r="AN653" s="127"/>
      <c r="AO653" s="127"/>
      <c r="AP653" s="127"/>
      <c r="AQ653" s="127"/>
      <c r="AR653" s="127"/>
      <c r="AS653" s="127"/>
      <c r="AT653" s="53"/>
      <c r="AU653" s="53"/>
      <c r="AV653" s="53"/>
      <c r="AW653" s="53"/>
      <c r="AX653" s="53"/>
      <c r="AY653" s="53"/>
      <c r="AZ653" s="53"/>
      <c r="BA653" s="53"/>
    </row>
    <row r="654" spans="1:53" x14ac:dyDescent="0.2">
      <c r="A654" s="53"/>
      <c r="B654" s="53"/>
      <c r="C654" s="53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  <c r="AI654" s="127"/>
      <c r="AJ654" s="127"/>
      <c r="AK654" s="127"/>
      <c r="AL654" s="127"/>
      <c r="AM654" s="127"/>
      <c r="AN654" s="127"/>
      <c r="AO654" s="127"/>
      <c r="AP654" s="127"/>
      <c r="AQ654" s="127"/>
      <c r="AR654" s="127"/>
      <c r="AS654" s="127"/>
      <c r="AT654" s="53"/>
      <c r="AU654" s="53"/>
      <c r="AV654" s="53"/>
      <c r="AW654" s="53"/>
      <c r="AX654" s="53"/>
      <c r="AY654" s="53"/>
      <c r="AZ654" s="53"/>
      <c r="BA654" s="53"/>
    </row>
    <row r="655" spans="1:53" x14ac:dyDescent="0.2">
      <c r="A655" s="53"/>
      <c r="B655" s="53"/>
      <c r="C655" s="53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53"/>
      <c r="AU655" s="53"/>
      <c r="AV655" s="53"/>
      <c r="AW655" s="53"/>
      <c r="AX655" s="53"/>
      <c r="AY655" s="53"/>
      <c r="AZ655" s="53"/>
      <c r="BA655" s="53"/>
    </row>
    <row r="656" spans="1:53" x14ac:dyDescent="0.2">
      <c r="A656" s="53"/>
      <c r="B656" s="53"/>
      <c r="C656" s="53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  <c r="AP656" s="127"/>
      <c r="AQ656" s="127"/>
      <c r="AR656" s="127"/>
      <c r="AS656" s="127"/>
      <c r="AT656" s="53"/>
      <c r="AU656" s="53"/>
      <c r="AV656" s="53"/>
      <c r="AW656" s="53"/>
      <c r="AX656" s="53"/>
      <c r="AY656" s="53"/>
      <c r="AZ656" s="53"/>
      <c r="BA656" s="53"/>
    </row>
    <row r="657" spans="1:53" x14ac:dyDescent="0.2">
      <c r="A657" s="53"/>
      <c r="B657" s="53"/>
      <c r="C657" s="53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  <c r="AI657" s="127"/>
      <c r="AJ657" s="127"/>
      <c r="AK657" s="127"/>
      <c r="AL657" s="127"/>
      <c r="AM657" s="127"/>
      <c r="AN657" s="127"/>
      <c r="AO657" s="127"/>
      <c r="AP657" s="127"/>
      <c r="AQ657" s="127"/>
      <c r="AR657" s="127"/>
      <c r="AS657" s="127"/>
      <c r="AT657" s="53"/>
      <c r="AU657" s="53"/>
      <c r="AV657" s="53"/>
      <c r="AW657" s="53"/>
      <c r="AX657" s="53"/>
      <c r="AY657" s="53"/>
      <c r="AZ657" s="53"/>
      <c r="BA657" s="53"/>
    </row>
    <row r="658" spans="1:53" x14ac:dyDescent="0.2">
      <c r="A658" s="53"/>
      <c r="B658" s="53"/>
      <c r="C658" s="53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  <c r="AI658" s="127"/>
      <c r="AJ658" s="127"/>
      <c r="AK658" s="127"/>
      <c r="AL658" s="127"/>
      <c r="AM658" s="127"/>
      <c r="AN658" s="127"/>
      <c r="AO658" s="127"/>
      <c r="AP658" s="127"/>
      <c r="AQ658" s="127"/>
      <c r="AR658" s="127"/>
      <c r="AS658" s="127"/>
      <c r="AT658" s="53"/>
      <c r="AU658" s="53"/>
      <c r="AV658" s="53"/>
      <c r="AW658" s="53"/>
      <c r="AX658" s="53"/>
      <c r="AY658" s="53"/>
      <c r="AZ658" s="53"/>
      <c r="BA658" s="53"/>
    </row>
    <row r="659" spans="1:53" x14ac:dyDescent="0.2">
      <c r="A659" s="53"/>
      <c r="B659" s="53"/>
      <c r="C659" s="53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  <c r="AI659" s="127"/>
      <c r="AJ659" s="127"/>
      <c r="AK659" s="127"/>
      <c r="AL659" s="127"/>
      <c r="AM659" s="127"/>
      <c r="AN659" s="127"/>
      <c r="AO659" s="127"/>
      <c r="AP659" s="127"/>
      <c r="AQ659" s="127"/>
      <c r="AR659" s="127"/>
      <c r="AS659" s="127"/>
      <c r="AT659" s="53"/>
      <c r="AU659" s="53"/>
      <c r="AV659" s="53"/>
      <c r="AW659" s="53"/>
      <c r="AX659" s="53"/>
      <c r="AY659" s="53"/>
      <c r="AZ659" s="53"/>
      <c r="BA659" s="53"/>
    </row>
    <row r="660" spans="1:53" x14ac:dyDescent="0.2">
      <c r="A660" s="53"/>
      <c r="B660" s="53"/>
      <c r="C660" s="53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  <c r="AI660" s="127"/>
      <c r="AJ660" s="127"/>
      <c r="AK660" s="127"/>
      <c r="AL660" s="127"/>
      <c r="AM660" s="127"/>
      <c r="AN660" s="127"/>
      <c r="AO660" s="127"/>
      <c r="AP660" s="127"/>
      <c r="AQ660" s="127"/>
      <c r="AR660" s="127"/>
      <c r="AS660" s="127"/>
      <c r="AT660" s="53"/>
      <c r="AU660" s="53"/>
      <c r="AV660" s="53"/>
      <c r="AW660" s="53"/>
      <c r="AX660" s="53"/>
      <c r="AY660" s="53"/>
      <c r="AZ660" s="53"/>
      <c r="BA660" s="53"/>
    </row>
    <row r="661" spans="1:53" x14ac:dyDescent="0.2">
      <c r="A661" s="53"/>
      <c r="B661" s="53"/>
      <c r="C661" s="53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  <c r="AI661" s="127"/>
      <c r="AJ661" s="127"/>
      <c r="AK661" s="127"/>
      <c r="AL661" s="127"/>
      <c r="AM661" s="127"/>
      <c r="AN661" s="127"/>
      <c r="AO661" s="127"/>
      <c r="AP661" s="127"/>
      <c r="AQ661" s="127"/>
      <c r="AR661" s="127"/>
      <c r="AS661" s="127"/>
      <c r="AT661" s="53"/>
      <c r="AU661" s="53"/>
      <c r="AV661" s="53"/>
      <c r="AW661" s="53"/>
      <c r="AX661" s="53"/>
      <c r="AY661" s="53"/>
      <c r="AZ661" s="53"/>
      <c r="BA661" s="53"/>
    </row>
    <row r="662" spans="1:53" x14ac:dyDescent="0.2">
      <c r="A662" s="53"/>
      <c r="B662" s="53"/>
      <c r="C662" s="53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  <c r="AI662" s="127"/>
      <c r="AJ662" s="127"/>
      <c r="AK662" s="127"/>
      <c r="AL662" s="127"/>
      <c r="AM662" s="127"/>
      <c r="AN662" s="127"/>
      <c r="AO662" s="127"/>
      <c r="AP662" s="127"/>
      <c r="AQ662" s="127"/>
      <c r="AR662" s="127"/>
      <c r="AS662" s="127"/>
      <c r="AT662" s="53"/>
      <c r="AU662" s="53"/>
      <c r="AV662" s="53"/>
      <c r="AW662" s="53"/>
      <c r="AX662" s="53"/>
      <c r="AY662" s="53"/>
      <c r="AZ662" s="53"/>
      <c r="BA662" s="53"/>
    </row>
    <row r="663" spans="1:53" x14ac:dyDescent="0.2">
      <c r="A663" s="53"/>
      <c r="B663" s="53"/>
      <c r="C663" s="53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  <c r="AI663" s="127"/>
      <c r="AJ663" s="127"/>
      <c r="AK663" s="127"/>
      <c r="AL663" s="127"/>
      <c r="AM663" s="127"/>
      <c r="AN663" s="127"/>
      <c r="AO663" s="127"/>
      <c r="AP663" s="127"/>
      <c r="AQ663" s="127"/>
      <c r="AR663" s="127"/>
      <c r="AS663" s="127"/>
      <c r="AT663" s="53"/>
      <c r="AU663" s="53"/>
      <c r="AV663" s="53"/>
      <c r="AW663" s="53"/>
      <c r="AX663" s="53"/>
      <c r="AY663" s="53"/>
      <c r="AZ663" s="53"/>
      <c r="BA663" s="53"/>
    </row>
    <row r="664" spans="1:53" x14ac:dyDescent="0.2">
      <c r="A664" s="53"/>
      <c r="B664" s="53"/>
      <c r="C664" s="53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  <c r="AI664" s="127"/>
      <c r="AJ664" s="127"/>
      <c r="AK664" s="127"/>
      <c r="AL664" s="127"/>
      <c r="AM664" s="127"/>
      <c r="AN664" s="127"/>
      <c r="AO664" s="127"/>
      <c r="AP664" s="127"/>
      <c r="AQ664" s="127"/>
      <c r="AR664" s="127"/>
      <c r="AS664" s="127"/>
      <c r="AT664" s="53"/>
      <c r="AU664" s="53"/>
      <c r="AV664" s="53"/>
      <c r="AW664" s="53"/>
      <c r="AX664" s="53"/>
      <c r="AY664" s="53"/>
      <c r="AZ664" s="53"/>
      <c r="BA664" s="53"/>
    </row>
    <row r="665" spans="1:53" x14ac:dyDescent="0.2">
      <c r="A665" s="53"/>
      <c r="B665" s="53"/>
      <c r="C665" s="53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  <c r="AI665" s="127"/>
      <c r="AJ665" s="127"/>
      <c r="AK665" s="127"/>
      <c r="AL665" s="127"/>
      <c r="AM665" s="127"/>
      <c r="AN665" s="127"/>
      <c r="AO665" s="127"/>
      <c r="AP665" s="127"/>
      <c r="AQ665" s="127"/>
      <c r="AR665" s="127"/>
      <c r="AS665" s="127"/>
      <c r="AT665" s="53"/>
      <c r="AU665" s="53"/>
      <c r="AV665" s="53"/>
      <c r="AW665" s="53"/>
      <c r="AX665" s="53"/>
      <c r="AY665" s="53"/>
      <c r="AZ665" s="53"/>
      <c r="BA665" s="53"/>
    </row>
    <row r="666" spans="1:53" x14ac:dyDescent="0.2">
      <c r="A666" s="53"/>
      <c r="B666" s="53"/>
      <c r="C666" s="53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  <c r="AI666" s="127"/>
      <c r="AJ666" s="127"/>
      <c r="AK666" s="127"/>
      <c r="AL666" s="127"/>
      <c r="AM666" s="127"/>
      <c r="AN666" s="127"/>
      <c r="AO666" s="127"/>
      <c r="AP666" s="127"/>
      <c r="AQ666" s="127"/>
      <c r="AR666" s="127"/>
      <c r="AS666" s="127"/>
      <c r="AT666" s="53"/>
      <c r="AU666" s="53"/>
      <c r="AV666" s="53"/>
      <c r="AW666" s="53"/>
      <c r="AX666" s="53"/>
      <c r="AY666" s="53"/>
      <c r="AZ666" s="53"/>
      <c r="BA666" s="53"/>
    </row>
    <row r="667" spans="1:53" x14ac:dyDescent="0.2">
      <c r="A667" s="53"/>
      <c r="B667" s="53"/>
      <c r="C667" s="53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  <c r="AI667" s="127"/>
      <c r="AJ667" s="127"/>
      <c r="AK667" s="127"/>
      <c r="AL667" s="127"/>
      <c r="AM667" s="127"/>
      <c r="AN667" s="127"/>
      <c r="AO667" s="127"/>
      <c r="AP667" s="127"/>
      <c r="AQ667" s="127"/>
      <c r="AR667" s="127"/>
      <c r="AS667" s="127"/>
      <c r="AT667" s="53"/>
      <c r="AU667" s="53"/>
      <c r="AV667" s="53"/>
      <c r="AW667" s="53"/>
      <c r="AX667" s="53"/>
      <c r="AY667" s="53"/>
      <c r="AZ667" s="53"/>
      <c r="BA667" s="53"/>
    </row>
    <row r="668" spans="1:53" x14ac:dyDescent="0.2">
      <c r="A668" s="53"/>
      <c r="B668" s="53"/>
      <c r="C668" s="53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  <c r="AI668" s="127"/>
      <c r="AJ668" s="127"/>
      <c r="AK668" s="127"/>
      <c r="AL668" s="127"/>
      <c r="AM668" s="127"/>
      <c r="AN668" s="127"/>
      <c r="AO668" s="127"/>
      <c r="AP668" s="127"/>
      <c r="AQ668" s="127"/>
      <c r="AR668" s="127"/>
      <c r="AS668" s="127"/>
      <c r="AT668" s="53"/>
      <c r="AU668" s="53"/>
      <c r="AV668" s="53"/>
      <c r="AW668" s="53"/>
      <c r="AX668" s="53"/>
      <c r="AY668" s="53"/>
      <c r="AZ668" s="53"/>
      <c r="BA668" s="53"/>
    </row>
    <row r="669" spans="1:53" x14ac:dyDescent="0.2">
      <c r="A669" s="53"/>
      <c r="B669" s="53"/>
      <c r="C669" s="53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  <c r="AI669" s="127"/>
      <c r="AJ669" s="127"/>
      <c r="AK669" s="127"/>
      <c r="AL669" s="127"/>
      <c r="AM669" s="127"/>
      <c r="AN669" s="127"/>
      <c r="AO669" s="127"/>
      <c r="AP669" s="127"/>
      <c r="AQ669" s="127"/>
      <c r="AR669" s="127"/>
      <c r="AS669" s="127"/>
      <c r="AT669" s="53"/>
      <c r="AU669" s="53"/>
      <c r="AV669" s="53"/>
      <c r="AW669" s="53"/>
      <c r="AX669" s="53"/>
      <c r="AY669" s="53"/>
      <c r="AZ669" s="53"/>
      <c r="BA669" s="53"/>
    </row>
    <row r="670" spans="1:53" x14ac:dyDescent="0.2">
      <c r="A670" s="53"/>
      <c r="B670" s="53"/>
      <c r="C670" s="53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  <c r="AI670" s="127"/>
      <c r="AJ670" s="127"/>
      <c r="AK670" s="127"/>
      <c r="AL670" s="127"/>
      <c r="AM670" s="127"/>
      <c r="AN670" s="127"/>
      <c r="AO670" s="127"/>
      <c r="AP670" s="127"/>
      <c r="AQ670" s="127"/>
      <c r="AR670" s="127"/>
      <c r="AS670" s="127"/>
      <c r="AT670" s="53"/>
      <c r="AU670" s="53"/>
      <c r="AV670" s="53"/>
      <c r="AW670" s="53"/>
      <c r="AX670" s="53"/>
      <c r="AY670" s="53"/>
      <c r="AZ670" s="53"/>
      <c r="BA670" s="53"/>
    </row>
    <row r="671" spans="1:53" x14ac:dyDescent="0.2">
      <c r="A671" s="53"/>
      <c r="B671" s="53"/>
      <c r="C671" s="53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  <c r="AI671" s="127"/>
      <c r="AJ671" s="127"/>
      <c r="AK671" s="127"/>
      <c r="AL671" s="127"/>
      <c r="AM671" s="127"/>
      <c r="AN671" s="127"/>
      <c r="AO671" s="127"/>
      <c r="AP671" s="127"/>
      <c r="AQ671" s="127"/>
      <c r="AR671" s="127"/>
      <c r="AS671" s="127"/>
      <c r="AT671" s="53"/>
      <c r="AU671" s="53"/>
      <c r="AV671" s="53"/>
      <c r="AW671" s="53"/>
      <c r="AX671" s="53"/>
      <c r="AY671" s="53"/>
      <c r="AZ671" s="53"/>
      <c r="BA671" s="53"/>
    </row>
    <row r="672" spans="1:53" x14ac:dyDescent="0.2">
      <c r="A672" s="53"/>
      <c r="B672" s="53"/>
      <c r="C672" s="53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  <c r="AI672" s="127"/>
      <c r="AJ672" s="127"/>
      <c r="AK672" s="127"/>
      <c r="AL672" s="127"/>
      <c r="AM672" s="127"/>
      <c r="AN672" s="127"/>
      <c r="AO672" s="127"/>
      <c r="AP672" s="127"/>
      <c r="AQ672" s="127"/>
      <c r="AR672" s="127"/>
      <c r="AS672" s="127"/>
      <c r="AT672" s="53"/>
      <c r="AU672" s="53"/>
      <c r="AV672" s="53"/>
      <c r="AW672" s="53"/>
      <c r="AX672" s="53"/>
      <c r="AY672" s="53"/>
      <c r="AZ672" s="53"/>
      <c r="BA672" s="53"/>
    </row>
    <row r="673" spans="1:53" x14ac:dyDescent="0.2">
      <c r="A673" s="53"/>
      <c r="B673" s="53"/>
      <c r="C673" s="53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  <c r="AI673" s="127"/>
      <c r="AJ673" s="127"/>
      <c r="AK673" s="127"/>
      <c r="AL673" s="127"/>
      <c r="AM673" s="127"/>
      <c r="AN673" s="127"/>
      <c r="AO673" s="127"/>
      <c r="AP673" s="127"/>
      <c r="AQ673" s="127"/>
      <c r="AR673" s="127"/>
      <c r="AS673" s="127"/>
      <c r="AT673" s="53"/>
      <c r="AU673" s="53"/>
      <c r="AV673" s="53"/>
      <c r="AW673" s="53"/>
      <c r="AX673" s="53"/>
      <c r="AY673" s="53"/>
      <c r="AZ673" s="53"/>
      <c r="BA673" s="53"/>
    </row>
    <row r="674" spans="1:53" x14ac:dyDescent="0.2">
      <c r="A674" s="53"/>
      <c r="B674" s="53"/>
      <c r="C674" s="53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  <c r="AI674" s="127"/>
      <c r="AJ674" s="127"/>
      <c r="AK674" s="127"/>
      <c r="AL674" s="127"/>
      <c r="AM674" s="127"/>
      <c r="AN674" s="127"/>
      <c r="AO674" s="127"/>
      <c r="AP674" s="127"/>
      <c r="AQ674" s="127"/>
      <c r="AR674" s="127"/>
      <c r="AS674" s="127"/>
      <c r="AT674" s="53"/>
      <c r="AU674" s="53"/>
      <c r="AV674" s="53"/>
      <c r="AW674" s="53"/>
      <c r="AX674" s="53"/>
      <c r="AY674" s="53"/>
      <c r="AZ674" s="53"/>
      <c r="BA674" s="53"/>
    </row>
    <row r="675" spans="1:53" x14ac:dyDescent="0.2">
      <c r="A675" s="53"/>
      <c r="B675" s="53"/>
      <c r="C675" s="53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  <c r="AI675" s="127"/>
      <c r="AJ675" s="127"/>
      <c r="AK675" s="127"/>
      <c r="AL675" s="127"/>
      <c r="AM675" s="127"/>
      <c r="AN675" s="127"/>
      <c r="AO675" s="127"/>
      <c r="AP675" s="127"/>
      <c r="AQ675" s="127"/>
      <c r="AR675" s="127"/>
      <c r="AS675" s="127"/>
      <c r="AT675" s="53"/>
      <c r="AU675" s="53"/>
      <c r="AV675" s="53"/>
      <c r="AW675" s="53"/>
      <c r="AX675" s="53"/>
      <c r="AY675" s="53"/>
      <c r="AZ675" s="53"/>
      <c r="BA675" s="53"/>
    </row>
    <row r="676" spans="1:53" x14ac:dyDescent="0.2">
      <c r="A676" s="53"/>
      <c r="B676" s="53"/>
      <c r="C676" s="53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  <c r="AI676" s="127"/>
      <c r="AJ676" s="127"/>
      <c r="AK676" s="127"/>
      <c r="AL676" s="127"/>
      <c r="AM676" s="127"/>
      <c r="AN676" s="127"/>
      <c r="AO676" s="127"/>
      <c r="AP676" s="127"/>
      <c r="AQ676" s="127"/>
      <c r="AR676" s="127"/>
      <c r="AS676" s="127"/>
      <c r="AT676" s="53"/>
      <c r="AU676" s="53"/>
      <c r="AV676" s="53"/>
      <c r="AW676" s="53"/>
      <c r="AX676" s="53"/>
      <c r="AY676" s="53"/>
      <c r="AZ676" s="53"/>
      <c r="BA676" s="53"/>
    </row>
    <row r="677" spans="1:53" x14ac:dyDescent="0.2">
      <c r="A677" s="53"/>
      <c r="B677" s="53"/>
      <c r="C677" s="53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  <c r="AI677" s="127"/>
      <c r="AJ677" s="127"/>
      <c r="AK677" s="127"/>
      <c r="AL677" s="127"/>
      <c r="AM677" s="127"/>
      <c r="AN677" s="127"/>
      <c r="AO677" s="127"/>
      <c r="AP677" s="127"/>
      <c r="AQ677" s="127"/>
      <c r="AR677" s="127"/>
      <c r="AS677" s="127"/>
      <c r="AT677" s="53"/>
      <c r="AU677" s="53"/>
      <c r="AV677" s="53"/>
      <c r="AW677" s="53"/>
      <c r="AX677" s="53"/>
      <c r="AY677" s="53"/>
      <c r="AZ677" s="53"/>
      <c r="BA677" s="53"/>
    </row>
    <row r="678" spans="1:53" x14ac:dyDescent="0.2">
      <c r="A678" s="53"/>
      <c r="B678" s="53"/>
      <c r="C678" s="53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  <c r="AI678" s="127"/>
      <c r="AJ678" s="127"/>
      <c r="AK678" s="127"/>
      <c r="AL678" s="127"/>
      <c r="AM678" s="127"/>
      <c r="AN678" s="127"/>
      <c r="AO678" s="127"/>
      <c r="AP678" s="127"/>
      <c r="AQ678" s="127"/>
      <c r="AR678" s="127"/>
      <c r="AS678" s="127"/>
      <c r="AT678" s="53"/>
      <c r="AU678" s="53"/>
      <c r="AV678" s="53"/>
      <c r="AW678" s="53"/>
      <c r="AX678" s="53"/>
      <c r="AY678" s="53"/>
      <c r="AZ678" s="53"/>
      <c r="BA678" s="53"/>
    </row>
    <row r="679" spans="1:53" x14ac:dyDescent="0.2">
      <c r="A679" s="53"/>
      <c r="B679" s="53"/>
      <c r="C679" s="53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  <c r="AI679" s="127"/>
      <c r="AJ679" s="127"/>
      <c r="AK679" s="127"/>
      <c r="AL679" s="127"/>
      <c r="AM679" s="127"/>
      <c r="AN679" s="127"/>
      <c r="AO679" s="127"/>
      <c r="AP679" s="127"/>
      <c r="AQ679" s="127"/>
      <c r="AR679" s="127"/>
      <c r="AS679" s="127"/>
      <c r="AT679" s="53"/>
      <c r="AU679" s="53"/>
      <c r="AV679" s="53"/>
      <c r="AW679" s="53"/>
      <c r="AX679" s="53"/>
      <c r="AY679" s="53"/>
      <c r="AZ679" s="53"/>
      <c r="BA679" s="53"/>
    </row>
    <row r="680" spans="1:53" x14ac:dyDescent="0.2">
      <c r="A680" s="53"/>
      <c r="B680" s="53"/>
      <c r="C680" s="53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  <c r="AI680" s="127"/>
      <c r="AJ680" s="127"/>
      <c r="AK680" s="127"/>
      <c r="AL680" s="127"/>
      <c r="AM680" s="127"/>
      <c r="AN680" s="127"/>
      <c r="AO680" s="127"/>
      <c r="AP680" s="127"/>
      <c r="AQ680" s="127"/>
      <c r="AR680" s="127"/>
      <c r="AS680" s="127"/>
      <c r="AT680" s="53"/>
      <c r="AU680" s="53"/>
      <c r="AV680" s="53"/>
      <c r="AW680" s="53"/>
      <c r="AX680" s="53"/>
      <c r="AY680" s="53"/>
      <c r="AZ680" s="53"/>
      <c r="BA680" s="53"/>
    </row>
    <row r="681" spans="1:53" x14ac:dyDescent="0.2">
      <c r="A681" s="53"/>
      <c r="B681" s="53"/>
      <c r="C681" s="53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  <c r="AI681" s="127"/>
      <c r="AJ681" s="127"/>
      <c r="AK681" s="127"/>
      <c r="AL681" s="127"/>
      <c r="AM681" s="127"/>
      <c r="AN681" s="127"/>
      <c r="AO681" s="127"/>
      <c r="AP681" s="127"/>
      <c r="AQ681" s="127"/>
      <c r="AR681" s="127"/>
      <c r="AS681" s="127"/>
      <c r="AT681" s="53"/>
      <c r="AU681" s="53"/>
      <c r="AV681" s="53"/>
      <c r="AW681" s="53"/>
      <c r="AX681" s="53"/>
      <c r="AY681" s="53"/>
      <c r="AZ681" s="53"/>
      <c r="BA681" s="53"/>
    </row>
    <row r="682" spans="1:53" x14ac:dyDescent="0.2">
      <c r="A682" s="53"/>
      <c r="B682" s="53"/>
      <c r="C682" s="53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  <c r="AI682" s="127"/>
      <c r="AJ682" s="127"/>
      <c r="AK682" s="127"/>
      <c r="AL682" s="127"/>
      <c r="AM682" s="127"/>
      <c r="AN682" s="127"/>
      <c r="AO682" s="127"/>
      <c r="AP682" s="127"/>
      <c r="AQ682" s="127"/>
      <c r="AR682" s="127"/>
      <c r="AS682" s="127"/>
      <c r="AT682" s="53"/>
      <c r="AU682" s="53"/>
      <c r="AV682" s="53"/>
      <c r="AW682" s="53"/>
      <c r="AX682" s="53"/>
      <c r="AY682" s="53"/>
      <c r="AZ682" s="53"/>
      <c r="BA682" s="53"/>
    </row>
    <row r="683" spans="1:53" x14ac:dyDescent="0.2">
      <c r="A683" s="53"/>
      <c r="B683" s="53"/>
      <c r="C683" s="53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  <c r="AI683" s="127"/>
      <c r="AJ683" s="127"/>
      <c r="AK683" s="127"/>
      <c r="AL683" s="127"/>
      <c r="AM683" s="127"/>
      <c r="AN683" s="127"/>
      <c r="AO683" s="127"/>
      <c r="AP683" s="127"/>
      <c r="AQ683" s="127"/>
      <c r="AR683" s="127"/>
      <c r="AS683" s="127"/>
      <c r="AT683" s="53"/>
      <c r="AU683" s="53"/>
      <c r="AV683" s="53"/>
      <c r="AW683" s="53"/>
      <c r="AX683" s="53"/>
      <c r="AY683" s="53"/>
      <c r="AZ683" s="53"/>
      <c r="BA683" s="53"/>
    </row>
    <row r="684" spans="1:53" x14ac:dyDescent="0.2">
      <c r="A684" s="53"/>
      <c r="B684" s="53"/>
      <c r="C684" s="53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  <c r="AI684" s="127"/>
      <c r="AJ684" s="127"/>
      <c r="AK684" s="127"/>
      <c r="AL684" s="127"/>
      <c r="AM684" s="127"/>
      <c r="AN684" s="127"/>
      <c r="AO684" s="127"/>
      <c r="AP684" s="127"/>
      <c r="AQ684" s="127"/>
      <c r="AR684" s="127"/>
      <c r="AS684" s="127"/>
      <c r="AT684" s="53"/>
      <c r="AU684" s="53"/>
      <c r="AV684" s="53"/>
      <c r="AW684" s="53"/>
      <c r="AX684" s="53"/>
      <c r="AY684" s="53"/>
      <c r="AZ684" s="53"/>
      <c r="BA684" s="53"/>
    </row>
    <row r="685" spans="1:53" x14ac:dyDescent="0.2">
      <c r="A685" s="53"/>
      <c r="B685" s="53"/>
      <c r="C685" s="53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  <c r="AI685" s="127"/>
      <c r="AJ685" s="127"/>
      <c r="AK685" s="127"/>
      <c r="AL685" s="127"/>
      <c r="AM685" s="127"/>
      <c r="AN685" s="127"/>
      <c r="AO685" s="127"/>
      <c r="AP685" s="127"/>
      <c r="AQ685" s="127"/>
      <c r="AR685" s="127"/>
      <c r="AS685" s="127"/>
      <c r="AT685" s="53"/>
      <c r="AU685" s="53"/>
      <c r="AV685" s="53"/>
      <c r="AW685" s="53"/>
      <c r="AX685" s="53"/>
      <c r="AY685" s="53"/>
      <c r="AZ685" s="53"/>
      <c r="BA685" s="53"/>
    </row>
    <row r="686" spans="1:53" x14ac:dyDescent="0.2">
      <c r="A686" s="53"/>
      <c r="B686" s="53"/>
      <c r="C686" s="53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  <c r="AI686" s="127"/>
      <c r="AJ686" s="127"/>
      <c r="AK686" s="127"/>
      <c r="AL686" s="127"/>
      <c r="AM686" s="127"/>
      <c r="AN686" s="127"/>
      <c r="AO686" s="127"/>
      <c r="AP686" s="127"/>
      <c r="AQ686" s="127"/>
      <c r="AR686" s="127"/>
      <c r="AS686" s="127"/>
      <c r="AT686" s="53"/>
      <c r="AU686" s="53"/>
      <c r="AV686" s="53"/>
      <c r="AW686" s="53"/>
      <c r="AX686" s="53"/>
      <c r="AY686" s="53"/>
      <c r="AZ686" s="53"/>
      <c r="BA686" s="53"/>
    </row>
    <row r="687" spans="1:53" x14ac:dyDescent="0.2">
      <c r="A687" s="53"/>
      <c r="B687" s="53"/>
      <c r="C687" s="53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  <c r="AI687" s="127"/>
      <c r="AJ687" s="127"/>
      <c r="AK687" s="127"/>
      <c r="AL687" s="127"/>
      <c r="AM687" s="127"/>
      <c r="AN687" s="127"/>
      <c r="AO687" s="127"/>
      <c r="AP687" s="127"/>
      <c r="AQ687" s="127"/>
      <c r="AR687" s="127"/>
      <c r="AS687" s="127"/>
      <c r="AT687" s="53"/>
      <c r="AU687" s="53"/>
      <c r="AV687" s="53"/>
      <c r="AW687" s="53"/>
      <c r="AX687" s="53"/>
      <c r="AY687" s="53"/>
      <c r="AZ687" s="53"/>
      <c r="BA687" s="53"/>
    </row>
    <row r="688" spans="1:53" x14ac:dyDescent="0.2">
      <c r="A688" s="53"/>
      <c r="B688" s="53"/>
      <c r="C688" s="53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  <c r="AI688" s="127"/>
      <c r="AJ688" s="127"/>
      <c r="AK688" s="127"/>
      <c r="AL688" s="127"/>
      <c r="AM688" s="127"/>
      <c r="AN688" s="127"/>
      <c r="AO688" s="127"/>
      <c r="AP688" s="127"/>
      <c r="AQ688" s="127"/>
      <c r="AR688" s="127"/>
      <c r="AS688" s="127"/>
      <c r="AT688" s="53"/>
      <c r="AU688" s="53"/>
      <c r="AV688" s="53"/>
      <c r="AW688" s="53"/>
      <c r="AX688" s="53"/>
      <c r="AY688" s="53"/>
      <c r="AZ688" s="53"/>
      <c r="BA688" s="53"/>
    </row>
    <row r="689" spans="1:53" x14ac:dyDescent="0.2">
      <c r="A689" s="53"/>
      <c r="B689" s="53"/>
      <c r="C689" s="53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  <c r="AI689" s="127"/>
      <c r="AJ689" s="127"/>
      <c r="AK689" s="127"/>
      <c r="AL689" s="127"/>
      <c r="AM689" s="127"/>
      <c r="AN689" s="127"/>
      <c r="AO689" s="127"/>
      <c r="AP689" s="127"/>
      <c r="AQ689" s="127"/>
      <c r="AR689" s="127"/>
      <c r="AS689" s="127"/>
      <c r="AT689" s="53"/>
      <c r="AU689" s="53"/>
      <c r="AV689" s="53"/>
      <c r="AW689" s="53"/>
      <c r="AX689" s="53"/>
      <c r="AY689" s="53"/>
      <c r="AZ689" s="53"/>
      <c r="BA689" s="53"/>
    </row>
    <row r="690" spans="1:53" x14ac:dyDescent="0.2">
      <c r="A690" s="53"/>
      <c r="B690" s="53"/>
      <c r="C690" s="53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  <c r="AI690" s="127"/>
      <c r="AJ690" s="127"/>
      <c r="AK690" s="127"/>
      <c r="AL690" s="127"/>
      <c r="AM690" s="127"/>
      <c r="AN690" s="127"/>
      <c r="AO690" s="127"/>
      <c r="AP690" s="127"/>
      <c r="AQ690" s="127"/>
      <c r="AR690" s="127"/>
      <c r="AS690" s="127"/>
      <c r="AT690" s="53"/>
      <c r="AU690" s="53"/>
      <c r="AV690" s="53"/>
      <c r="AW690" s="53"/>
      <c r="AX690" s="53"/>
      <c r="AY690" s="53"/>
      <c r="AZ690" s="53"/>
      <c r="BA690" s="53"/>
    </row>
    <row r="691" spans="1:53" x14ac:dyDescent="0.2">
      <c r="A691" s="53"/>
      <c r="B691" s="53"/>
      <c r="C691" s="53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  <c r="AI691" s="127"/>
      <c r="AJ691" s="127"/>
      <c r="AK691" s="127"/>
      <c r="AL691" s="127"/>
      <c r="AM691" s="127"/>
      <c r="AN691" s="127"/>
      <c r="AO691" s="127"/>
      <c r="AP691" s="127"/>
      <c r="AQ691" s="127"/>
      <c r="AR691" s="127"/>
      <c r="AS691" s="127"/>
      <c r="AT691" s="53"/>
      <c r="AU691" s="53"/>
      <c r="AV691" s="53"/>
      <c r="AW691" s="53"/>
      <c r="AX691" s="53"/>
      <c r="AY691" s="53"/>
      <c r="AZ691" s="53"/>
      <c r="BA691" s="53"/>
    </row>
    <row r="692" spans="1:53" x14ac:dyDescent="0.2">
      <c r="A692" s="53"/>
      <c r="B692" s="53"/>
      <c r="C692" s="53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  <c r="AI692" s="127"/>
      <c r="AJ692" s="127"/>
      <c r="AK692" s="127"/>
      <c r="AL692" s="127"/>
      <c r="AM692" s="127"/>
      <c r="AN692" s="127"/>
      <c r="AO692" s="127"/>
      <c r="AP692" s="127"/>
      <c r="AQ692" s="127"/>
      <c r="AR692" s="127"/>
      <c r="AS692" s="127"/>
      <c r="AT692" s="53"/>
      <c r="AU692" s="53"/>
      <c r="AV692" s="53"/>
      <c r="AW692" s="53"/>
      <c r="AX692" s="53"/>
      <c r="AY692" s="53"/>
      <c r="AZ692" s="53"/>
      <c r="BA692" s="53"/>
    </row>
    <row r="693" spans="1:53" x14ac:dyDescent="0.2">
      <c r="A693" s="53"/>
      <c r="B693" s="53"/>
      <c r="C693" s="53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  <c r="AI693" s="127"/>
      <c r="AJ693" s="127"/>
      <c r="AK693" s="127"/>
      <c r="AL693" s="127"/>
      <c r="AM693" s="127"/>
      <c r="AN693" s="127"/>
      <c r="AO693" s="127"/>
      <c r="AP693" s="127"/>
      <c r="AQ693" s="127"/>
      <c r="AR693" s="127"/>
      <c r="AS693" s="127"/>
      <c r="AT693" s="53"/>
      <c r="AU693" s="53"/>
      <c r="AV693" s="53"/>
      <c r="AW693" s="53"/>
      <c r="AX693" s="53"/>
      <c r="AY693" s="53"/>
      <c r="AZ693" s="53"/>
      <c r="BA693" s="53"/>
    </row>
    <row r="694" spans="1:53" x14ac:dyDescent="0.2">
      <c r="A694" s="53"/>
      <c r="B694" s="53"/>
      <c r="C694" s="53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  <c r="AI694" s="127"/>
      <c r="AJ694" s="127"/>
      <c r="AK694" s="127"/>
      <c r="AL694" s="127"/>
      <c r="AM694" s="127"/>
      <c r="AN694" s="127"/>
      <c r="AO694" s="127"/>
      <c r="AP694" s="127"/>
      <c r="AQ694" s="127"/>
      <c r="AR694" s="127"/>
      <c r="AS694" s="127"/>
      <c r="AT694" s="53"/>
      <c r="AU694" s="53"/>
      <c r="AV694" s="53"/>
      <c r="AW694" s="53"/>
      <c r="AX694" s="53"/>
      <c r="AY694" s="53"/>
      <c r="AZ694" s="53"/>
      <c r="BA694" s="53"/>
    </row>
    <row r="695" spans="1:53" x14ac:dyDescent="0.2">
      <c r="A695" s="53"/>
      <c r="B695" s="53"/>
      <c r="C695" s="53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  <c r="AI695" s="127"/>
      <c r="AJ695" s="127"/>
      <c r="AK695" s="127"/>
      <c r="AL695" s="127"/>
      <c r="AM695" s="127"/>
      <c r="AN695" s="127"/>
      <c r="AO695" s="127"/>
      <c r="AP695" s="127"/>
      <c r="AQ695" s="127"/>
      <c r="AR695" s="127"/>
      <c r="AS695" s="127"/>
      <c r="AT695" s="53"/>
      <c r="AU695" s="53"/>
      <c r="AV695" s="53"/>
      <c r="AW695" s="53"/>
      <c r="AX695" s="53"/>
      <c r="AY695" s="53"/>
      <c r="AZ695" s="53"/>
      <c r="BA695" s="53"/>
    </row>
    <row r="696" spans="1:53" x14ac:dyDescent="0.2">
      <c r="A696" s="53"/>
      <c r="B696" s="53"/>
      <c r="C696" s="53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  <c r="AI696" s="127"/>
      <c r="AJ696" s="127"/>
      <c r="AK696" s="127"/>
      <c r="AL696" s="127"/>
      <c r="AM696" s="127"/>
      <c r="AN696" s="127"/>
      <c r="AO696" s="127"/>
      <c r="AP696" s="127"/>
      <c r="AQ696" s="127"/>
      <c r="AR696" s="127"/>
      <c r="AS696" s="127"/>
      <c r="AT696" s="53"/>
      <c r="AU696" s="53"/>
      <c r="AV696" s="53"/>
      <c r="AW696" s="53"/>
      <c r="AX696" s="53"/>
      <c r="AY696" s="53"/>
      <c r="AZ696" s="53"/>
      <c r="BA696" s="53"/>
    </row>
    <row r="697" spans="1:53" x14ac:dyDescent="0.2">
      <c r="A697" s="53"/>
      <c r="B697" s="53"/>
      <c r="C697" s="53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  <c r="AI697" s="127"/>
      <c r="AJ697" s="127"/>
      <c r="AK697" s="127"/>
      <c r="AL697" s="127"/>
      <c r="AM697" s="127"/>
      <c r="AN697" s="127"/>
      <c r="AO697" s="127"/>
      <c r="AP697" s="127"/>
      <c r="AQ697" s="127"/>
      <c r="AR697" s="127"/>
      <c r="AS697" s="127"/>
      <c r="AT697" s="53"/>
      <c r="AU697" s="53"/>
      <c r="AV697" s="53"/>
      <c r="AW697" s="53"/>
      <c r="AX697" s="53"/>
      <c r="AY697" s="53"/>
      <c r="AZ697" s="53"/>
      <c r="BA697" s="53"/>
    </row>
    <row r="698" spans="1:53" x14ac:dyDescent="0.2">
      <c r="A698" s="53"/>
      <c r="B698" s="53"/>
      <c r="C698" s="53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  <c r="AI698" s="127"/>
      <c r="AJ698" s="127"/>
      <c r="AK698" s="127"/>
      <c r="AL698" s="127"/>
      <c r="AM698" s="127"/>
      <c r="AN698" s="127"/>
      <c r="AO698" s="127"/>
      <c r="AP698" s="127"/>
      <c r="AQ698" s="127"/>
      <c r="AR698" s="127"/>
      <c r="AS698" s="127"/>
      <c r="AT698" s="53"/>
      <c r="AU698" s="53"/>
      <c r="AV698" s="53"/>
      <c r="AW698" s="53"/>
      <c r="AX698" s="53"/>
      <c r="AY698" s="53"/>
      <c r="AZ698" s="53"/>
      <c r="BA698" s="53"/>
    </row>
    <row r="699" spans="1:53" x14ac:dyDescent="0.2">
      <c r="A699" s="53"/>
      <c r="B699" s="53"/>
      <c r="C699" s="53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  <c r="AI699" s="127"/>
      <c r="AJ699" s="127"/>
      <c r="AK699" s="127"/>
      <c r="AL699" s="127"/>
      <c r="AM699" s="127"/>
      <c r="AN699" s="127"/>
      <c r="AO699" s="127"/>
      <c r="AP699" s="127"/>
      <c r="AQ699" s="127"/>
      <c r="AR699" s="127"/>
      <c r="AS699" s="127"/>
      <c r="AT699" s="53"/>
      <c r="AU699" s="53"/>
      <c r="AV699" s="53"/>
      <c r="AW699" s="53"/>
      <c r="AX699" s="53"/>
      <c r="AY699" s="53"/>
      <c r="AZ699" s="53"/>
      <c r="BA699" s="53"/>
    </row>
    <row r="700" spans="1:53" x14ac:dyDescent="0.2">
      <c r="A700" s="53"/>
      <c r="B700" s="53"/>
      <c r="C700" s="53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  <c r="AI700" s="127"/>
      <c r="AJ700" s="127"/>
      <c r="AK700" s="127"/>
      <c r="AL700" s="127"/>
      <c r="AM700" s="127"/>
      <c r="AN700" s="127"/>
      <c r="AO700" s="127"/>
      <c r="AP700" s="127"/>
      <c r="AQ700" s="127"/>
      <c r="AR700" s="127"/>
      <c r="AS700" s="127"/>
      <c r="AT700" s="53"/>
      <c r="AU700" s="53"/>
      <c r="AV700" s="53"/>
      <c r="AW700" s="53"/>
      <c r="AX700" s="53"/>
      <c r="AY700" s="53"/>
      <c r="AZ700" s="53"/>
      <c r="BA700" s="53"/>
    </row>
    <row r="701" spans="1:53" x14ac:dyDescent="0.2">
      <c r="A701" s="53"/>
      <c r="B701" s="53"/>
      <c r="C701" s="53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  <c r="AI701" s="127"/>
      <c r="AJ701" s="127"/>
      <c r="AK701" s="127"/>
      <c r="AL701" s="127"/>
      <c r="AM701" s="127"/>
      <c r="AN701" s="127"/>
      <c r="AO701" s="127"/>
      <c r="AP701" s="127"/>
      <c r="AQ701" s="127"/>
      <c r="AR701" s="127"/>
      <c r="AS701" s="127"/>
      <c r="AT701" s="53"/>
      <c r="AU701" s="53"/>
      <c r="AV701" s="53"/>
      <c r="AW701" s="53"/>
      <c r="AX701" s="53"/>
      <c r="AY701" s="53"/>
      <c r="AZ701" s="53"/>
      <c r="BA701" s="53"/>
    </row>
    <row r="702" spans="1:53" x14ac:dyDescent="0.2">
      <c r="A702" s="53"/>
      <c r="B702" s="53"/>
      <c r="C702" s="53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  <c r="AI702" s="127"/>
      <c r="AJ702" s="127"/>
      <c r="AK702" s="127"/>
      <c r="AL702" s="127"/>
      <c r="AM702" s="127"/>
      <c r="AN702" s="127"/>
      <c r="AO702" s="127"/>
      <c r="AP702" s="127"/>
      <c r="AQ702" s="127"/>
      <c r="AR702" s="127"/>
      <c r="AS702" s="127"/>
      <c r="AT702" s="53"/>
      <c r="AU702" s="53"/>
      <c r="AV702" s="53"/>
      <c r="AW702" s="53"/>
      <c r="AX702" s="53"/>
      <c r="AY702" s="53"/>
      <c r="AZ702" s="53"/>
      <c r="BA702" s="53"/>
    </row>
    <row r="703" spans="1:53" x14ac:dyDescent="0.2">
      <c r="A703" s="53"/>
      <c r="B703" s="53"/>
      <c r="C703" s="53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  <c r="AI703" s="127"/>
      <c r="AJ703" s="127"/>
      <c r="AK703" s="127"/>
      <c r="AL703" s="127"/>
      <c r="AM703" s="127"/>
      <c r="AN703" s="127"/>
      <c r="AO703" s="127"/>
      <c r="AP703" s="127"/>
      <c r="AQ703" s="127"/>
      <c r="AR703" s="127"/>
      <c r="AS703" s="127"/>
      <c r="AT703" s="53"/>
      <c r="AU703" s="53"/>
      <c r="AV703" s="53"/>
      <c r="AW703" s="53"/>
      <c r="AX703" s="53"/>
      <c r="AY703" s="53"/>
      <c r="AZ703" s="53"/>
      <c r="BA703" s="53"/>
    </row>
    <row r="704" spans="1:53" x14ac:dyDescent="0.2">
      <c r="A704" s="53"/>
      <c r="B704" s="53"/>
      <c r="C704" s="53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  <c r="AI704" s="127"/>
      <c r="AJ704" s="127"/>
      <c r="AK704" s="127"/>
      <c r="AL704" s="127"/>
      <c r="AM704" s="127"/>
      <c r="AN704" s="127"/>
      <c r="AO704" s="127"/>
      <c r="AP704" s="127"/>
      <c r="AQ704" s="127"/>
      <c r="AR704" s="127"/>
      <c r="AS704" s="127"/>
      <c r="AT704" s="53"/>
      <c r="AU704" s="53"/>
      <c r="AV704" s="53"/>
      <c r="AW704" s="53"/>
      <c r="AX704" s="53"/>
      <c r="AY704" s="53"/>
      <c r="AZ704" s="53"/>
      <c r="BA704" s="53"/>
    </row>
    <row r="705" spans="1:53" x14ac:dyDescent="0.2">
      <c r="A705" s="53"/>
      <c r="B705" s="53"/>
      <c r="C705" s="53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  <c r="AI705" s="127"/>
      <c r="AJ705" s="127"/>
      <c r="AK705" s="127"/>
      <c r="AL705" s="127"/>
      <c r="AM705" s="127"/>
      <c r="AN705" s="127"/>
      <c r="AO705" s="127"/>
      <c r="AP705" s="127"/>
      <c r="AQ705" s="127"/>
      <c r="AR705" s="127"/>
      <c r="AS705" s="127"/>
      <c r="AT705" s="53"/>
      <c r="AU705" s="53"/>
      <c r="AV705" s="53"/>
      <c r="AW705" s="53"/>
      <c r="AX705" s="53"/>
      <c r="AY705" s="53"/>
      <c r="AZ705" s="53"/>
      <c r="BA705" s="53"/>
    </row>
    <row r="706" spans="1:53" x14ac:dyDescent="0.2">
      <c r="A706" s="53"/>
      <c r="B706" s="53"/>
      <c r="C706" s="53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  <c r="AI706" s="127"/>
      <c r="AJ706" s="127"/>
      <c r="AK706" s="127"/>
      <c r="AL706" s="127"/>
      <c r="AM706" s="127"/>
      <c r="AN706" s="127"/>
      <c r="AO706" s="127"/>
      <c r="AP706" s="127"/>
      <c r="AQ706" s="127"/>
      <c r="AR706" s="127"/>
      <c r="AS706" s="127"/>
      <c r="AT706" s="53"/>
      <c r="AU706" s="53"/>
      <c r="AV706" s="53"/>
      <c r="AW706" s="53"/>
      <c r="AX706" s="53"/>
      <c r="AY706" s="53"/>
      <c r="AZ706" s="53"/>
      <c r="BA706" s="53"/>
    </row>
    <row r="707" spans="1:53" x14ac:dyDescent="0.2">
      <c r="A707" s="53"/>
      <c r="B707" s="53"/>
      <c r="C707" s="53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  <c r="AI707" s="127"/>
      <c r="AJ707" s="127"/>
      <c r="AK707" s="127"/>
      <c r="AL707" s="127"/>
      <c r="AM707" s="127"/>
      <c r="AN707" s="127"/>
      <c r="AO707" s="127"/>
      <c r="AP707" s="127"/>
      <c r="AQ707" s="127"/>
      <c r="AR707" s="127"/>
      <c r="AS707" s="127"/>
      <c r="AT707" s="53"/>
      <c r="AU707" s="53"/>
      <c r="AV707" s="53"/>
      <c r="AW707" s="53"/>
      <c r="AX707" s="53"/>
      <c r="AY707" s="53"/>
      <c r="AZ707" s="53"/>
      <c r="BA707" s="53"/>
    </row>
    <row r="708" spans="1:53" x14ac:dyDescent="0.2">
      <c r="A708" s="53"/>
      <c r="B708" s="53"/>
      <c r="C708" s="53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  <c r="AI708" s="127"/>
      <c r="AJ708" s="127"/>
      <c r="AK708" s="127"/>
      <c r="AL708" s="127"/>
      <c r="AM708" s="127"/>
      <c r="AN708" s="127"/>
      <c r="AO708" s="127"/>
      <c r="AP708" s="127"/>
      <c r="AQ708" s="127"/>
      <c r="AR708" s="127"/>
      <c r="AS708" s="127"/>
      <c r="AT708" s="53"/>
      <c r="AU708" s="53"/>
      <c r="AV708" s="53"/>
      <c r="AW708" s="53"/>
      <c r="AX708" s="53"/>
      <c r="AY708" s="53"/>
      <c r="AZ708" s="53"/>
      <c r="BA708" s="53"/>
    </row>
  </sheetData>
  <mergeCells count="1">
    <mergeCell ref="A1:C1"/>
  </mergeCells>
  <printOptions horizontalCentered="1"/>
  <pageMargins left="0.27559055118110237" right="0.19685039370078741" top="0.39370078740157483" bottom="0.43307086614173229" header="0.43307086614173229" footer="0.23622047244094491"/>
  <pageSetup scale="95" orientation="portrait" r:id="rId1"/>
  <headerFooter alignWithMargins="0"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GridLines="0" zoomScaleNormal="100" workbookViewId="0">
      <selection activeCell="B15" sqref="B15"/>
    </sheetView>
  </sheetViews>
  <sheetFormatPr baseColWidth="10" defaultColWidth="9.7109375" defaultRowHeight="12.75" x14ac:dyDescent="0.2"/>
  <cols>
    <col min="1" max="1" width="35.28515625" style="1" customWidth="1"/>
    <col min="2" max="4" width="17" style="1" customWidth="1"/>
    <col min="5" max="5" width="11.85546875" style="1" customWidth="1"/>
    <col min="6" max="6" width="17" style="1" customWidth="1"/>
    <col min="7" max="8" width="9.7109375" style="1"/>
    <col min="9" max="9" width="11.140625" style="1" bestFit="1" customWidth="1"/>
    <col min="10" max="10" width="9.7109375" style="1"/>
    <col min="11" max="11" width="10.140625" style="1" bestFit="1" customWidth="1"/>
    <col min="12" max="16384" width="9.7109375" style="1"/>
  </cols>
  <sheetData>
    <row r="1" spans="1:11" x14ac:dyDescent="0.2">
      <c r="A1" s="114" t="s">
        <v>149</v>
      </c>
      <c r="B1" s="114"/>
      <c r="C1" s="114"/>
      <c r="D1" s="114"/>
      <c r="E1" s="114"/>
      <c r="F1" s="114"/>
    </row>
    <row r="2" spans="1:11" ht="21" customHeight="1" x14ac:dyDescent="0.2">
      <c r="A2" s="115" t="s">
        <v>83</v>
      </c>
      <c r="B2" s="115"/>
      <c r="C2" s="115"/>
      <c r="D2" s="115"/>
      <c r="E2" s="115"/>
      <c r="F2" s="115"/>
    </row>
    <row r="3" spans="1:11" ht="37.5" customHeight="1" x14ac:dyDescent="0.2">
      <c r="A3" s="116" t="s">
        <v>146</v>
      </c>
      <c r="B3" s="116"/>
      <c r="C3" s="116"/>
      <c r="D3" s="116"/>
      <c r="E3" s="116"/>
      <c r="F3" s="116"/>
    </row>
    <row r="4" spans="1:11" ht="26.25" customHeight="1" x14ac:dyDescent="0.2">
      <c r="A4" s="46" t="s">
        <v>76</v>
      </c>
      <c r="B4" s="117" t="s">
        <v>148</v>
      </c>
      <c r="C4" s="117"/>
      <c r="D4" s="117" t="s">
        <v>75</v>
      </c>
      <c r="E4" s="117"/>
      <c r="F4" s="51" t="s">
        <v>65</v>
      </c>
    </row>
    <row r="5" spans="1:11" x14ac:dyDescent="0.2">
      <c r="A5" s="47" t="s">
        <v>67</v>
      </c>
      <c r="B5" s="113">
        <f>+'Part ENERO 2022'!J13</f>
        <v>60454935.280724362</v>
      </c>
      <c r="C5" s="113"/>
      <c r="D5" s="111">
        <f>+'Part ENERO 2022'!J18</f>
        <v>9364728.4499999993</v>
      </c>
      <c r="E5" s="111"/>
      <c r="F5" s="49">
        <f>SUM(B5:E5)</f>
        <v>69819663.730724365</v>
      </c>
    </row>
    <row r="6" spans="1:11" x14ac:dyDescent="0.2">
      <c r="A6" s="48" t="s">
        <v>70</v>
      </c>
      <c r="B6" s="110">
        <f>3000000/12</f>
        <v>250000</v>
      </c>
      <c r="C6" s="110"/>
      <c r="D6" s="112">
        <f>1000000/12</f>
        <v>83333.333333333328</v>
      </c>
      <c r="E6" s="110"/>
    </row>
    <row r="7" spans="1:11" x14ac:dyDescent="0.2">
      <c r="A7" s="50" t="s">
        <v>77</v>
      </c>
      <c r="B7" s="110">
        <f>+B6*51</f>
        <v>12750000</v>
      </c>
      <c r="C7" s="110"/>
      <c r="D7" s="110">
        <f>+D6*51</f>
        <v>4250000</v>
      </c>
      <c r="E7" s="110"/>
    </row>
    <row r="8" spans="1:11" x14ac:dyDescent="0.2">
      <c r="A8" s="50" t="s">
        <v>78</v>
      </c>
      <c r="B8" s="110">
        <f>+B5-B7</f>
        <v>47704935.280724362</v>
      </c>
      <c r="C8" s="110"/>
      <c r="D8" s="110">
        <f>+D5-D7</f>
        <v>5114728.4499999993</v>
      </c>
      <c r="E8" s="110"/>
    </row>
    <row r="9" spans="1:11" x14ac:dyDescent="0.2">
      <c r="A9" s="48" t="s">
        <v>71</v>
      </c>
      <c r="B9" s="110">
        <f>+B8*0.6</f>
        <v>28622961.168434616</v>
      </c>
      <c r="C9" s="110"/>
      <c r="D9" s="110">
        <f>+D8*0.6</f>
        <v>3068837.0699999994</v>
      </c>
      <c r="E9" s="110"/>
    </row>
    <row r="10" spans="1:11" x14ac:dyDescent="0.2">
      <c r="A10" s="48" t="s">
        <v>72</v>
      </c>
      <c r="B10" s="110">
        <f>+B8*0.4</f>
        <v>19081974.112289745</v>
      </c>
      <c r="C10" s="110"/>
      <c r="D10" s="110">
        <f>+D8*0.4</f>
        <v>2045891.38</v>
      </c>
      <c r="E10" s="110"/>
      <c r="I10" s="52" t="s">
        <v>80</v>
      </c>
      <c r="J10" s="52" t="s">
        <v>80</v>
      </c>
      <c r="K10" s="52" t="s">
        <v>80</v>
      </c>
    </row>
    <row r="11" spans="1:11" ht="13.5" thickBot="1" x14ac:dyDescent="0.25">
      <c r="A11" s="45"/>
      <c r="B11" s="45"/>
      <c r="C11" s="45"/>
      <c r="D11" s="45"/>
      <c r="E11" s="45"/>
      <c r="I11" s="52" t="s">
        <v>80</v>
      </c>
      <c r="J11" s="52" t="s">
        <v>80</v>
      </c>
      <c r="K11" s="52" t="s">
        <v>80</v>
      </c>
    </row>
    <row r="12" spans="1:11" ht="26.25" thickBot="1" x14ac:dyDescent="0.25">
      <c r="A12" s="3" t="s">
        <v>1</v>
      </c>
      <c r="B12" s="3" t="s">
        <v>74</v>
      </c>
      <c r="C12" s="3" t="s">
        <v>73</v>
      </c>
      <c r="D12" s="3" t="s">
        <v>74</v>
      </c>
      <c r="E12" s="3" t="s">
        <v>73</v>
      </c>
      <c r="F12" s="24" t="s">
        <v>65</v>
      </c>
    </row>
    <row r="14" spans="1:11" ht="13.5" thickBot="1" x14ac:dyDescent="0.25">
      <c r="A14" s="18" t="s">
        <v>84</v>
      </c>
      <c r="B14" s="18"/>
      <c r="D14" s="18"/>
    </row>
    <row r="15" spans="1:11" ht="13.5" thickTop="1" x14ac:dyDescent="0.2">
      <c r="A15" s="5" t="s">
        <v>10</v>
      </c>
      <c r="B15" s="25">
        <f t="shared" ref="B15:B26" si="0">+B$6</f>
        <v>250000</v>
      </c>
      <c r="C15" s="41">
        <f>+B$9*Poblacion!C5</f>
        <v>3835371.9475838947</v>
      </c>
      <c r="D15" s="25">
        <f t="shared" ref="D15:D26" si="1">+D$6</f>
        <v>83333.333333333328</v>
      </c>
      <c r="E15" s="57">
        <f>+D$9*Poblacion!C5</f>
        <v>411212.92589963204</v>
      </c>
      <c r="F15" s="42">
        <f>SUM(B15:E15)</f>
        <v>4579918.2068168605</v>
      </c>
    </row>
    <row r="16" spans="1:11" x14ac:dyDescent="0.2">
      <c r="A16" s="6" t="s">
        <v>13</v>
      </c>
      <c r="B16" s="26">
        <f t="shared" si="0"/>
        <v>250000</v>
      </c>
      <c r="C16" s="43">
        <f>+B$9*Poblacion!C6</f>
        <v>714750.38684767322</v>
      </c>
      <c r="D16" s="26">
        <f t="shared" si="1"/>
        <v>83333.333333333328</v>
      </c>
      <c r="E16" s="58">
        <f>+D$9*Poblacion!C6</f>
        <v>76632.619177568442</v>
      </c>
      <c r="F16" s="44">
        <f t="shared" ref="F16:F26" si="2">SUM(B16:E16)</f>
        <v>1124716.3393585749</v>
      </c>
    </row>
    <row r="17" spans="1:11" x14ac:dyDescent="0.2">
      <c r="A17" s="6" t="s">
        <v>22</v>
      </c>
      <c r="B17" s="26">
        <f t="shared" si="0"/>
        <v>250000</v>
      </c>
      <c r="C17" s="43">
        <f>+B$9*Poblacion!C7</f>
        <v>2320658.7329085232</v>
      </c>
      <c r="D17" s="26">
        <f t="shared" si="1"/>
        <v>83333.333333333328</v>
      </c>
      <c r="E17" s="58">
        <f>+D$9*Poblacion!C7</f>
        <v>248811.55742274268</v>
      </c>
      <c r="F17" s="44">
        <f t="shared" si="2"/>
        <v>2902803.6236645994</v>
      </c>
    </row>
    <row r="18" spans="1:11" x14ac:dyDescent="0.2">
      <c r="A18" s="6" t="s">
        <v>24</v>
      </c>
      <c r="B18" s="26">
        <f t="shared" si="0"/>
        <v>250000</v>
      </c>
      <c r="C18" s="43">
        <f>+B$9*Poblacion!C8</f>
        <v>2811473.0449997084</v>
      </c>
      <c r="D18" s="26">
        <f t="shared" si="1"/>
        <v>83333.333333333328</v>
      </c>
      <c r="E18" s="58">
        <f>+D$9*Poblacion!C8</f>
        <v>301434.66467458941</v>
      </c>
      <c r="F18" s="44">
        <f t="shared" si="2"/>
        <v>3446241.0430076313</v>
      </c>
    </row>
    <row r="19" spans="1:11" x14ac:dyDescent="0.2">
      <c r="A19" s="6" t="s">
        <v>29</v>
      </c>
      <c r="B19" s="26">
        <f t="shared" si="0"/>
        <v>250000</v>
      </c>
      <c r="C19" s="43">
        <f>+B$9*Poblacion!C9</f>
        <v>3757544.390073102</v>
      </c>
      <c r="D19" s="26">
        <f t="shared" si="1"/>
        <v>83333.333333333328</v>
      </c>
      <c r="E19" s="58">
        <f>+D$9*Poblacion!C9</f>
        <v>402868.57284156798</v>
      </c>
      <c r="F19" s="44">
        <f t="shared" si="2"/>
        <v>4493746.2962480038</v>
      </c>
    </row>
    <row r="20" spans="1:11" x14ac:dyDescent="0.2">
      <c r="A20" s="6" t="s">
        <v>35</v>
      </c>
      <c r="B20" s="26">
        <f t="shared" si="0"/>
        <v>250000</v>
      </c>
      <c r="C20" s="43">
        <f>+B$9*Poblacion!C10</f>
        <v>2754859.5000496609</v>
      </c>
      <c r="D20" s="26">
        <f t="shared" si="1"/>
        <v>83333.333333333328</v>
      </c>
      <c r="E20" s="58">
        <f>+D$9*Poblacion!C10</f>
        <v>295364.79145691491</v>
      </c>
      <c r="F20" s="44">
        <f t="shared" si="2"/>
        <v>3383557.6248399094</v>
      </c>
    </row>
    <row r="21" spans="1:11" x14ac:dyDescent="0.2">
      <c r="A21" s="6" t="s">
        <v>43</v>
      </c>
      <c r="B21" s="26">
        <f t="shared" si="0"/>
        <v>250000</v>
      </c>
      <c r="C21" s="43">
        <f>+B$9*Poblacion!C11</f>
        <v>6677909.4114173912</v>
      </c>
      <c r="D21" s="26">
        <f t="shared" si="1"/>
        <v>83333.333333333328</v>
      </c>
      <c r="E21" s="58">
        <f>+D$9*Poblacion!C11</f>
        <v>715978.19077013223</v>
      </c>
      <c r="F21" s="44">
        <f t="shared" si="2"/>
        <v>7727220.9355208566</v>
      </c>
      <c r="K21" s="52" t="s">
        <v>80</v>
      </c>
    </row>
    <row r="22" spans="1:11" x14ac:dyDescent="0.2">
      <c r="A22" s="6" t="s">
        <v>49</v>
      </c>
      <c r="B22" s="26">
        <f t="shared" si="0"/>
        <v>250000</v>
      </c>
      <c r="C22" s="43">
        <f>+B$9*Poblacion!C12</f>
        <v>506927.84738243715</v>
      </c>
      <c r="D22" s="26">
        <f t="shared" si="1"/>
        <v>83333.333333333328</v>
      </c>
      <c r="E22" s="58">
        <f>+D$9*Poblacion!C12</f>
        <v>54350.734737331331</v>
      </c>
      <c r="F22" s="44">
        <f t="shared" si="2"/>
        <v>894611.91545310186</v>
      </c>
    </row>
    <row r="23" spans="1:11" x14ac:dyDescent="0.2">
      <c r="A23" s="6" t="s">
        <v>50</v>
      </c>
      <c r="B23" s="26">
        <f t="shared" si="0"/>
        <v>250000</v>
      </c>
      <c r="C23" s="43">
        <f>+B$9*Poblacion!C13</f>
        <v>2408260.7445680704</v>
      </c>
      <c r="D23" s="26">
        <f t="shared" si="1"/>
        <v>83333.333333333328</v>
      </c>
      <c r="E23" s="58">
        <f>+D$9*Poblacion!C13</f>
        <v>258203.88755956525</v>
      </c>
      <c r="F23" s="44">
        <f t="shared" si="2"/>
        <v>2999797.9654609691</v>
      </c>
    </row>
    <row r="24" spans="1:11" x14ac:dyDescent="0.2">
      <c r="A24" s="6" t="s">
        <v>51</v>
      </c>
      <c r="B24" s="26">
        <f t="shared" si="0"/>
        <v>250000</v>
      </c>
      <c r="C24" s="43">
        <f>+B$9*Poblacion!C14</f>
        <v>772193.56269378937</v>
      </c>
      <c r="D24" s="26">
        <f t="shared" si="1"/>
        <v>83333.333333333328</v>
      </c>
      <c r="E24" s="58">
        <f>+D$9*Poblacion!C14</f>
        <v>82791.442033726868</v>
      </c>
      <c r="F24" s="44">
        <f t="shared" si="2"/>
        <v>1188318.3380608496</v>
      </c>
    </row>
    <row r="25" spans="1:11" x14ac:dyDescent="0.2">
      <c r="A25" s="6" t="s">
        <v>52</v>
      </c>
      <c r="B25" s="26">
        <f t="shared" si="0"/>
        <v>250000</v>
      </c>
      <c r="C25" s="43">
        <f>+B$9*Poblacion!C15</f>
        <v>1789677.4320111899</v>
      </c>
      <c r="D25" s="26">
        <f t="shared" si="1"/>
        <v>83333.333333333328</v>
      </c>
      <c r="E25" s="58">
        <f>+D$9*Poblacion!C15</f>
        <v>191881.90957528073</v>
      </c>
      <c r="F25" s="44">
        <f t="shared" si="2"/>
        <v>2314892.6749198041</v>
      </c>
    </row>
    <row r="26" spans="1:11" x14ac:dyDescent="0.2">
      <c r="A26" s="6" t="s">
        <v>53</v>
      </c>
      <c r="B26" s="26">
        <f t="shared" si="0"/>
        <v>250000</v>
      </c>
      <c r="C26" s="34">
        <f>+B$9*Poblacion!C16</f>
        <v>273334.16789917636</v>
      </c>
      <c r="D26" s="26">
        <f t="shared" si="1"/>
        <v>83333.333333333328</v>
      </c>
      <c r="E26" s="59">
        <f>+D$9*Poblacion!C16</f>
        <v>29305.77385094748</v>
      </c>
      <c r="F26" s="31">
        <f t="shared" si="2"/>
        <v>635973.27508345724</v>
      </c>
    </row>
    <row r="27" spans="1:11" ht="13.5" thickBot="1" x14ac:dyDescent="0.25">
      <c r="A27" s="14" t="s">
        <v>57</v>
      </c>
      <c r="B27" s="29">
        <f t="shared" ref="B27:F27" si="3">SUM(B15:B26)</f>
        <v>3000000</v>
      </c>
      <c r="C27" s="37">
        <f t="shared" si="3"/>
        <v>28622961.168434616</v>
      </c>
      <c r="D27" s="29">
        <f t="shared" si="3"/>
        <v>1000000.0000000001</v>
      </c>
      <c r="E27" s="60">
        <f t="shared" si="3"/>
        <v>3068837.0699999994</v>
      </c>
      <c r="F27" s="36">
        <f t="shared" si="3"/>
        <v>35691798.23843462</v>
      </c>
    </row>
    <row r="28" spans="1:11" ht="13.5" thickTop="1" x14ac:dyDescent="0.2">
      <c r="A28" s="15"/>
      <c r="B28" s="15"/>
      <c r="C28" s="16"/>
      <c r="D28" s="15"/>
      <c r="E28" s="16"/>
      <c r="F28" s="16"/>
    </row>
    <row r="29" spans="1:11" ht="13.5" thickBot="1" x14ac:dyDescent="0.25">
      <c r="A29" s="17" t="s">
        <v>85</v>
      </c>
      <c r="B29" s="17"/>
      <c r="C29" s="19"/>
      <c r="D29" s="17"/>
      <c r="E29" s="19"/>
      <c r="F29" s="19"/>
    </row>
    <row r="30" spans="1:11" ht="13.5" thickTop="1" x14ac:dyDescent="0.2">
      <c r="A30" s="5" t="s">
        <v>5</v>
      </c>
      <c r="B30" s="25">
        <f t="shared" ref="B30:B68" si="4">+B$6</f>
        <v>250000</v>
      </c>
      <c r="C30" s="33">
        <f>+B$10*Poblacion!C19</f>
        <v>64100.662707226293</v>
      </c>
      <c r="D30" s="25">
        <f t="shared" ref="D30:D68" si="5">+D$6</f>
        <v>83333.333333333328</v>
      </c>
      <c r="E30" s="61">
        <f>+D$10*Poblacion!C19</f>
        <v>6872.6114244405708</v>
      </c>
      <c r="F30" s="30">
        <f t="shared" ref="F30:F68" si="6">SUM(B30:E30)</f>
        <v>404306.60746500018</v>
      </c>
    </row>
    <row r="31" spans="1:11" x14ac:dyDescent="0.2">
      <c r="A31" s="6" t="s">
        <v>6</v>
      </c>
      <c r="B31" s="26">
        <f t="shared" si="4"/>
        <v>250000</v>
      </c>
      <c r="C31" s="34">
        <f>+B$10*Poblacion!C20</f>
        <v>72894.566669750944</v>
      </c>
      <c r="D31" s="26">
        <f t="shared" si="5"/>
        <v>83333.333333333328</v>
      </c>
      <c r="E31" s="59">
        <f>+D$10*Poblacion!C20</f>
        <v>7815.4579144108975</v>
      </c>
      <c r="F31" s="31">
        <f t="shared" si="6"/>
        <v>414043.35791749519</v>
      </c>
    </row>
    <row r="32" spans="1:11" x14ac:dyDescent="0.2">
      <c r="A32" s="6" t="s">
        <v>7</v>
      </c>
      <c r="B32" s="26">
        <f t="shared" si="4"/>
        <v>250000</v>
      </c>
      <c r="C32" s="34">
        <f>+B$10*Poblacion!C21</f>
        <v>30326.036459000468</v>
      </c>
      <c r="D32" s="26">
        <f t="shared" si="5"/>
        <v>83333.333333333328</v>
      </c>
      <c r="E32" s="59">
        <f>+D$10*Poblacion!C21</f>
        <v>3251.43385144179</v>
      </c>
      <c r="F32" s="31">
        <f t="shared" si="6"/>
        <v>366910.80364377558</v>
      </c>
    </row>
    <row r="33" spans="1:6" x14ac:dyDescent="0.2">
      <c r="A33" s="6" t="s">
        <v>8</v>
      </c>
      <c r="B33" s="26">
        <f t="shared" si="4"/>
        <v>250000</v>
      </c>
      <c r="C33" s="34">
        <f>+B$10*Poblacion!C22</f>
        <v>760608.03169983474</v>
      </c>
      <c r="D33" s="26">
        <f t="shared" si="5"/>
        <v>83333.333333333328</v>
      </c>
      <c r="E33" s="59">
        <f>+D$10*Poblacion!C22</f>
        <v>81549.288687654102</v>
      </c>
      <c r="F33" s="31">
        <f t="shared" si="6"/>
        <v>1175490.6537208222</v>
      </c>
    </row>
    <row r="34" spans="1:6" x14ac:dyDescent="0.2">
      <c r="A34" s="6" t="s">
        <v>9</v>
      </c>
      <c r="B34" s="26">
        <f t="shared" si="4"/>
        <v>250000</v>
      </c>
      <c r="C34" s="34">
        <f>+B$10*Poblacion!C23</f>
        <v>388612.96187333221</v>
      </c>
      <c r="D34" s="26">
        <f t="shared" si="5"/>
        <v>83333.333333333328</v>
      </c>
      <c r="E34" s="59">
        <f>+D$10*Poblacion!C23</f>
        <v>41665.495622953429</v>
      </c>
      <c r="F34" s="31">
        <f t="shared" si="6"/>
        <v>763611.79082961904</v>
      </c>
    </row>
    <row r="35" spans="1:6" x14ac:dyDescent="0.2">
      <c r="A35" s="6" t="s">
        <v>11</v>
      </c>
      <c r="B35" s="26">
        <f t="shared" si="4"/>
        <v>250000</v>
      </c>
      <c r="C35" s="34">
        <f>+B$10*Poblacion!C24</f>
        <v>323132.86325041583</v>
      </c>
      <c r="D35" s="26">
        <f t="shared" si="5"/>
        <v>83333.333333333328</v>
      </c>
      <c r="E35" s="59">
        <f>+D$10*Poblacion!C24</f>
        <v>34644.986709890065</v>
      </c>
      <c r="F35" s="31">
        <f t="shared" si="6"/>
        <v>691111.18329363922</v>
      </c>
    </row>
    <row r="36" spans="1:6" x14ac:dyDescent="0.2">
      <c r="A36" s="6" t="s">
        <v>12</v>
      </c>
      <c r="B36" s="26">
        <f t="shared" si="4"/>
        <v>250000</v>
      </c>
      <c r="C36" s="34">
        <f>+B$10*Poblacion!C25</f>
        <v>78908.045114712659</v>
      </c>
      <c r="D36" s="26">
        <f t="shared" si="5"/>
        <v>83333.333333333328</v>
      </c>
      <c r="E36" s="59">
        <f>+D$10*Poblacion!C25</f>
        <v>8460.1985288759006</v>
      </c>
      <c r="F36" s="31">
        <f t="shared" si="6"/>
        <v>420701.57697692188</v>
      </c>
    </row>
    <row r="37" spans="1:6" x14ac:dyDescent="0.2">
      <c r="A37" s="6" t="s">
        <v>14</v>
      </c>
      <c r="B37" s="26">
        <f t="shared" si="4"/>
        <v>250000</v>
      </c>
      <c r="C37" s="34">
        <f>+B$10*Poblacion!C26</f>
        <v>2251886.0249917917</v>
      </c>
      <c r="D37" s="26">
        <f t="shared" si="5"/>
        <v>83333.333333333328</v>
      </c>
      <c r="E37" s="59">
        <f>+D$10*Poblacion!C26</f>
        <v>241438.0283801957</v>
      </c>
      <c r="F37" s="31">
        <f t="shared" si="6"/>
        <v>2826657.3867053208</v>
      </c>
    </row>
    <row r="38" spans="1:6" x14ac:dyDescent="0.2">
      <c r="A38" s="6" t="s">
        <v>15</v>
      </c>
      <c r="B38" s="26">
        <f t="shared" si="4"/>
        <v>250000</v>
      </c>
      <c r="C38" s="34">
        <f>+B$10*Poblacion!C27</f>
        <v>158204.05658071316</v>
      </c>
      <c r="D38" s="26">
        <f t="shared" si="5"/>
        <v>83333.333333333328</v>
      </c>
      <c r="E38" s="59">
        <f>+D$10*Poblacion!C27</f>
        <v>16961.993226426963</v>
      </c>
      <c r="F38" s="31">
        <f t="shared" si="6"/>
        <v>508499.38314047339</v>
      </c>
    </row>
    <row r="39" spans="1:6" x14ac:dyDescent="0.2">
      <c r="A39" s="6" t="s">
        <v>16</v>
      </c>
      <c r="B39" s="26">
        <f t="shared" si="4"/>
        <v>250000</v>
      </c>
      <c r="C39" s="34">
        <f>+B$10*Poblacion!C28</f>
        <v>214028.10379379863</v>
      </c>
      <c r="D39" s="26">
        <f t="shared" si="5"/>
        <v>83333.333333333328</v>
      </c>
      <c r="E39" s="59">
        <f>+D$10*Poblacion!C28</f>
        <v>22947.219719130757</v>
      </c>
      <c r="F39" s="31">
        <f t="shared" si="6"/>
        <v>570308.65684626275</v>
      </c>
    </row>
    <row r="40" spans="1:6" x14ac:dyDescent="0.2">
      <c r="A40" s="6" t="s">
        <v>17</v>
      </c>
      <c r="B40" s="26">
        <f t="shared" si="4"/>
        <v>250000</v>
      </c>
      <c r="C40" s="34">
        <f>+B$10*Poblacion!C29</f>
        <v>1481751.2639992218</v>
      </c>
      <c r="D40" s="26">
        <f t="shared" si="5"/>
        <v>83333.333333333328</v>
      </c>
      <c r="E40" s="59">
        <f>+D$10*Poblacion!C29</f>
        <v>158867.32266174039</v>
      </c>
      <c r="F40" s="31">
        <f t="shared" si="6"/>
        <v>1973951.9199942956</v>
      </c>
    </row>
    <row r="41" spans="1:6" x14ac:dyDescent="0.2">
      <c r="A41" s="6" t="s">
        <v>18</v>
      </c>
      <c r="B41" s="26">
        <f t="shared" si="4"/>
        <v>250000</v>
      </c>
      <c r="C41" s="34">
        <f>+B$10*Poblacion!C30</f>
        <v>777829.42695977888</v>
      </c>
      <c r="D41" s="26">
        <f t="shared" si="5"/>
        <v>83333.333333333328</v>
      </c>
      <c r="E41" s="59">
        <f>+D$10*Poblacion!C30</f>
        <v>83395.69639717933</v>
      </c>
      <c r="F41" s="31">
        <f t="shared" si="6"/>
        <v>1194558.4566902914</v>
      </c>
    </row>
    <row r="42" spans="1:6" x14ac:dyDescent="0.2">
      <c r="A42" s="6" t="s">
        <v>19</v>
      </c>
      <c r="B42" s="26">
        <f t="shared" si="4"/>
        <v>250000</v>
      </c>
      <c r="C42" s="34">
        <f>+B$10*Poblacion!C31</f>
        <v>29313.013208415519</v>
      </c>
      <c r="D42" s="26">
        <f t="shared" si="5"/>
        <v>83333.333333333328</v>
      </c>
      <c r="E42" s="59">
        <f>+D$10*Poblacion!C31</f>
        <v>3142.8216332344241</v>
      </c>
      <c r="F42" s="31">
        <f t="shared" si="6"/>
        <v>365789.16817498329</v>
      </c>
    </row>
    <row r="43" spans="1:6" x14ac:dyDescent="0.2">
      <c r="A43" s="6" t="s">
        <v>20</v>
      </c>
      <c r="B43" s="26">
        <f t="shared" si="4"/>
        <v>250000</v>
      </c>
      <c r="C43" s="34">
        <f>+B$10*Poblacion!C32</f>
        <v>70178.802210735987</v>
      </c>
      <c r="D43" s="26">
        <f t="shared" si="5"/>
        <v>83333.333333333328</v>
      </c>
      <c r="E43" s="59">
        <f>+D$10*Poblacion!C32</f>
        <v>7524.2847336847681</v>
      </c>
      <c r="F43" s="31">
        <f t="shared" si="6"/>
        <v>411036.42027775408</v>
      </c>
    </row>
    <row r="44" spans="1:6" x14ac:dyDescent="0.2">
      <c r="A44" s="6" t="s">
        <v>21</v>
      </c>
      <c r="B44" s="26">
        <f t="shared" si="4"/>
        <v>250000</v>
      </c>
      <c r="C44" s="34">
        <f>+B$10*Poblacion!C33</f>
        <v>881610.42592927942</v>
      </c>
      <c r="D44" s="26">
        <f t="shared" si="5"/>
        <v>83333.333333333328</v>
      </c>
      <c r="E44" s="59">
        <f>+D$10*Poblacion!C33</f>
        <v>94522.671517785027</v>
      </c>
      <c r="F44" s="31">
        <f t="shared" si="6"/>
        <v>1309466.4307803977</v>
      </c>
    </row>
    <row r="45" spans="1:6" x14ac:dyDescent="0.2">
      <c r="A45" s="6" t="s">
        <v>23</v>
      </c>
      <c r="B45" s="26">
        <f t="shared" si="4"/>
        <v>250000</v>
      </c>
      <c r="C45" s="34">
        <f>+B$10*Poblacion!C34</f>
        <v>118674.59612171754</v>
      </c>
      <c r="D45" s="26">
        <f t="shared" si="5"/>
        <v>83333.333333333328</v>
      </c>
      <c r="E45" s="59">
        <f>+D$10*Poblacion!C34</f>
        <v>12723.805818079954</v>
      </c>
      <c r="F45" s="31">
        <f t="shared" si="6"/>
        <v>464731.73527313082</v>
      </c>
    </row>
    <row r="46" spans="1:6" x14ac:dyDescent="0.2">
      <c r="A46" s="6" t="s">
        <v>25</v>
      </c>
      <c r="B46" s="26">
        <f t="shared" si="4"/>
        <v>250000</v>
      </c>
      <c r="C46" s="34">
        <f>+B$10*Poblacion!C35</f>
        <v>304100.95835112839</v>
      </c>
      <c r="D46" s="26">
        <f t="shared" si="5"/>
        <v>83333.333333333328</v>
      </c>
      <c r="E46" s="59">
        <f>+D$10*Poblacion!C35</f>
        <v>32604.463546547417</v>
      </c>
      <c r="F46" s="31">
        <f t="shared" si="6"/>
        <v>670038.75523100921</v>
      </c>
    </row>
    <row r="47" spans="1:6" x14ac:dyDescent="0.2">
      <c r="A47" s="6" t="s">
        <v>26</v>
      </c>
      <c r="B47" s="26">
        <f t="shared" si="4"/>
        <v>250000</v>
      </c>
      <c r="C47" s="34">
        <f>+B$10*Poblacion!C36</f>
        <v>38969.064618246521</v>
      </c>
      <c r="D47" s="26">
        <f t="shared" si="5"/>
        <v>83333.333333333328</v>
      </c>
      <c r="E47" s="59">
        <f>+D$10*Poblacion!C36</f>
        <v>4178.1040535939992</v>
      </c>
      <c r="F47" s="31">
        <f t="shared" si="6"/>
        <v>376480.50200517382</v>
      </c>
    </row>
    <row r="48" spans="1:6" x14ac:dyDescent="0.2">
      <c r="A48" s="6" t="s">
        <v>27</v>
      </c>
      <c r="B48" s="26">
        <f t="shared" si="4"/>
        <v>250000</v>
      </c>
      <c r="C48" s="34">
        <f>+B$10*Poblacion!C37</f>
        <v>135400.25659946052</v>
      </c>
      <c r="D48" s="26">
        <f t="shared" si="5"/>
        <v>83333.333333333328</v>
      </c>
      <c r="E48" s="59">
        <f>+D$10*Poblacion!C37</f>
        <v>14517.062867631361</v>
      </c>
      <c r="F48" s="31">
        <f t="shared" si="6"/>
        <v>483250.65280042519</v>
      </c>
    </row>
    <row r="49" spans="1:6" x14ac:dyDescent="0.2">
      <c r="A49" s="6" t="s">
        <v>28</v>
      </c>
      <c r="B49" s="26">
        <f t="shared" si="4"/>
        <v>250000</v>
      </c>
      <c r="C49" s="34">
        <f>+B$10*Poblacion!C38</f>
        <v>2201687.4898723802</v>
      </c>
      <c r="D49" s="26">
        <f t="shared" si="5"/>
        <v>83333.333333333328</v>
      </c>
      <c r="E49" s="59">
        <f>+D$10*Poblacion!C38</f>
        <v>236055.94633328175</v>
      </c>
      <c r="F49" s="31">
        <f t="shared" si="6"/>
        <v>2771076.7695389953</v>
      </c>
    </row>
    <row r="50" spans="1:6" x14ac:dyDescent="0.2">
      <c r="A50" s="6" t="s">
        <v>30</v>
      </c>
      <c r="B50" s="26">
        <f t="shared" si="4"/>
        <v>250000</v>
      </c>
      <c r="C50" s="34">
        <f>+B$10*Poblacion!C39</f>
        <v>42223.671231827946</v>
      </c>
      <c r="D50" s="26">
        <f t="shared" si="5"/>
        <v>83333.333333333328</v>
      </c>
      <c r="E50" s="59">
        <f>+D$10*Poblacion!C39</f>
        <v>4527.0496908134091</v>
      </c>
      <c r="F50" s="31">
        <f t="shared" si="6"/>
        <v>380084.05425597465</v>
      </c>
    </row>
    <row r="51" spans="1:6" x14ac:dyDescent="0.2">
      <c r="A51" s="6" t="s">
        <v>31</v>
      </c>
      <c r="B51" s="26">
        <f t="shared" si="4"/>
        <v>250000</v>
      </c>
      <c r="C51" s="34">
        <f>+B$10*Poblacion!C40</f>
        <v>346712.59593424416</v>
      </c>
      <c r="D51" s="26">
        <f t="shared" si="5"/>
        <v>83333.333333333328</v>
      </c>
      <c r="E51" s="59">
        <f>+D$10*Poblacion!C40</f>
        <v>37173.10940603599</v>
      </c>
      <c r="F51" s="31">
        <f t="shared" si="6"/>
        <v>717219.03867361345</v>
      </c>
    </row>
    <row r="52" spans="1:6" x14ac:dyDescent="0.2">
      <c r="A52" s="6" t="s">
        <v>32</v>
      </c>
      <c r="B52" s="26">
        <f t="shared" si="4"/>
        <v>250000</v>
      </c>
      <c r="C52" s="34">
        <f>+B$10*Poblacion!C41</f>
        <v>29873.409049164638</v>
      </c>
      <c r="D52" s="26">
        <f t="shared" si="5"/>
        <v>83333.333333333328</v>
      </c>
      <c r="E52" s="59">
        <f>+D$10*Poblacion!C41</f>
        <v>3202.9049879874347</v>
      </c>
      <c r="F52" s="31">
        <f t="shared" si="6"/>
        <v>366409.64737048536</v>
      </c>
    </row>
    <row r="53" spans="1:6" x14ac:dyDescent="0.2">
      <c r="A53" s="6" t="s">
        <v>33</v>
      </c>
      <c r="B53" s="26">
        <f t="shared" si="4"/>
        <v>250000</v>
      </c>
      <c r="C53" s="34">
        <f>+B$10*Poblacion!C42</f>
        <v>151436.19911935841</v>
      </c>
      <c r="D53" s="26">
        <f t="shared" si="5"/>
        <v>83333.333333333328</v>
      </c>
      <c r="E53" s="59">
        <f>+D$10*Poblacion!C42</f>
        <v>16236.371172871368</v>
      </c>
      <c r="F53" s="31">
        <f t="shared" si="6"/>
        <v>501005.90362556314</v>
      </c>
    </row>
    <row r="54" spans="1:6" x14ac:dyDescent="0.2">
      <c r="A54" s="6" t="s">
        <v>34</v>
      </c>
      <c r="B54" s="26">
        <f t="shared" si="4"/>
        <v>250000</v>
      </c>
      <c r="C54" s="34">
        <f>+B$10*Poblacion!C43</f>
        <v>71084.057030407639</v>
      </c>
      <c r="D54" s="26">
        <f t="shared" si="5"/>
        <v>83333.333333333328</v>
      </c>
      <c r="E54" s="59">
        <f>+D$10*Poblacion!C43</f>
        <v>7621.3424605934779</v>
      </c>
      <c r="F54" s="31">
        <f t="shared" si="6"/>
        <v>412038.73282433447</v>
      </c>
    </row>
    <row r="55" spans="1:6" x14ac:dyDescent="0.2">
      <c r="A55" s="6" t="s">
        <v>36</v>
      </c>
      <c r="B55" s="26">
        <f t="shared" si="4"/>
        <v>250000</v>
      </c>
      <c r="C55" s="34">
        <f>+B$10*Poblacion!C44</f>
        <v>115333.77476340548</v>
      </c>
      <c r="D55" s="26">
        <f t="shared" si="5"/>
        <v>83333.333333333328</v>
      </c>
      <c r="E55" s="59">
        <f>+D$10*Poblacion!C44</f>
        <v>12365.61658782162</v>
      </c>
      <c r="F55" s="31">
        <f t="shared" si="6"/>
        <v>461032.72468456044</v>
      </c>
    </row>
    <row r="56" spans="1:6" x14ac:dyDescent="0.2">
      <c r="A56" s="6" t="s">
        <v>37</v>
      </c>
      <c r="B56" s="26">
        <f t="shared" si="4"/>
        <v>250000</v>
      </c>
      <c r="C56" s="34">
        <f>+B$10*Poblacion!C45</f>
        <v>1824864.3943409622</v>
      </c>
      <c r="D56" s="26">
        <f t="shared" si="5"/>
        <v>83333.333333333328</v>
      </c>
      <c r="E56" s="59">
        <f>+D$10*Poblacion!C45</f>
        <v>195654.51205840128</v>
      </c>
      <c r="F56" s="31">
        <f t="shared" si="6"/>
        <v>2353852.2397326971</v>
      </c>
    </row>
    <row r="57" spans="1:6" x14ac:dyDescent="0.2">
      <c r="A57" s="6" t="s">
        <v>38</v>
      </c>
      <c r="B57" s="26">
        <f t="shared" si="4"/>
        <v>250000</v>
      </c>
      <c r="C57" s="34">
        <f>+B$10*Poblacion!C46</f>
        <v>110333.31956902871</v>
      </c>
      <c r="D57" s="26">
        <f t="shared" si="5"/>
        <v>83333.333333333328</v>
      </c>
      <c r="E57" s="59">
        <f>+D$10*Poblacion!C46</f>
        <v>11829.488191563982</v>
      </c>
      <c r="F57" s="31">
        <f t="shared" si="6"/>
        <v>455496.14109392598</v>
      </c>
    </row>
    <row r="58" spans="1:6" x14ac:dyDescent="0.2">
      <c r="A58" s="6" t="s">
        <v>39</v>
      </c>
      <c r="B58" s="26">
        <f t="shared" si="4"/>
        <v>250000</v>
      </c>
      <c r="C58" s="34">
        <f>+B$10*Poblacion!C47</f>
        <v>31964.116608882516</v>
      </c>
      <c r="D58" s="26">
        <f t="shared" si="5"/>
        <v>83333.333333333328</v>
      </c>
      <c r="E58" s="59">
        <f>+D$10*Poblacion!C47</f>
        <v>3427.0621191813611</v>
      </c>
      <c r="F58" s="31">
        <f t="shared" si="6"/>
        <v>368724.5120613972</v>
      </c>
    </row>
    <row r="59" spans="1:6" x14ac:dyDescent="0.2">
      <c r="A59" s="6" t="s">
        <v>40</v>
      </c>
      <c r="B59" s="26">
        <f t="shared" si="4"/>
        <v>250000</v>
      </c>
      <c r="C59" s="34">
        <f>+B$10*Poblacion!C48</f>
        <v>164928.80666970261</v>
      </c>
      <c r="D59" s="26">
        <f t="shared" si="5"/>
        <v>83333.333333333328</v>
      </c>
      <c r="E59" s="59">
        <f>+D$10*Poblacion!C48</f>
        <v>17682.993483463095</v>
      </c>
      <c r="F59" s="31">
        <f t="shared" si="6"/>
        <v>515945.13348649902</v>
      </c>
    </row>
    <row r="60" spans="1:6" x14ac:dyDescent="0.2">
      <c r="A60" s="6" t="s">
        <v>41</v>
      </c>
      <c r="B60" s="26">
        <f t="shared" si="4"/>
        <v>250000</v>
      </c>
      <c r="C60" s="34">
        <f>+B$10*Poblacion!C49</f>
        <v>130356.69403271843</v>
      </c>
      <c r="D60" s="26">
        <f t="shared" si="5"/>
        <v>83333.333333333328</v>
      </c>
      <c r="E60" s="59">
        <f>+D$10*Poblacion!C49</f>
        <v>13976.312674854262</v>
      </c>
      <c r="F60" s="31">
        <f t="shared" si="6"/>
        <v>477666.34004090598</v>
      </c>
    </row>
    <row r="61" spans="1:6" x14ac:dyDescent="0.2">
      <c r="A61" s="6" t="s">
        <v>42</v>
      </c>
      <c r="B61" s="26">
        <f t="shared" si="4"/>
        <v>250000</v>
      </c>
      <c r="C61" s="34">
        <f>+B$10*Poblacion!C50</f>
        <v>1453321.9519242954</v>
      </c>
      <c r="D61" s="26">
        <f t="shared" si="5"/>
        <v>83333.333333333328</v>
      </c>
      <c r="E61" s="59">
        <f>+D$10*Poblacion!C50</f>
        <v>155819.24785715496</v>
      </c>
      <c r="F61" s="31">
        <f t="shared" si="6"/>
        <v>1942474.5331147837</v>
      </c>
    </row>
    <row r="62" spans="1:6" x14ac:dyDescent="0.2">
      <c r="A62" s="6" t="s">
        <v>44</v>
      </c>
      <c r="B62" s="26">
        <f t="shared" si="4"/>
        <v>250000</v>
      </c>
      <c r="C62" s="34">
        <f>+B$10*Poblacion!C51</f>
        <v>19527.639681488577</v>
      </c>
      <c r="D62" s="26">
        <f t="shared" si="5"/>
        <v>83333.333333333328</v>
      </c>
      <c r="E62" s="59">
        <f>+D$10*Poblacion!C51</f>
        <v>2093.6738233164619</v>
      </c>
      <c r="F62" s="31">
        <f t="shared" si="6"/>
        <v>354954.64683813835</v>
      </c>
    </row>
    <row r="63" spans="1:6" x14ac:dyDescent="0.2">
      <c r="A63" s="6" t="s">
        <v>45</v>
      </c>
      <c r="B63" s="26">
        <f t="shared" si="4"/>
        <v>250000</v>
      </c>
      <c r="C63" s="34">
        <f>+B$10*Poblacion!C52</f>
        <v>3181841.3690287746</v>
      </c>
      <c r="D63" s="26">
        <f t="shared" si="5"/>
        <v>83333.333333333328</v>
      </c>
      <c r="E63" s="59">
        <f>+D$10*Poblacion!C52</f>
        <v>341144.04469455779</v>
      </c>
      <c r="F63" s="31">
        <f t="shared" si="6"/>
        <v>3856318.7470566658</v>
      </c>
    </row>
    <row r="64" spans="1:6" x14ac:dyDescent="0.2">
      <c r="A64" s="6" t="s">
        <v>46</v>
      </c>
      <c r="B64" s="26">
        <f t="shared" si="4"/>
        <v>250000</v>
      </c>
      <c r="C64" s="34">
        <f>+B$10*Poblacion!C53</f>
        <v>116152.8148383465</v>
      </c>
      <c r="D64" s="26">
        <f t="shared" si="5"/>
        <v>83333.333333333328</v>
      </c>
      <c r="E64" s="59">
        <f>+D$10*Poblacion!C53</f>
        <v>12453.430721691406</v>
      </c>
      <c r="F64" s="31">
        <f t="shared" si="6"/>
        <v>461939.57889337122</v>
      </c>
    </row>
    <row r="65" spans="1:6" x14ac:dyDescent="0.2">
      <c r="A65" s="6" t="s">
        <v>47</v>
      </c>
      <c r="B65" s="26">
        <f t="shared" si="4"/>
        <v>250000</v>
      </c>
      <c r="C65" s="34">
        <f>+B$10*Poblacion!C54</f>
        <v>51233.112056179183</v>
      </c>
      <c r="D65" s="26">
        <f t="shared" si="5"/>
        <v>83333.333333333328</v>
      </c>
      <c r="E65" s="59">
        <f>+D$10*Poblacion!C54</f>
        <v>5493.0051633810481</v>
      </c>
      <c r="F65" s="31">
        <f t="shared" si="6"/>
        <v>390059.45055289357</v>
      </c>
    </row>
    <row r="66" spans="1:6" x14ac:dyDescent="0.2">
      <c r="A66" s="6" t="s">
        <v>48</v>
      </c>
      <c r="B66" s="26">
        <f t="shared" si="4"/>
        <v>250000</v>
      </c>
      <c r="C66" s="34">
        <f>+B$10*Poblacion!C55</f>
        <v>748106.8937138929</v>
      </c>
      <c r="D66" s="26">
        <f t="shared" si="5"/>
        <v>83333.333333333328</v>
      </c>
      <c r="E66" s="59">
        <f>+D$10*Poblacion!C55</f>
        <v>80208.967697010012</v>
      </c>
      <c r="F66" s="31">
        <f t="shared" si="6"/>
        <v>1161649.1947442361</v>
      </c>
    </row>
    <row r="67" spans="1:6" x14ac:dyDescent="0.2">
      <c r="A67" s="6" t="s">
        <v>54</v>
      </c>
      <c r="B67" s="26">
        <f t="shared" si="4"/>
        <v>250000</v>
      </c>
      <c r="C67" s="34">
        <f>+B$10*Poblacion!C56</f>
        <v>33451.320955485942</v>
      </c>
      <c r="D67" s="26">
        <f t="shared" si="5"/>
        <v>83333.333333333328</v>
      </c>
      <c r="E67" s="59">
        <f>+D$10*Poblacion!C56</f>
        <v>3586.5140991028129</v>
      </c>
      <c r="F67" s="31">
        <f t="shared" si="6"/>
        <v>370371.16838792205</v>
      </c>
    </row>
    <row r="68" spans="1:6" x14ac:dyDescent="0.2">
      <c r="A68" s="6" t="s">
        <v>55</v>
      </c>
      <c r="B68" s="26">
        <f t="shared" si="4"/>
        <v>250000</v>
      </c>
      <c r="C68" s="34">
        <f>+B$10*Poblacion!C57</f>
        <v>77011.320730638719</v>
      </c>
      <c r="D68" s="26">
        <f t="shared" si="5"/>
        <v>83333.333333333328</v>
      </c>
      <c r="E68" s="59">
        <f>+D$10*Poblacion!C57</f>
        <v>8256.8394820195572</v>
      </c>
      <c r="F68" s="31">
        <f t="shared" si="6"/>
        <v>418601.49354599154</v>
      </c>
    </row>
    <row r="69" spans="1:6" s="2" customFormat="1" x14ac:dyDescent="0.2">
      <c r="A69" s="9" t="s">
        <v>57</v>
      </c>
      <c r="B69" s="27">
        <f t="shared" ref="B69:F69" si="7">SUM(B30:B68)</f>
        <v>9750000</v>
      </c>
      <c r="C69" s="34">
        <f t="shared" si="7"/>
        <v>19081974.112289745</v>
      </c>
      <c r="D69" s="27">
        <f t="shared" si="7"/>
        <v>3250000.0000000014</v>
      </c>
      <c r="E69" s="59">
        <f t="shared" si="7"/>
        <v>2045891.3799999997</v>
      </c>
      <c r="F69" s="31">
        <f t="shared" si="7"/>
        <v>34127865.492289744</v>
      </c>
    </row>
    <row r="70" spans="1:6" ht="13.5" thickBot="1" x14ac:dyDescent="0.25">
      <c r="A70" s="7" t="s">
        <v>56</v>
      </c>
      <c r="B70" s="28">
        <f>SUM(B69,B27)</f>
        <v>12750000</v>
      </c>
      <c r="C70" s="35">
        <f>+C69+C27</f>
        <v>47704935.280724362</v>
      </c>
      <c r="D70" s="28">
        <f>SUM(D69,D27)</f>
        <v>4250000.0000000019</v>
      </c>
      <c r="E70" s="62">
        <f>+E69+E27</f>
        <v>5114728.4499999993</v>
      </c>
      <c r="F70" s="32">
        <f>+F69+F27</f>
        <v>69819663.730724365</v>
      </c>
    </row>
    <row r="71" spans="1:6" ht="13.5" thickTop="1" x14ac:dyDescent="0.2">
      <c r="C71" s="8"/>
      <c r="D71" s="8"/>
      <c r="E71" s="8"/>
    </row>
    <row r="72" spans="1:6" x14ac:dyDescent="0.2">
      <c r="C72" s="8"/>
      <c r="D72" s="8"/>
      <c r="E72" s="8"/>
    </row>
    <row r="73" spans="1:6" x14ac:dyDescent="0.2">
      <c r="C73" s="8"/>
      <c r="D73" s="8"/>
      <c r="E73" s="8"/>
    </row>
    <row r="74" spans="1:6" x14ac:dyDescent="0.2">
      <c r="C74" s="8"/>
      <c r="D74" s="8"/>
      <c r="E74" s="8"/>
    </row>
    <row r="75" spans="1:6" x14ac:dyDescent="0.2">
      <c r="C75" s="8"/>
      <c r="D75" s="8"/>
      <c r="E75" s="8"/>
    </row>
    <row r="76" spans="1:6" x14ac:dyDescent="0.2">
      <c r="C76" s="8"/>
      <c r="D76" s="8"/>
      <c r="E76" s="8"/>
    </row>
    <row r="77" spans="1:6" x14ac:dyDescent="0.2">
      <c r="C77" s="8"/>
      <c r="D77" s="8"/>
      <c r="E77" s="8"/>
    </row>
    <row r="78" spans="1:6" x14ac:dyDescent="0.2">
      <c r="C78" s="8"/>
      <c r="D78" s="8"/>
      <c r="E78" s="8"/>
    </row>
    <row r="79" spans="1:6" x14ac:dyDescent="0.2">
      <c r="C79" s="8"/>
      <c r="D79" s="8"/>
      <c r="E79" s="8"/>
    </row>
    <row r="80" spans="1:6" x14ac:dyDescent="0.2">
      <c r="C80" s="8"/>
      <c r="D80" s="8"/>
      <c r="E80" s="8"/>
    </row>
    <row r="81" spans="3:5" x14ac:dyDescent="0.2">
      <c r="C81" s="8"/>
      <c r="D81" s="8"/>
      <c r="E81" s="8"/>
    </row>
    <row r="82" spans="3:5" x14ac:dyDescent="0.2">
      <c r="C82" s="8"/>
      <c r="D82" s="8"/>
      <c r="E82" s="8"/>
    </row>
    <row r="83" spans="3:5" x14ac:dyDescent="0.2">
      <c r="C83" s="8"/>
      <c r="D83" s="8"/>
      <c r="E83" s="8"/>
    </row>
    <row r="84" spans="3:5" x14ac:dyDescent="0.2">
      <c r="C84" s="8"/>
      <c r="D84" s="8"/>
      <c r="E84" s="8"/>
    </row>
    <row r="85" spans="3:5" x14ac:dyDescent="0.2">
      <c r="C85" s="8"/>
      <c r="D85" s="8"/>
      <c r="E85" s="8"/>
    </row>
    <row r="86" spans="3:5" x14ac:dyDescent="0.2">
      <c r="C86" s="8"/>
      <c r="D86" s="8"/>
      <c r="E86" s="8"/>
    </row>
    <row r="87" spans="3:5" x14ac:dyDescent="0.2">
      <c r="C87" s="8"/>
      <c r="D87" s="8"/>
      <c r="E87" s="8"/>
    </row>
    <row r="88" spans="3:5" x14ac:dyDescent="0.2">
      <c r="C88" s="8"/>
      <c r="D88" s="8"/>
      <c r="E88" s="8"/>
    </row>
    <row r="89" spans="3:5" x14ac:dyDescent="0.2">
      <c r="C89" s="8"/>
      <c r="D89" s="8"/>
      <c r="E89" s="8"/>
    </row>
    <row r="90" spans="3:5" x14ac:dyDescent="0.2">
      <c r="C90" s="8"/>
      <c r="D90" s="8"/>
      <c r="E90" s="8"/>
    </row>
    <row r="91" spans="3:5" x14ac:dyDescent="0.2">
      <c r="C91" s="8"/>
      <c r="D91" s="8"/>
      <c r="E91" s="8"/>
    </row>
    <row r="92" spans="3:5" x14ac:dyDescent="0.2">
      <c r="C92" s="8"/>
      <c r="D92" s="8"/>
      <c r="E92" s="8"/>
    </row>
    <row r="93" spans="3:5" x14ac:dyDescent="0.2">
      <c r="C93" s="8"/>
      <c r="D93" s="8"/>
      <c r="E93" s="8"/>
    </row>
    <row r="94" spans="3:5" x14ac:dyDescent="0.2">
      <c r="C94" s="8"/>
      <c r="D94" s="8"/>
      <c r="E94" s="8"/>
    </row>
    <row r="95" spans="3:5" x14ac:dyDescent="0.2">
      <c r="C95" s="8"/>
      <c r="D95" s="8"/>
      <c r="E95" s="8"/>
    </row>
    <row r="96" spans="3:5" x14ac:dyDescent="0.2">
      <c r="C96" s="8"/>
      <c r="D96" s="8"/>
      <c r="E96" s="8"/>
    </row>
    <row r="97" spans="3:5" x14ac:dyDescent="0.2">
      <c r="C97" s="8"/>
      <c r="D97" s="8"/>
      <c r="E97" s="8"/>
    </row>
  </sheetData>
  <mergeCells count="17">
    <mergeCell ref="A1:F1"/>
    <mergeCell ref="A2:F2"/>
    <mergeCell ref="A3:F3"/>
    <mergeCell ref="B4:C4"/>
    <mergeCell ref="D4:E4"/>
    <mergeCell ref="B10:C10"/>
    <mergeCell ref="D5:E5"/>
    <mergeCell ref="D6:E6"/>
    <mergeCell ref="D7:E7"/>
    <mergeCell ref="D8:E8"/>
    <mergeCell ref="D9:E9"/>
    <mergeCell ref="D10:E10"/>
    <mergeCell ref="B5:C5"/>
    <mergeCell ref="B6:C6"/>
    <mergeCell ref="B7:C7"/>
    <mergeCell ref="B8:C8"/>
    <mergeCell ref="B9:C9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Part ENERO 2022</vt:lpstr>
      <vt:lpstr>Poblacion</vt:lpstr>
      <vt:lpstr>DISTRIBUCIÓN</vt:lpstr>
      <vt:lpstr>DISTRIBUCIÓN!Área_de_impresión</vt:lpstr>
      <vt:lpstr>'Part ENERO 2022'!Área_de_impresión</vt:lpstr>
      <vt:lpstr>Poblacion!Área_de_impresión</vt:lpstr>
      <vt:lpstr>DISTRIBUCIÓN!Títulos_a_imprimir</vt:lpstr>
      <vt:lpstr>Poblacion!Títulos_a_imprimir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Juanita Reyes</cp:lastModifiedBy>
  <cp:lastPrinted>2017-12-05T20:56:49Z</cp:lastPrinted>
  <dcterms:created xsi:type="dcterms:W3CDTF">2016-01-06T17:10:31Z</dcterms:created>
  <dcterms:modified xsi:type="dcterms:W3CDTF">2022-10-14T21:45:30Z</dcterms:modified>
</cp:coreProperties>
</file>