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AGOSTO 2022\"/>
    </mc:Choice>
  </mc:AlternateContent>
  <bookViews>
    <workbookView showHorizontalScroll="0" showVerticalScroll="0" xWindow="0" yWindow="0" windowWidth="28800" windowHeight="12435" activeTab="7"/>
  </bookViews>
  <sheets>
    <sheet name="Part AGOST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AGOSTO 2022'!$A$1:$F$15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D11" i="10" l="1"/>
  <c r="D10" i="10"/>
  <c r="D9" i="10"/>
  <c r="D8" i="10"/>
  <c r="D7" i="10"/>
  <c r="D6" i="10"/>
  <c r="D5" i="10"/>
  <c r="D4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57" i="14" l="1"/>
  <c r="AA57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D12" i="10"/>
  <c r="C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F11" i="10"/>
  <c r="G11" i="10" s="1"/>
  <c r="F10" i="10"/>
  <c r="G10" i="10" s="1"/>
  <c r="F9" i="10"/>
  <c r="G9" i="10" s="1"/>
  <c r="F8" i="10"/>
  <c r="F7" i="10"/>
  <c r="G7" i="10" s="1"/>
  <c r="F6" i="10"/>
  <c r="F4" i="10"/>
  <c r="G4" i="10" s="1"/>
  <c r="F12" i="10"/>
  <c r="G12" i="10" s="1"/>
  <c r="F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F13" i="10"/>
  <c r="AC6" i="7" s="1"/>
  <c r="G8" i="10"/>
  <c r="G13" i="10" s="1"/>
  <c r="I13" i="10" s="1"/>
  <c r="B5" i="8" s="1"/>
  <c r="B9" i="8" s="1"/>
  <c r="D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<sst xmlns="http://schemas.openxmlformats.org/spreadsheetml/2006/main" count="541" uniqueCount="295">
  <si>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</si>
  <si>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</si>
  <si>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</si>
  <si>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</si>
  <si>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</si>
  <si>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</si>
  <si>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</si>
  <si>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</si>
  <si>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</si>
  <si>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</si>
  <si>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</si>
  <si>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</si>
  <si>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</si>
  <si>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</si>
  <si>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</si>
  <si>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</si>
  <si>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</si>
  <si>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</si>
  <si>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</si>
  <si>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</si>
  <si>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</si>
  <si>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</si>
  <si>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</si>
  <si>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</si>
  <si>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</si>
  <si>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</si>
  <si>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</si>
  <si>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</si>
  <si>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</si>
  <si>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</si>
  <si>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</si>
  <si>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</si>
  <si>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</si>
  <si>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</si>
  <si>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</si>
  <si>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</si>
  <si>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</si>
  <si>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</si>
  <si>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</si>
  <si>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</si>
  <si>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</si>
  <si>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</si>
  <si>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</si>
  <si>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</si>
  <si>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</si>
  <si>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</si>
  <si>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</si>
  <si>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</si>
  <si>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</si>
  <si>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</si>
  <si>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</si>
  <si>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</si>
  <si>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</si>
  <si>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</si>
  <si>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</si>
  <si>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</si>
  <si>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</si>
  <si>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</si>
  <si>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</si>
  <si>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</si>
  <si>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</si>
  <si>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</si>
  <si>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</si>
  <si>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</si>
  <si>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</si>
  <si>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</si>
  <si>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</si>
  <si>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</si>
  <si>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</si>
  <si>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</si>
  <si>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</si>
  <si>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</si>
  <si>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</si>
  <si>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</si>
  <si>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</si>
  <si>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</si>
  <si>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</si>
  <si>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</si>
  <si>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</si>
  <si>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</si>
  <si>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</si>
  <si>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</si>
  <si>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</si>
  <si>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</si>
  <si>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</si>
  <si>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</si>
  <si>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</si>
  <si>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</si>
  <si>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</si>
  <si>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</si>
  <si>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</si>
  <si>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</si>
  <si>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</si>
  <si>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</si>
  <si>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</si>
  <si>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</si>
  <si>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</si>
  <si>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</si>
  <si>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</si>
  <si>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</si>
  <si>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</si>
  <si>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</si>
  <si>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</si>
  <si>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</si>
  <si>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</si>
  <si>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</si>
  <si>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</si>
  <si>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</si>
  <si>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</si>
  <si>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</si>
  <si>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</si>
  <si>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</si>
  <si>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</si>
  <si>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</si>
  <si>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</si>
  <si>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</si>
  <si>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</si>
  <si>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</si>
  <si>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</si>
  <si>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</si>
  <si>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</si>
  <si>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</si>
  <si>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</si>
  <si>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</si>
  <si>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</si>
  <si>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</si>
  <si>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</si>
  <si>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</si>
  <si>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</si>
  <si>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</si>
  <si>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</si>
  <si>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</si>
  <si>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</si>
  <si>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</si>
  <si>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</si>
  <si>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</si>
  <si>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</si>
  <si>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</si>
  <si>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</si>
  <si>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</si>
  <si>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</si>
  <si>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</si>
  <si>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</si>
  <si>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</si>
  <si>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</si>
  <si>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</si>
  <si>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</si>
  <si>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</si>
  <si>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</si>
  <si>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</si>
  <si>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</si>
  <si>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</si>
  <si>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</si>
  <si>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</si>
  <si>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</si>
  <si>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</si>
  <si>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</si>
  <si>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</si>
  <si>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</si>
  <si>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</si>
  <si>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</si>
  <si>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</si>
  <si>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</si>
  <si>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</si>
  <si>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</si>
  <si>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</si>
  <si>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</si>
  <si>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</si>
  <si>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</si>
  <si>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</si>
  <si>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</si>
  <si>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</si>
  <si>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</si>
  <si>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</si>
  <si>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</si>
  <si>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</si>
  <si>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</si>
  <si>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</si>
  <si>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</si>
  <si>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</si>
  <si>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</si>
  <si>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</si>
  <si>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</si>
  <si>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</si>
  <si>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</si>
  <si>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</si>
  <si>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</si>
  <si>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</si>
  <si>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</si>
  <si>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</si>
  <si>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</si>
  <si>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</si>
  <si>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</si>
  <si>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</si>
  <si>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</si>
  <si>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</si>
  <si>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</si>
  <si>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</si>
  <si>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</si>
  <si>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</si>
  <si>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</si>
  <si>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</si>
  <si>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</si>
  <si>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</si>
  <si>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</si>
  <si>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</si>
  <si>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</si>
  <si>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</si>
  <si>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</si>
  <si>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</si>
  <si>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</si>
  <si>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</si>
  <si>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</si>
  <si>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</si>
  <si>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</si>
  <si>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</si>
  <si>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</si>
  <si>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</si>
  <si>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</si>
  <si>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</si>
  <si>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</si>
  <si>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</si>
  <si>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</si>
  <si>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</si>
  <si>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</si>
  <si>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</si>
  <si>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</si>
  <si>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</si>
  <si>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</si>
  <si>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</si>
  <si>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</si>
  <si>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</si>
  <si>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</si>
  <si>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</si>
  <si>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</si>
  <si>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</si>
  <si>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</si>
  <si>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</si>
  <si>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</si>
  <si>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</si>
  <si>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</si>
  <si>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</si>
  <si>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</si>
  <si>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</si>
  <si>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</si>
  <si>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</si>
  <si>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</si>
  <si>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</si>
  <si>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</si>
  <si>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</si>
  <si>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</si>
  <si>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</si>
  <si>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</si>
  <si>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</si>
  <si>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</si>
  <si>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</si>
  <si>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</si>
  <si>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</si>
  <si>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</si>
  <si>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</si>
  <si>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</si>
  <si>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</si>
  <si>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</si>
  <si>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</si>
  <si>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</si>
  <si>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</si>
  <si>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</si>
  <si>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</si>
  <si>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</si>
  <si>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</si>
  <si>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</si>
  <si>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</si>
  <si>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</si>
  <si>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</si>
  <si>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</si>
  <si>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</si>
  <si>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</si>
  <si>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</si>
  <si>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</si>
  <si>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</si>
  <si>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</si>
  <si>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</si>
  <si>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</si>
  <si>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</si>
  <si>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</si>
  <si>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</si>
  <si>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</si>
  <si>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</si>
  <si>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</si>
  <si>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</si>
  <si>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</si>
  <si>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</si>
  <si>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INCIDENCIA DE LA POBREZA 2020</t>
  </si>
  <si>
    <t>CÁLCULO DE DISTRIBUCIÓN DEL FONDO DE ULTRACRECIMIENTO AGOSTO 2022</t>
  </si>
  <si>
    <t>Participaciones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</si>
</sst>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2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SheetLayoutView="100" workbookViewId="0">
      <selection activeCell="B4" sqref="B4:C12"/>
    </sheetView>
  </sheetViews>
  <sheetFormatPr baseColWidth="10" defaultColWidth="11.42578125" defaultRowHeight="12.75" x14ac:dyDescent="0.2"/>
  <cols>
    <col min="1" max="1" width="61.140625" style="16" customWidth="1"/>
    <col min="2" max="4" width="16.28515625" style="16" customWidth="1"/>
    <col min="5" max="5" width="15.140625" style="16" customWidth="1"/>
    <col min="6" max="6" width="21" style="16" customWidth="1"/>
    <col min="7" max="7" width="15.140625" style="16" customWidth="1"/>
    <col min="8" max="8" width="12.28515625" style="16" customWidth="1"/>
    <col min="9" max="9" width="14.42578125" style="16" bestFit="1" customWidth="1"/>
    <col min="10" max="16384" width="11.42578125" style="16"/>
  </cols>
  <sheetData>
    <row r="1" spans="1:9" ht="27.75" customHeight="1" x14ac:dyDescent="0.2">
      <c r="A1" s="277" t="s">
        <v>294</v>
      </c>
      <c r="B1" s="277"/>
      <c r="C1" s="277"/>
      <c r="D1" s="277"/>
      <c r="E1" s="277"/>
      <c r="F1" s="277"/>
    </row>
    <row r="3" spans="1:9" ht="25.5" x14ac:dyDescent="0.2">
      <c r="A3" s="21" t="s">
        <v>90</v>
      </c>
      <c r="B3" s="21" t="s">
        <v>242</v>
      </c>
      <c r="C3" s="221" t="s">
        <v>291</v>
      </c>
      <c r="D3" s="21" t="s">
        <v>123</v>
      </c>
      <c r="E3" s="21" t="s">
        <v>101</v>
      </c>
      <c r="F3" s="21" t="s">
        <v>110</v>
      </c>
      <c r="G3" s="23" t="s">
        <v>107</v>
      </c>
      <c r="H3" s="21" t="s">
        <v>109</v>
      </c>
      <c r="I3" s="21" t="s">
        <v>108</v>
      </c>
    </row>
    <row r="4" spans="1:9" ht="25.5" customHeight="1" x14ac:dyDescent="0.2">
      <c r="A4" s="22" t="s">
        <v>102</v>
      </c>
      <c r="B4" s="276">
        <v>2906698508</v>
      </c>
      <c r="C4" s="274">
        <v>-14193618.439999999</v>
      </c>
      <c r="D4" s="97">
        <f>SUM(B4:C4)</f>
        <v>2892504889.5599999</v>
      </c>
      <c r="E4" s="28">
        <v>20</v>
      </c>
      <c r="F4" s="28">
        <f t="shared" ref="F4:F12" si="0">+E4/100*D4</f>
        <v>578500977.91200006</v>
      </c>
      <c r="G4" s="29">
        <f>+D4-F4</f>
        <v>2314003911.6479998</v>
      </c>
    </row>
    <row r="5" spans="1:9" ht="25.5" customHeight="1" x14ac:dyDescent="0.2">
      <c r="A5" s="25" t="s">
        <v>117</v>
      </c>
      <c r="B5" s="276">
        <v>78729588</v>
      </c>
      <c r="C5" s="274"/>
      <c r="D5" s="97">
        <f t="shared" ref="D5:D11" si="1">SUM(B5:C5)</f>
        <v>78729588</v>
      </c>
      <c r="E5" s="28">
        <v>100</v>
      </c>
      <c r="F5" s="28">
        <f t="shared" si="0"/>
        <v>78729588</v>
      </c>
      <c r="G5" s="29">
        <v>0</v>
      </c>
    </row>
    <row r="6" spans="1:9" ht="25.5" customHeight="1" x14ac:dyDescent="0.2">
      <c r="A6" s="25" t="s">
        <v>118</v>
      </c>
      <c r="B6" s="276">
        <v>24676131</v>
      </c>
      <c r="C6" s="274"/>
      <c r="D6" s="97">
        <f t="shared" si="1"/>
        <v>24676131</v>
      </c>
      <c r="E6" s="28">
        <v>100</v>
      </c>
      <c r="F6" s="28">
        <f t="shared" si="0"/>
        <v>24676131</v>
      </c>
      <c r="G6" s="29">
        <v>0</v>
      </c>
    </row>
    <row r="7" spans="1:9" ht="25.5" customHeight="1" x14ac:dyDescent="0.2">
      <c r="A7" s="22" t="s">
        <v>103</v>
      </c>
      <c r="B7" s="276">
        <v>97828857</v>
      </c>
      <c r="C7" s="274"/>
      <c r="D7" s="97">
        <f t="shared" si="1"/>
        <v>97828857</v>
      </c>
      <c r="E7" s="28">
        <v>20</v>
      </c>
      <c r="F7" s="28">
        <f t="shared" si="0"/>
        <v>19565771.400000002</v>
      </c>
      <c r="G7" s="29">
        <f t="shared" ref="G7:G12" si="2">+D7-F7</f>
        <v>78263085.599999994</v>
      </c>
    </row>
    <row r="8" spans="1:9" ht="25.5" customHeight="1" x14ac:dyDescent="0.2">
      <c r="A8" s="22" t="s">
        <v>104</v>
      </c>
      <c r="B8" s="276">
        <v>75298111</v>
      </c>
      <c r="C8" s="274"/>
      <c r="D8" s="97">
        <f t="shared" si="1"/>
        <v>75298111</v>
      </c>
      <c r="E8" s="28">
        <v>20</v>
      </c>
      <c r="F8" s="28">
        <f t="shared" si="0"/>
        <v>15059622.200000001</v>
      </c>
      <c r="G8" s="29">
        <f t="shared" si="2"/>
        <v>60238488.799999997</v>
      </c>
    </row>
    <row r="9" spans="1:9" ht="25.5" customHeight="1" x14ac:dyDescent="0.2">
      <c r="A9" s="25" t="s">
        <v>112</v>
      </c>
      <c r="B9" s="276">
        <v>127922610</v>
      </c>
      <c r="C9" s="274"/>
      <c r="D9" s="97">
        <f t="shared" si="1"/>
        <v>127922610</v>
      </c>
      <c r="E9" s="28">
        <v>20</v>
      </c>
      <c r="F9" s="28">
        <f t="shared" si="0"/>
        <v>25584522</v>
      </c>
      <c r="G9" s="29">
        <f t="shared" si="2"/>
        <v>102338088</v>
      </c>
    </row>
    <row r="10" spans="1:9" ht="25.5" customHeight="1" x14ac:dyDescent="0.2">
      <c r="A10" s="22" t="s">
        <v>111</v>
      </c>
      <c r="B10" s="276">
        <v>17306482</v>
      </c>
      <c r="C10" s="274"/>
      <c r="D10" s="97">
        <f t="shared" si="1"/>
        <v>17306482</v>
      </c>
      <c r="E10" s="28">
        <v>20</v>
      </c>
      <c r="F10" s="28">
        <f t="shared" si="0"/>
        <v>3461296.4000000004</v>
      </c>
      <c r="G10" s="29">
        <f t="shared" si="2"/>
        <v>13845185.6</v>
      </c>
    </row>
    <row r="11" spans="1:9" ht="25.5" customHeight="1" x14ac:dyDescent="0.2">
      <c r="A11" s="22" t="s">
        <v>105</v>
      </c>
      <c r="B11" s="276">
        <v>108605936</v>
      </c>
      <c r="C11" s="274"/>
      <c r="D11" s="97">
        <f t="shared" si="1"/>
        <v>108605936</v>
      </c>
      <c r="E11" s="28">
        <v>20</v>
      </c>
      <c r="F11" s="28">
        <f t="shared" si="0"/>
        <v>21721187.200000003</v>
      </c>
      <c r="G11" s="29">
        <f t="shared" si="2"/>
        <v>86884748.799999997</v>
      </c>
    </row>
    <row r="12" spans="1:9" ht="25.5" customHeight="1" x14ac:dyDescent="0.2">
      <c r="A12" s="22" t="s">
        <v>119</v>
      </c>
      <c r="B12" s="276">
        <v>50835495</v>
      </c>
      <c r="C12" s="274"/>
      <c r="D12" s="97">
        <f>SUM(B12:C12)</f>
        <v>50835495</v>
      </c>
      <c r="E12" s="28">
        <v>20</v>
      </c>
      <c r="F12" s="28">
        <f t="shared" si="0"/>
        <v>10167099</v>
      </c>
      <c r="G12" s="29">
        <f t="shared" si="2"/>
        <v>40668396</v>
      </c>
    </row>
    <row r="13" spans="1:9" ht="25.5" customHeight="1" x14ac:dyDescent="0.2">
      <c r="A13" s="275" t="s">
        <v>94</v>
      </c>
      <c r="B13" s="98">
        <f>SUM(B4:B12)</f>
        <v>3487901718</v>
      </c>
      <c r="C13" s="98">
        <f t="shared" ref="C13" si="3">SUM(C4:C12)</f>
        <v>-14193618.439999999</v>
      </c>
      <c r="D13" s="215">
        <f>SUM(D4:D12)</f>
        <v>3473708099.5599999</v>
      </c>
      <c r="E13" s="30"/>
      <c r="F13" s="30">
        <f>SUM(F4:F12)</f>
        <v>777466195.11200011</v>
      </c>
      <c r="G13" s="29">
        <f>SUM(G4:G12)</f>
        <v>2696241904.448</v>
      </c>
      <c r="H13" s="24">
        <v>5.4000000000000003E-3</v>
      </c>
      <c r="I13" s="26">
        <f>+G13*H13</f>
        <v>14559706.2840192</v>
      </c>
    </row>
    <row r="14" spans="1:9" x14ac:dyDescent="0.2">
      <c r="A14" s="17"/>
      <c r="B14" s="18"/>
      <c r="C14" s="18"/>
      <c r="D14" s="18"/>
      <c r="E14" s="19"/>
      <c r="F14" s="18"/>
    </row>
    <row r="15" spans="1:9" x14ac:dyDescent="0.2">
      <c r="A15" s="20" t="s">
        <v>106</v>
      </c>
    </row>
    <row r="17" spans="6:9" x14ac:dyDescent="0.2">
      <c r="F17" s="278" t="s">
        <v>113</v>
      </c>
      <c r="G17" s="278"/>
      <c r="H17" s="278"/>
      <c r="I17" s="27" t="s">
        <v>113</v>
      </c>
    </row>
  </sheetData>
  <mergeCells count="2">
    <mergeCell ref="A1:F1"/>
    <mergeCell ref="F17:H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F5" activePane="bottomRight" state="frozen"/>
      <selection activeCell="A4" sqref="A4"/>
      <selection pane="topRight" activeCell="B4" sqref="B4"/>
      <selection pane="bottomLeft" activeCell="A5" sqref="A5"/>
      <selection pane="bottomRight" activeCell="L5" sqref="L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0" t="s">
        <v>0</v>
      </c>
      <c r="C3" s="280"/>
      <c r="D3" s="280"/>
      <c r="E3" s="280"/>
      <c r="F3" s="280"/>
      <c r="G3" s="280"/>
      <c r="H3" s="280"/>
      <c r="I3" s="280" t="s">
        <v>1</v>
      </c>
      <c r="J3" s="280"/>
      <c r="K3" s="280"/>
      <c r="L3" s="280"/>
      <c r="M3" s="280"/>
      <c r="N3" s="280"/>
      <c r="O3" s="280" t="s">
        <v>1</v>
      </c>
      <c r="P3" s="280"/>
      <c r="Q3" s="280"/>
      <c r="R3" s="280"/>
      <c r="S3" s="222"/>
      <c r="T3" s="279" t="s">
        <v>2</v>
      </c>
      <c r="U3" s="279"/>
      <c r="V3" s="279"/>
      <c r="W3" s="279"/>
      <c r="X3" s="279"/>
      <c r="Z3" s="279"/>
      <c r="AA3" s="279"/>
      <c r="AB3" s="279"/>
      <c r="AC3" s="279"/>
      <c r="AD3" s="27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246</v>
      </c>
      <c r="L4" s="5" t="s">
        <v>292</v>
      </c>
      <c r="M4" s="269" t="s">
        <v>273</v>
      </c>
      <c r="N4" s="269" t="s">
        <v>274</v>
      </c>
      <c r="O4" s="5" t="s">
        <v>275</v>
      </c>
      <c r="P4" s="224" t="s">
        <v>276</v>
      </c>
      <c r="Q4" s="270" t="s">
        <v>277</v>
      </c>
      <c r="R4" s="269" t="s">
        <v>278</v>
      </c>
      <c r="S4" s="8" t="s">
        <v>8</v>
      </c>
      <c r="T4" s="6" t="s">
        <v>289</v>
      </c>
      <c r="U4" s="5" t="s">
        <v>290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279</v>
      </c>
      <c r="J6" s="271" t="s">
        <v>280</v>
      </c>
      <c r="K6" s="271" t="s">
        <v>256</v>
      </c>
      <c r="L6" s="271" t="s">
        <v>281</v>
      </c>
      <c r="M6" s="272" t="s">
        <v>282</v>
      </c>
      <c r="N6" s="272" t="s">
        <v>283</v>
      </c>
      <c r="O6" s="271" t="s">
        <v>284</v>
      </c>
      <c r="P6" s="271" t="s">
        <v>285</v>
      </c>
      <c r="Q6" s="271" t="s">
        <v>286</v>
      </c>
      <c r="R6" s="271" t="s">
        <v>287</v>
      </c>
      <c r="S6" s="273" t="s">
        <v>288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194366548.77800003</v>
      </c>
      <c r="AA6" s="107">
        <f>+AC6*0.25</f>
        <v>194366548.77800003</v>
      </c>
      <c r="AB6" s="107">
        <f>+AC6*0.5</f>
        <v>388733097.55600005</v>
      </c>
      <c r="AC6" s="107">
        <f>+'Part AGOSTO 2022'!F13</f>
        <v>777466195.11200011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18851302.407775953</v>
      </c>
      <c r="AA9" s="127">
        <f t="shared" ref="AA9:AA20" si="9">+S9*AA$6</f>
        <v>13111798.030021746</v>
      </c>
      <c r="AB9" s="127">
        <f t="shared" ref="AB9:AB20" si="10">+X9*AB$6</f>
        <v>34042638.649457313</v>
      </c>
      <c r="AC9" s="127">
        <f t="shared" ref="AC9:AC20" si="11">SUM(Z9:AB9)</f>
        <v>66005739.087255016</v>
      </c>
      <c r="AD9" s="120">
        <f>+AC9/AC$63</f>
        <v>8.4898532569311749E-2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2026538.5279492452</v>
      </c>
      <c r="AA10" s="142">
        <f>+S10*AA$6</f>
        <v>2652925.0226407335</v>
      </c>
      <c r="AB10" s="142">
        <f>+X10*AB$6</f>
        <v>832815.60163846775</v>
      </c>
      <c r="AC10" s="142">
        <f>SUM(Z10:AB10)</f>
        <v>5512279.1522284467</v>
      </c>
      <c r="AD10" s="132">
        <f t="shared" ref="AD10:AD20" si="20">+AC10/AC$63</f>
        <v>7.0900563740065384E-3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4012577.9747058349</v>
      </c>
      <c r="AA11" s="142">
        <f t="shared" si="9"/>
        <v>4111343.5544453403</v>
      </c>
      <c r="AB11" s="142">
        <f t="shared" si="10"/>
        <v>2455155.1955751264</v>
      </c>
      <c r="AC11" s="142">
        <f t="shared" si="11"/>
        <v>10579076.724726301</v>
      </c>
      <c r="AD11" s="132">
        <f t="shared" si="20"/>
        <v>1.3607121172904892E-2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3031432.1042762329</v>
      </c>
      <c r="AA12" s="142">
        <f>+S12*AA$6</f>
        <v>4183288.5747835687</v>
      </c>
      <c r="AB12" s="142">
        <f>+X12*AB$6</f>
        <v>192113.83512563314</v>
      </c>
      <c r="AC12" s="142">
        <f>SUM(Z12:AB12)</f>
        <v>7406834.5141854351</v>
      </c>
      <c r="AD12" s="132">
        <f t="shared" si="20"/>
        <v>9.5268894786073935E-3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11813695.502529187</v>
      </c>
      <c r="AA13" s="142">
        <f t="shared" si="9"/>
        <v>13099736.166183332</v>
      </c>
      <c r="AB13" s="142">
        <f t="shared" si="10"/>
        <v>5174096.241072217</v>
      </c>
      <c r="AC13" s="142">
        <f t="shared" si="11"/>
        <v>30087527.909784734</v>
      </c>
      <c r="AD13" s="132">
        <f t="shared" si="20"/>
        <v>3.8699467705409871E-2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13811993.481827188</v>
      </c>
      <c r="AA14" s="142">
        <f t="shared" si="9"/>
        <v>18411730.645149387</v>
      </c>
      <c r="AB14" s="142">
        <f t="shared" si="10"/>
        <v>10927138.49098707</v>
      </c>
      <c r="AC14" s="142">
        <f t="shared" si="11"/>
        <v>43150862.617963642</v>
      </c>
      <c r="AD14" s="132">
        <f t="shared" si="20"/>
        <v>5.5501914924734996E-2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3001358.455159347</v>
      </c>
      <c r="AA15" s="142">
        <f>+S15*AA$6</f>
        <v>3696318.2666092748</v>
      </c>
      <c r="AB15" s="142">
        <f>+X15*AB$6</f>
        <v>506075.90003682242</v>
      </c>
      <c r="AC15" s="142">
        <f>SUM(Z15:AB15)</f>
        <v>7203752.6218054434</v>
      </c>
      <c r="AD15" s="132">
        <f t="shared" si="20"/>
        <v>9.2656795460639776E-3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13579723.134259719</v>
      </c>
      <c r="AA16" s="142">
        <f t="shared" si="9"/>
        <v>17999745.4792706</v>
      </c>
      <c r="AB16" s="142">
        <f t="shared" si="10"/>
        <v>5467539.1676843399</v>
      </c>
      <c r="AC16" s="142">
        <f t="shared" si="11"/>
        <v>37047007.781214662</v>
      </c>
      <c r="AD16" s="132">
        <f t="shared" si="20"/>
        <v>4.7650956419883636E-2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4363035.093521921</v>
      </c>
      <c r="AA17" s="142">
        <f>+S17*AA$6</f>
        <v>5041693.6964068506</v>
      </c>
      <c r="AB17" s="142">
        <f>+X17*AB$6</f>
        <v>904983.56019683043</v>
      </c>
      <c r="AC17" s="142">
        <f>SUM(Z17:AB17)</f>
        <v>10309712.350125602</v>
      </c>
      <c r="AD17" s="132">
        <f t="shared" si="20"/>
        <v>1.3260656752594122E-2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3235882.2072955533</v>
      </c>
      <c r="AA18" s="142">
        <f t="shared" si="9"/>
        <v>3724811.4850385808</v>
      </c>
      <c r="AB18" s="142">
        <f t="shared" si="10"/>
        <v>934444.110786109</v>
      </c>
      <c r="AC18" s="142">
        <f t="shared" si="11"/>
        <v>7895137.8031202434</v>
      </c>
      <c r="AD18" s="132">
        <f t="shared" si="20"/>
        <v>1.0154959601790645E-2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9165147.3830585647</v>
      </c>
      <c r="AA19" s="142">
        <f t="shared" si="9"/>
        <v>7295533.3929710547</v>
      </c>
      <c r="AB19" s="142">
        <f t="shared" si="10"/>
        <v>11395660.729020869</v>
      </c>
      <c r="AC19" s="142">
        <f t="shared" si="11"/>
        <v>27856341.505050488</v>
      </c>
      <c r="AD19" s="132">
        <f t="shared" si="20"/>
        <v>3.5829649803664543E-2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1672134.1015660383</v>
      </c>
      <c r="AA20" s="142">
        <f t="shared" si="9"/>
        <v>1430358.1356448424</v>
      </c>
      <c r="AB20" s="142">
        <f t="shared" si="10"/>
        <v>9246780.8096874766</v>
      </c>
      <c r="AC20" s="142">
        <f t="shared" si="11"/>
        <v>12349273.046898358</v>
      </c>
      <c r="AD20" s="132">
        <f t="shared" si="20"/>
        <v>1.5884000004809662E-2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265403545.11435837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106254.5549093086</v>
      </c>
      <c r="AA23" s="127">
        <f>+S23*AA$6</f>
        <v>434810.87024952093</v>
      </c>
      <c r="AB23" s="127">
        <f>+X23*AB$6</f>
        <v>13231.881141045125</v>
      </c>
      <c r="AC23" s="127">
        <f>SUM(Z23:AB23)</f>
        <v>554297.30629987468</v>
      </c>
      <c r="AD23" s="120">
        <f t="shared" ref="AD23:AD61" si="30">+AC23/AC$63</f>
        <v>7.1295357892702188E-4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542350.88223026018</v>
      </c>
      <c r="AA24" s="142">
        <f t="shared" ref="AA24:AA61" si="37">+S24*AA$6</f>
        <v>386468.68055309536</v>
      </c>
      <c r="AB24" s="142">
        <f t="shared" ref="AB24:AB61" si="38">+X24*AB$6</f>
        <v>78481.146608578303</v>
      </c>
      <c r="AC24" s="142">
        <f t="shared" ref="AC24:AC61" si="39">SUM(Z24:AB24)</f>
        <v>1007300.7093919339</v>
      </c>
      <c r="AD24" s="132">
        <f t="shared" si="30"/>
        <v>1.2956199455679543E-3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355791.69329864916</v>
      </c>
      <c r="AA25" s="142">
        <f t="shared" si="37"/>
        <v>871758.4832150382</v>
      </c>
      <c r="AB25" s="142">
        <f t="shared" si="38"/>
        <v>15165.287022831139</v>
      </c>
      <c r="AC25" s="142">
        <f t="shared" si="39"/>
        <v>1242715.4635365184</v>
      </c>
      <c r="AD25" s="132">
        <f t="shared" si="30"/>
        <v>1.5984173605869715E-3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1094472.1247154323</v>
      </c>
      <c r="AA26" s="142">
        <f t="shared" si="37"/>
        <v>1233559.3977294443</v>
      </c>
      <c r="AB26" s="142">
        <f t="shared" si="38"/>
        <v>2496942.2536473838</v>
      </c>
      <c r="AC26" s="142">
        <f t="shared" si="39"/>
        <v>4824973.7760922611</v>
      </c>
      <c r="AD26" s="132">
        <f t="shared" si="30"/>
        <v>6.2060238842888676E-3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2577737.6447688295</v>
      </c>
      <c r="AA27" s="142">
        <f t="shared" si="37"/>
        <v>1303017.9477708973</v>
      </c>
      <c r="AB27" s="142">
        <f t="shared" si="38"/>
        <v>72977.048734770608</v>
      </c>
      <c r="AC27" s="142">
        <f t="shared" si="39"/>
        <v>3953732.6412744974</v>
      </c>
      <c r="AD27" s="132">
        <f t="shared" si="30"/>
        <v>5.085407785099816E-3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1649988.8219672127</v>
      </c>
      <c r="AA28" s="142">
        <f t="shared" si="37"/>
        <v>1906784.1572065423</v>
      </c>
      <c r="AB28" s="142">
        <f t="shared" si="38"/>
        <v>70214.259494229918</v>
      </c>
      <c r="AC28" s="142">
        <f t="shared" si="39"/>
        <v>3626987.2386679854</v>
      </c>
      <c r="AD28" s="132">
        <f t="shared" si="30"/>
        <v>4.6651381905363611E-3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316648.47593413532</v>
      </c>
      <c r="AA29" s="142">
        <f t="shared" si="37"/>
        <v>648334.99127365218</v>
      </c>
      <c r="AB29" s="142">
        <f t="shared" si="38"/>
        <v>86634.309842629271</v>
      </c>
      <c r="AC29" s="142">
        <f t="shared" si="39"/>
        <v>1051617.7770504169</v>
      </c>
      <c r="AD29" s="132">
        <f t="shared" si="30"/>
        <v>1.3526218678857455E-3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667439.32568138302</v>
      </c>
      <c r="AA30" s="142">
        <f t="shared" si="37"/>
        <v>2006484.0705752231</v>
      </c>
      <c r="AB30" s="142">
        <f t="shared" si="38"/>
        <v>81526.749635806875</v>
      </c>
      <c r="AC30" s="142">
        <f t="shared" si="39"/>
        <v>2755450.1458924129</v>
      </c>
      <c r="AD30" s="132">
        <f t="shared" si="30"/>
        <v>3.5441414214742407E-3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2222102.3129217546</v>
      </c>
      <c r="AA31" s="142">
        <f t="shared" si="37"/>
        <v>1217989.7288402119</v>
      </c>
      <c r="AB31" s="142">
        <f t="shared" si="38"/>
        <v>151018.2108053705</v>
      </c>
      <c r="AC31" s="142">
        <f t="shared" si="39"/>
        <v>3591110.2525673369</v>
      </c>
      <c r="AD31" s="132">
        <f t="shared" si="30"/>
        <v>4.6189921505847718E-3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3327306.1546456809</v>
      </c>
      <c r="AA32" s="142">
        <f t="shared" si="37"/>
        <v>4681163.2392939208</v>
      </c>
      <c r="AB32" s="142">
        <f t="shared" si="38"/>
        <v>21511.212803803246</v>
      </c>
      <c r="AC32" s="142">
        <f t="shared" si="39"/>
        <v>8029980.6067434046</v>
      </c>
      <c r="AD32" s="132">
        <f t="shared" si="30"/>
        <v>1.0328398401407824E-2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366355.53413376334</v>
      </c>
      <c r="AA33" s="142">
        <f t="shared" si="37"/>
        <v>779101.90673324571</v>
      </c>
      <c r="AB33" s="142">
        <f t="shared" si="38"/>
        <v>17492.234111318983</v>
      </c>
      <c r="AC33" s="142">
        <f t="shared" si="39"/>
        <v>1162949.6749783282</v>
      </c>
      <c r="AD33" s="132">
        <f t="shared" si="30"/>
        <v>1.4958202456774295E-3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372337.66104811907</v>
      </c>
      <c r="AA34" s="142">
        <f t="shared" si="37"/>
        <v>366185.32134273916</v>
      </c>
      <c r="AB34" s="142">
        <f t="shared" si="38"/>
        <v>101082.33349044826</v>
      </c>
      <c r="AC34" s="142">
        <f t="shared" si="39"/>
        <v>839605.31588130654</v>
      </c>
      <c r="AD34" s="132">
        <f t="shared" si="30"/>
        <v>1.0799251738017432E-3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4380336.0408277623</v>
      </c>
      <c r="AA35" s="142">
        <f t="shared" si="37"/>
        <v>3082396.7758563701</v>
      </c>
      <c r="AB35" s="142">
        <f t="shared" si="38"/>
        <v>33547.360043069712</v>
      </c>
      <c r="AC35" s="142">
        <f t="shared" si="39"/>
        <v>7496280.1767272018</v>
      </c>
      <c r="AD35" s="132">
        <f t="shared" si="30"/>
        <v>9.6419371335461149E-3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1015506.8453651209</v>
      </c>
      <c r="AA36" s="142">
        <f t="shared" si="37"/>
        <v>1086614.3353696957</v>
      </c>
      <c r="AB36" s="142">
        <f t="shared" si="38"/>
        <v>471390.66932868009</v>
      </c>
      <c r="AC36" s="142">
        <f t="shared" si="39"/>
        <v>2573511.8500634967</v>
      </c>
      <c r="AD36" s="132">
        <f t="shared" si="30"/>
        <v>3.3101270077636785E-3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1529428.447974884</v>
      </c>
      <c r="AA37" s="142">
        <f t="shared" si="37"/>
        <v>1591867.9716333989</v>
      </c>
      <c r="AB37" s="142">
        <f t="shared" si="38"/>
        <v>349023.98637158872</v>
      </c>
      <c r="AC37" s="142">
        <f t="shared" si="39"/>
        <v>3470320.4059798717</v>
      </c>
      <c r="AD37" s="132">
        <f t="shared" si="30"/>
        <v>4.4636286796751919E-3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227914.7019303086</v>
      </c>
      <c r="AA38" s="142">
        <f t="shared" si="37"/>
        <v>436627.09612450004</v>
      </c>
      <c r="AB38" s="142">
        <f t="shared" si="38"/>
        <v>15703.296023716084</v>
      </c>
      <c r="AC38" s="142">
        <f t="shared" si="39"/>
        <v>680245.09407852474</v>
      </c>
      <c r="AD38" s="132">
        <f t="shared" si="30"/>
        <v>8.7495134625182019E-4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773234.11611442326</v>
      </c>
      <c r="AA39" s="142">
        <f t="shared" si="37"/>
        <v>1169343.2761712091</v>
      </c>
      <c r="AB39" s="142">
        <f t="shared" si="38"/>
        <v>3229.8884998374197</v>
      </c>
      <c r="AC39" s="142">
        <f t="shared" si="39"/>
        <v>1945807.2807854698</v>
      </c>
      <c r="AD39" s="132">
        <f t="shared" si="30"/>
        <v>2.5027548374693788E-3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18422847.999030609</v>
      </c>
      <c r="AA40" s="142">
        <f>+S40*AA$6</f>
        <v>14790920.039891362</v>
      </c>
      <c r="AB40" s="142">
        <f>+X40*AB$6</f>
        <v>17670465.719258122</v>
      </c>
      <c r="AC40" s="142">
        <f>SUM(Z40:AB40)</f>
        <v>50884233.758180097</v>
      </c>
      <c r="AD40" s="132">
        <f t="shared" si="30"/>
        <v>6.5448805463303561E-2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281624.66910158278</v>
      </c>
      <c r="AA41" s="142">
        <f t="shared" si="37"/>
        <v>409183.85827139171</v>
      </c>
      <c r="AB41" s="142">
        <f t="shared" si="38"/>
        <v>18202.07553137327</v>
      </c>
      <c r="AC41" s="142">
        <f t="shared" si="39"/>
        <v>709010.6029043477</v>
      </c>
      <c r="AD41" s="132">
        <f t="shared" si="30"/>
        <v>9.1195039393604667E-4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536964.93098727835</v>
      </c>
      <c r="AA42" s="142">
        <f t="shared" si="37"/>
        <v>783823.56371949799</v>
      </c>
      <c r="AB42" s="142">
        <f t="shared" si="38"/>
        <v>25496.668987685389</v>
      </c>
      <c r="AC42" s="142">
        <f t="shared" si="39"/>
        <v>1346285.1636944618</v>
      </c>
      <c r="AD42" s="132">
        <f t="shared" si="30"/>
        <v>1.7316317701768617E-3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240992.1200781166</v>
      </c>
      <c r="AA43" s="142">
        <f t="shared" si="37"/>
        <v>724472.57480602374</v>
      </c>
      <c r="AB43" s="142">
        <f t="shared" si="38"/>
        <v>51509.230952377417</v>
      </c>
      <c r="AC43" s="142">
        <f t="shared" si="39"/>
        <v>1016973.9258365177</v>
      </c>
      <c r="AD43" s="132">
        <f t="shared" si="30"/>
        <v>1.308061922473703E-3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258749.08902505276</v>
      </c>
      <c r="AA44" s="142">
        <f t="shared" si="37"/>
        <v>885152.09241618461</v>
      </c>
      <c r="AB44" s="142">
        <f t="shared" si="38"/>
        <v>44778.107747867813</v>
      </c>
      <c r="AC44" s="142">
        <f t="shared" si="39"/>
        <v>1188679.2891891052</v>
      </c>
      <c r="AD44" s="132">
        <f t="shared" si="30"/>
        <v>1.5289144359747586E-3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348906.8034063715</v>
      </c>
      <c r="AA45" s="142">
        <f t="shared" si="37"/>
        <v>885301.71200689976</v>
      </c>
      <c r="AB45" s="142">
        <f t="shared" si="38"/>
        <v>5906.3512749027959</v>
      </c>
      <c r="AC45" s="142">
        <f t="shared" si="39"/>
        <v>1240114.866688174</v>
      </c>
      <c r="AD45" s="132">
        <f t="shared" si="30"/>
        <v>1.5950723960538578E-3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1710638.7206040327</v>
      </c>
      <c r="AA46" s="142">
        <f t="shared" si="37"/>
        <v>1163329.9290684406</v>
      </c>
      <c r="AB46" s="142">
        <f t="shared" si="38"/>
        <v>74971.621861228341</v>
      </c>
      <c r="AC46" s="142">
        <f t="shared" si="39"/>
        <v>2948940.2715337016</v>
      </c>
      <c r="AD46" s="132">
        <f t="shared" si="30"/>
        <v>3.7930141401310499E-3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3558447.6223794981</v>
      </c>
      <c r="AA47" s="142">
        <f t="shared" si="37"/>
        <v>3940319.5761710061</v>
      </c>
      <c r="AB47" s="142">
        <f t="shared" si="38"/>
        <v>755084.15322474274</v>
      </c>
      <c r="AC47" s="142">
        <f t="shared" si="39"/>
        <v>8253851.3517752467</v>
      </c>
      <c r="AD47" s="132">
        <f t="shared" si="30"/>
        <v>1.0616347570695619E-2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266585.74887618399</v>
      </c>
      <c r="AA48" s="142">
        <f t="shared" si="37"/>
        <v>1150890.8367093769</v>
      </c>
      <c r="AB48" s="142">
        <f t="shared" si="38"/>
        <v>84198.245093508769</v>
      </c>
      <c r="AC48" s="142">
        <f t="shared" si="39"/>
        <v>1501674.8306790697</v>
      </c>
      <c r="AD48" s="132">
        <f t="shared" si="30"/>
        <v>1.9314985527605377E-3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136833.76520282784</v>
      </c>
      <c r="AA49" s="142">
        <f t="shared" si="37"/>
        <v>113887.78978687797</v>
      </c>
      <c r="AB49" s="142">
        <f t="shared" si="38"/>
        <v>24431.138478975969</v>
      </c>
      <c r="AC49" s="142">
        <f t="shared" si="39"/>
        <v>275152.69346868177</v>
      </c>
      <c r="AD49" s="132">
        <f t="shared" si="30"/>
        <v>3.5390952712618446E-4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672033.32927831204</v>
      </c>
      <c r="AA50" s="142">
        <f t="shared" si="37"/>
        <v>1468319.0889567428</v>
      </c>
      <c r="AB50" s="142">
        <f t="shared" si="38"/>
        <v>2491.6604554224618</v>
      </c>
      <c r="AC50" s="142">
        <f t="shared" si="39"/>
        <v>2142844.0786904772</v>
      </c>
      <c r="AD50" s="132">
        <f t="shared" si="30"/>
        <v>2.7561893908220458E-3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1926862.3753519915</v>
      </c>
      <c r="AA51" s="142">
        <f t="shared" si="37"/>
        <v>833364.60404113308</v>
      </c>
      <c r="AB51" s="142">
        <f t="shared" si="38"/>
        <v>37767.958893982235</v>
      </c>
      <c r="AC51" s="142">
        <f t="shared" si="39"/>
        <v>2797994.9382871068</v>
      </c>
      <c r="AD51" s="132">
        <f t="shared" si="30"/>
        <v>3.5988637909639713E-3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2775176.8187519289</v>
      </c>
      <c r="AA52" s="142">
        <f t="shared" si="37"/>
        <v>2122726.4404624896</v>
      </c>
      <c r="AB52" s="142">
        <f t="shared" si="38"/>
        <v>1509812.451104206</v>
      </c>
      <c r="AC52" s="142">
        <f t="shared" si="39"/>
        <v>6407715.710318624</v>
      </c>
      <c r="AD52" s="132">
        <f t="shared" si="30"/>
        <v>8.2417933417613647E-3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32792889.306449063</v>
      </c>
      <c r="AA53" s="142">
        <f>+S53*AA$6</f>
        <v>33020621.515773527</v>
      </c>
      <c r="AB53" s="142">
        <f>+X53*AB$6</f>
        <v>153086287.97793549</v>
      </c>
      <c r="AC53" s="142">
        <f>SUM(Z53:AB53)</f>
        <v>218899798.80015808</v>
      </c>
      <c r="AD53" s="132">
        <f t="shared" si="30"/>
        <v>0.28155539131656249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558112.12364362867</v>
      </c>
      <c r="AA54" s="142">
        <f t="shared" si="37"/>
        <v>826907.18496421399</v>
      </c>
      <c r="AB54" s="142">
        <f t="shared" si="38"/>
        <v>21861.167366353831</v>
      </c>
      <c r="AC54" s="142">
        <f t="shared" si="39"/>
        <v>1406880.4759741966</v>
      </c>
      <c r="AD54" s="132">
        <f t="shared" si="30"/>
        <v>1.8095712518684168E-3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763315.97328119143</v>
      </c>
      <c r="AA55" s="142">
        <f t="shared" si="37"/>
        <v>771879.13651777944</v>
      </c>
      <c r="AB55" s="142">
        <f t="shared" si="38"/>
        <v>40885.216474148518</v>
      </c>
      <c r="AC55" s="142">
        <f t="shared" si="39"/>
        <v>1576080.3262731193</v>
      </c>
      <c r="AD55" s="132">
        <f t="shared" si="30"/>
        <v>2.0272011004235017E-3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378315.6473480498</v>
      </c>
      <c r="AA56" s="142">
        <f t="shared" si="37"/>
        <v>1057697.5013382051</v>
      </c>
      <c r="AB56" s="142">
        <f t="shared" si="38"/>
        <v>18439.773565825792</v>
      </c>
      <c r="AC56" s="142">
        <f t="shared" si="39"/>
        <v>1454452.9222520806</v>
      </c>
      <c r="AD56" s="132">
        <f t="shared" si="30"/>
        <v>1.8707603383868743E-3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1691849.6636101438</v>
      </c>
      <c r="AA57" s="142">
        <f t="shared" si="37"/>
        <v>1487081.8209784292</v>
      </c>
      <c r="AB57" s="142">
        <f t="shared" si="38"/>
        <v>665141.82723738265</v>
      </c>
      <c r="AC57" s="142">
        <f t="shared" si="39"/>
        <v>3844073.3118259553</v>
      </c>
      <c r="AD57" s="132">
        <f t="shared" si="30"/>
        <v>4.9443607143230027E-3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11800278.210976841</v>
      </c>
      <c r="AA58" s="142">
        <f>+S58*AA$6</f>
        <v>6088630.9435989102</v>
      </c>
      <c r="AB58" s="142">
        <f>+X58*AB$6</f>
        <v>34151385.84552595</v>
      </c>
      <c r="AC58" s="142">
        <f>SUM(Z58:AB58)</f>
        <v>52040295.0001017</v>
      </c>
      <c r="AD58" s="132">
        <f t="shared" si="30"/>
        <v>6.6935765602779543E-2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3807101.2884898037</v>
      </c>
      <c r="AA59" s="142">
        <f>+S59*AA$6</f>
        <v>1262968.5707759161</v>
      </c>
      <c r="AB59" s="142">
        <f>+X59*AB$6</f>
        <v>94192123.858550102</v>
      </c>
      <c r="AC59" s="142">
        <f>SUM(Z59:AB59)</f>
        <v>99262193.717815816</v>
      </c>
      <c r="AD59" s="132">
        <f t="shared" si="30"/>
        <v>0.12767396748808651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846361.46132140199</v>
      </c>
      <c r="AA60" s="142">
        <f t="shared" si="37"/>
        <v>1279673.5784977346</v>
      </c>
      <c r="AB60" s="142">
        <f t="shared" si="38"/>
        <v>62837.097355486905</v>
      </c>
      <c r="AC60" s="142">
        <f t="shared" si="39"/>
        <v>2188872.1371746236</v>
      </c>
      <c r="AD60" s="132">
        <f t="shared" si="30"/>
        <v>2.8153920401121743E-3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501635.39841428952</v>
      </c>
      <c r="AA61" s="142">
        <f t="shared" si="37"/>
        <v>1337605.720143884</v>
      </c>
      <c r="AB61" s="142">
        <f t="shared" si="38"/>
        <v>30404.990251517644</v>
      </c>
      <c r="AC61" s="142">
        <f t="shared" si="39"/>
        <v>1869646.1088096912</v>
      </c>
      <c r="AD61" s="132">
        <f t="shared" si="30"/>
        <v>2.4047940869510787E-3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512062649.99764168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194366548.77800003</v>
      </c>
      <c r="AA63" s="175">
        <f>SUM(AA9:AA61)</f>
        <v>194366548.77800009</v>
      </c>
      <c r="AB63" s="175">
        <f>SUM(AB9:AB61)</f>
        <v>388733097.55600011</v>
      </c>
      <c r="AC63" s="175">
        <f>+AC62+AC21</f>
        <v>777466195.11199999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1" t="s">
        <v>120</v>
      </c>
      <c r="B1" s="281" t="s">
        <v>121</v>
      </c>
      <c r="C1" s="281" t="s">
        <v>122</v>
      </c>
      <c r="D1" s="281"/>
      <c r="E1" s="281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1"/>
      <c r="B2" s="281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2" t="s">
        <v>180</v>
      </c>
      <c r="B1" s="282"/>
      <c r="C1" s="282"/>
      <c r="D1" s="282"/>
      <c r="E1" s="282"/>
      <c r="F1" s="282" t="s">
        <v>181</v>
      </c>
      <c r="G1" s="282"/>
      <c r="H1" s="282"/>
      <c r="I1" s="282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4" t="s">
        <v>2</v>
      </c>
      <c r="C3" s="284"/>
      <c r="D3" s="284"/>
      <c r="E3" s="284"/>
      <c r="F3" s="284"/>
      <c r="G3" s="283" t="s">
        <v>0</v>
      </c>
      <c r="H3" s="283"/>
      <c r="I3" s="283"/>
      <c r="J3" s="283"/>
      <c r="K3" s="283"/>
      <c r="L3" s="283"/>
      <c r="M3" s="283"/>
      <c r="N3" s="283" t="s">
        <v>1</v>
      </c>
      <c r="O3" s="283"/>
      <c r="P3" s="283"/>
      <c r="Q3" s="283"/>
      <c r="R3" s="283"/>
      <c r="S3" s="283"/>
      <c r="T3" s="283"/>
      <c r="U3" s="283"/>
      <c r="V3" s="227"/>
      <c r="W3" s="283"/>
      <c r="X3" s="283"/>
      <c r="Z3" s="284" t="s">
        <v>263</v>
      </c>
      <c r="AA3" s="284"/>
      <c r="AB3" s="284"/>
      <c r="AC3" s="284"/>
      <c r="AD3" s="284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5" t="s">
        <v>269</v>
      </c>
      <c r="C61" s="285"/>
      <c r="D61" s="285"/>
      <c r="E61" s="285"/>
      <c r="F61" s="285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6" t="s">
        <v>95</v>
      </c>
      <c r="C1" s="286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7" t="s">
        <v>270</v>
      </c>
      <c r="B1" s="287"/>
      <c r="C1" s="287"/>
      <c r="D1" s="287"/>
      <c r="E1" s="28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8" t="s">
        <v>114</v>
      </c>
      <c r="B2" s="288"/>
      <c r="C2" s="288"/>
      <c r="D2" s="288"/>
      <c r="E2" s="288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89" t="s">
        <v>293</v>
      </c>
      <c r="B3" s="289"/>
      <c r="C3" s="289"/>
      <c r="D3" s="289"/>
      <c r="E3" s="289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1"/>
      <c r="B4" s="291"/>
      <c r="C4" s="291"/>
      <c r="D4" s="291"/>
      <c r="E4" s="29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0">
        <f>+'Part AGOSTO 2022'!I13</f>
        <v>14559706.2840192</v>
      </c>
      <c r="C5" s="290"/>
      <c r="D5" s="290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6"/>
      <c r="C6" s="286"/>
      <c r="D6" s="286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535797.19125190657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8130139.9889963213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4065069.9944981607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4065069.9944981607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535797.19125190657</v>
      </c>
      <c r="C14" s="39">
        <f>+B$11*POBLACIÓN!C7</f>
        <v>892018.1189499977</v>
      </c>
      <c r="D14" s="40">
        <f>+$B$12*I14</f>
        <v>1010981.0300863187</v>
      </c>
      <c r="E14" s="41">
        <f>SUM(B14:D14)</f>
        <v>2438796.3402882228</v>
      </c>
      <c r="F14" s="32"/>
      <c r="G14" s="93">
        <f>+'ART 14 F I'!AD9</f>
        <v>8.4898532569311749E-2</v>
      </c>
      <c r="H14" s="94"/>
      <c r="I14" s="95">
        <f>+$G14/$G$26</f>
        <v>0.24869953812717213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535797.19125190657</v>
      </c>
      <c r="C15" s="43">
        <f>+B$11*POBLACIÓN!C8</f>
        <v>93414.977246970884</v>
      </c>
      <c r="D15" s="44">
        <f t="shared" ref="D15:D25" si="1">+$B$12*I15</f>
        <v>84429.168319384858</v>
      </c>
      <c r="E15" s="45">
        <f t="shared" ref="E15:E25" si="2">SUM(B15:D15)</f>
        <v>713641.33681826224</v>
      </c>
      <c r="F15" s="32"/>
      <c r="G15" s="93">
        <f>+'ART 14 F I'!AD10</f>
        <v>7.0900563740065384E-3</v>
      </c>
      <c r="H15" s="94"/>
      <c r="I15" s="95">
        <f t="shared" ref="I15:I25" si="3">+$G15/$G$26</f>
        <v>2.0769425479427145E-2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535797.19125190657</v>
      </c>
      <c r="C16" s="43">
        <f>+B$11*POBLACIÓN!C9</f>
        <v>166234.28035350892</v>
      </c>
      <c r="D16" s="44">
        <f t="shared" si="1"/>
        <v>162035.09016674475</v>
      </c>
      <c r="E16" s="45">
        <f t="shared" si="2"/>
        <v>864066.56177216023</v>
      </c>
      <c r="F16" s="32"/>
      <c r="G16" s="93">
        <f>+'ART 14 F I'!AD11</f>
        <v>1.3607121172904892E-2</v>
      </c>
      <c r="H16" s="94"/>
      <c r="I16" s="95">
        <f t="shared" si="3"/>
        <v>3.9860344443281411E-2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535797.19125190657</v>
      </c>
      <c r="C17" s="43">
        <f>+B$11*POBLACIÓN!C10</f>
        <v>141967.06754926065</v>
      </c>
      <c r="D17" s="44">
        <f t="shared" si="1"/>
        <v>113447.24398784853</v>
      </c>
      <c r="E17" s="45">
        <f t="shared" si="2"/>
        <v>791211.50278901577</v>
      </c>
      <c r="F17" s="32"/>
      <c r="G17" s="93">
        <f>+'ART 14 F I'!AD12</f>
        <v>9.5268894786073935E-3</v>
      </c>
      <c r="H17" s="94"/>
      <c r="I17" s="95">
        <f t="shared" si="3"/>
        <v>2.7907820564318172E-2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535797.19125190657</v>
      </c>
      <c r="C18" s="43">
        <f>+B$11*POBLACIÓN!C11</f>
        <v>539731.13062945392</v>
      </c>
      <c r="D18" s="44">
        <f t="shared" si="1"/>
        <v>460837.5026113207</v>
      </c>
      <c r="E18" s="45">
        <f t="shared" si="2"/>
        <v>1536365.8244926811</v>
      </c>
      <c r="F18" s="32"/>
      <c r="G18" s="93">
        <f>+'ART 14 F I'!AD13</f>
        <v>3.8699467705409871E-2</v>
      </c>
      <c r="H18" s="94"/>
      <c r="I18" s="95">
        <f t="shared" si="3"/>
        <v>0.11336520729902261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535797.19125190657</v>
      </c>
      <c r="C19" s="43">
        <f>+B$11*POBLACIÓN!C12</f>
        <v>653883.09956720436</v>
      </c>
      <c r="D19" s="44">
        <f t="shared" si="1"/>
        <v>660922.88552292809</v>
      </c>
      <c r="E19" s="45">
        <f t="shared" si="2"/>
        <v>1850603.1763420389</v>
      </c>
      <c r="F19" s="32"/>
      <c r="G19" s="93">
        <f>+'ART 14 F I'!AD14</f>
        <v>5.5501914924734996E-2</v>
      </c>
      <c r="H19" s="94"/>
      <c r="I19" s="95">
        <f t="shared" si="3"/>
        <v>0.16258585618881086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535797.19125190657</v>
      </c>
      <c r="C20" s="43">
        <f>+B$11*POBLACIÓN!C13</f>
        <v>138802.36971505417</v>
      </c>
      <c r="D20" s="44">
        <f t="shared" si="1"/>
        <v>110336.72748444576</v>
      </c>
      <c r="E20" s="45">
        <f t="shared" si="2"/>
        <v>784936.28845140652</v>
      </c>
      <c r="F20" s="32"/>
      <c r="G20" s="93">
        <f>+'ART 14 F I'!AD15</f>
        <v>9.2656795460639776E-3</v>
      </c>
      <c r="H20" s="94"/>
      <c r="I20" s="95">
        <f t="shared" si="3"/>
        <v>2.7142639028056147E-2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535797.19125190657</v>
      </c>
      <c r="C21" s="43">
        <f>+B$11*POBLACIÓN!C14</f>
        <v>640716.10857816995</v>
      </c>
      <c r="D21" s="44">
        <f t="shared" si="1"/>
        <v>567432.81124019995</v>
      </c>
      <c r="E21" s="45">
        <f t="shared" si="2"/>
        <v>1743946.1110702765</v>
      </c>
      <c r="F21" s="32"/>
      <c r="G21" s="93">
        <f>+'ART 14 F I'!AD16</f>
        <v>4.7650956419883636E-2</v>
      </c>
      <c r="H21" s="94"/>
      <c r="I21" s="95">
        <f t="shared" si="3"/>
        <v>0.13958746393252458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535797.19125190657</v>
      </c>
      <c r="C22" s="43">
        <f>+B$11*POBLACIÓN!C15</f>
        <v>200594.82742675068</v>
      </c>
      <c r="D22" s="44">
        <f t="shared" si="1"/>
        <v>157909.35387974733</v>
      </c>
      <c r="E22" s="45">
        <f t="shared" si="2"/>
        <v>894301.37255840458</v>
      </c>
      <c r="F22" s="32"/>
      <c r="G22" s="93">
        <f>+'ART 14 F I'!AD17</f>
        <v>1.3260656752594122E-2</v>
      </c>
      <c r="H22" s="94"/>
      <c r="I22" s="95">
        <f t="shared" si="3"/>
        <v>3.8845420643056232E-2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535797.19125190657</v>
      </c>
      <c r="C23" s="43">
        <f>+B$11*POBLACIÓN!C16</f>
        <v>117899.60166713712</v>
      </c>
      <c r="D23" s="44">
        <f t="shared" si="1"/>
        <v>120926.37184655271</v>
      </c>
      <c r="E23" s="45">
        <f t="shared" si="2"/>
        <v>774623.16476559639</v>
      </c>
      <c r="F23" s="32"/>
      <c r="G23" s="93">
        <f>+'ART 14 F I'!AD18</f>
        <v>1.0154959601790645E-2</v>
      </c>
      <c r="H23" s="94"/>
      <c r="I23" s="95">
        <f t="shared" si="3"/>
        <v>2.9747672736316871E-2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535797.19125190657</v>
      </c>
      <c r="C24" s="43">
        <f>+B$11*POBLACIÓN!C17</f>
        <v>416237.25632022653</v>
      </c>
      <c r="D24" s="44">
        <f t="shared" si="1"/>
        <v>426663.39652653079</v>
      </c>
      <c r="E24" s="45">
        <f t="shared" si="2"/>
        <v>1378697.8440986639</v>
      </c>
      <c r="F24" s="32"/>
      <c r="G24" s="93">
        <f>+'ART 14 F I'!AD19</f>
        <v>3.5829649803664543E-2</v>
      </c>
      <c r="H24" s="94"/>
      <c r="I24" s="95">
        <f t="shared" si="3"/>
        <v>0.10495843788766128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535797.19125190657</v>
      </c>
      <c r="C25" s="43">
        <f>+B$11*POBLACIÓN!C18</f>
        <v>63571.156494425726</v>
      </c>
      <c r="D25" s="44">
        <f t="shared" si="1"/>
        <v>189148.41282613872</v>
      </c>
      <c r="E25" s="45">
        <f t="shared" si="2"/>
        <v>788516.76057247096</v>
      </c>
      <c r="F25" s="32"/>
      <c r="G25" s="93">
        <f>+'ART 14 F I'!AD20</f>
        <v>1.5884000004809662E-2</v>
      </c>
      <c r="H25" s="94"/>
      <c r="I25" s="95">
        <f t="shared" si="3"/>
        <v>4.6530173670352608E-2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6429566.2950228788</v>
      </c>
      <c r="C26" s="47">
        <f>SUM(C14:C25)</f>
        <v>4065069.9944981602</v>
      </c>
      <c r="D26" s="48">
        <f>SUM(D14:D25)</f>
        <v>4065069.9944981611</v>
      </c>
      <c r="E26" s="96">
        <f>SUM(E14:E25)</f>
        <v>14559706.284019198</v>
      </c>
      <c r="F26" s="32"/>
      <c r="G26" s="93">
        <f>SUM(G14:G25)</f>
        <v>0.34136988435378202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AGOSTO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AGOSTO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2022-09-01T16:58:16Z</dcterms:modified>
</cp:coreProperties>
</file>