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1 PLANEACION HACENDARIA\APORTACIONES ESTATALES 2021\AGOSTO 2021\"/>
    </mc:Choice>
  </mc:AlternateContent>
  <bookViews>
    <workbookView showHorizontalScroll="0" showVerticalScroll="0" xWindow="0" yWindow="0" windowWidth="28770" windowHeight="11760" activeTab="5"/>
  </bookViews>
  <sheets>
    <sheet name="Part AGOSTO 2021" sheetId="9" r:id="rId1"/>
    <sheet name="ART 14 F I" sheetId="7" r:id="rId2"/>
    <sheet name="CENSO POB 2020" sheetId="13" state="hidden" r:id="rId3"/>
    <sheet name="CALCULOS ANUAL" sheetId="12" r:id="rId4"/>
    <sheet name="INEGI" sheetId="14" r:id="rId5"/>
    <sheet name="DISTRIBUCIÓN" sheetId="11" r:id="rId6"/>
  </sheets>
  <externalReferences>
    <externalReference r:id="rId7"/>
    <externalReference r:id="rId8"/>
    <externalReference r:id="rId9"/>
  </externalReferences>
  <definedNames>
    <definedName name="A_impresión_IM" localSheetId="1">#REF!</definedName>
    <definedName name="A_impresión_IM" localSheetId="3">#REF!</definedName>
    <definedName name="A_impresión_IM" localSheetId="5">#REF!</definedName>
    <definedName name="A_impresión_IM" localSheetId="4">#REF!</definedName>
    <definedName name="A_impresión_IM" localSheetId="0">#REF!</definedName>
    <definedName name="A_impresión_IM">#REF!</definedName>
    <definedName name="AJUSTES" localSheetId="3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I'!$A$3:$AQ$65</definedName>
    <definedName name="_xlnm.Print_Area" localSheetId="3">'CALCULOS ANUAL'!$A$1:$D$63</definedName>
    <definedName name="_xlnm.Print_Area" localSheetId="5">DISTRIBUCIÓN!$A$1:$H$64</definedName>
    <definedName name="_xlnm.Print_Area" localSheetId="0">'Part AGOSTO 2021'!$A$1:$B$15</definedName>
    <definedName name="_xlnm.Database" localSheetId="1">#REF!</definedName>
    <definedName name="_xlnm.Database" localSheetId="3">#REF!</definedName>
    <definedName name="_xlnm.Database" localSheetId="5">#REF!</definedName>
    <definedName name="_xlnm.Database" localSheetId="4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3">'[1]deuda c sadm'!#REF!</definedName>
    <definedName name="cierre_2001" localSheetId="5">'[1]deuda c sadm'!#REF!</definedName>
    <definedName name="cierre_2001" localSheetId="4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3">'[1]deuda c sadm'!#REF!</definedName>
    <definedName name="deuda" localSheetId="5">'[1]deuda c sadm'!#REF!</definedName>
    <definedName name="deuda" localSheetId="4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3">'[1]deuda c sadm'!#REF!</definedName>
    <definedName name="Deuda_ingTot" localSheetId="5">'[1]deuda c sadm'!#REF!</definedName>
    <definedName name="Deuda_ingTot" localSheetId="4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3">#REF!</definedName>
    <definedName name="ENERO" localSheetId="5">#REF!</definedName>
    <definedName name="ENERO" localSheetId="4">#REF!</definedName>
    <definedName name="ENERO" localSheetId="0">#REF!</definedName>
    <definedName name="ENERO">#REF!</definedName>
    <definedName name="Fto_1" localSheetId="1">#REF!</definedName>
    <definedName name="Fto_1" localSheetId="3">#REF!</definedName>
    <definedName name="Fto_1" localSheetId="5">#REF!</definedName>
    <definedName name="Fto_1" localSheetId="4">#REF!</definedName>
    <definedName name="Fto_1" localSheetId="0">#REF!</definedName>
    <definedName name="Fto_1">#REF!</definedName>
    <definedName name="HTML_CodePage" hidden="1">1252</definedName>
    <definedName name="HTML_Control" localSheetId="3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3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3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Notas_Fto_1" localSheetId="1">#REF!</definedName>
    <definedName name="Notas_Fto_1" localSheetId="3">#REF!</definedName>
    <definedName name="Notas_Fto_1" localSheetId="5">#REF!</definedName>
    <definedName name="Notas_Fto_1" localSheetId="4">#REF!</definedName>
    <definedName name="Notas_Fto_1" localSheetId="0">#REF!</definedName>
    <definedName name="Notas_Fto_1">#REF!</definedName>
    <definedName name="Partidas">[3]TECHO!$B$1:$Q$2798</definedName>
    <definedName name="SINAJUSTE" localSheetId="3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3">#REF!</definedName>
    <definedName name="t" localSheetId="5">#REF!</definedName>
    <definedName name="t" localSheetId="4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3">'CALCULOS ANUAL'!$A:$A,'CALCULOS ANUAL'!$2:$2</definedName>
    <definedName name="_xlnm.Print_Titles" localSheetId="5">DISTRIBUCIÓN!$A:$A,DISTRIBUCIÓN!$3:$3</definedName>
    <definedName name="TOT" localSheetId="1">#REF!</definedName>
    <definedName name="TOT" localSheetId="3">#REF!</definedName>
    <definedName name="TOT" localSheetId="5">#REF!</definedName>
    <definedName name="TOT" localSheetId="4">#REF!</definedName>
    <definedName name="TOT" localSheetId="0">#REF!</definedName>
    <definedName name="TOT">#REF!</definedName>
    <definedName name="TOTAL" localSheetId="1">#REF!</definedName>
    <definedName name="TOTAL" localSheetId="3">#REF!</definedName>
    <definedName name="TOTAL" localSheetId="5">#REF!</definedName>
    <definedName name="TOTAL" localSheetId="4">#REF!</definedName>
    <definedName name="TOTAL" localSheetId="0">#REF!</definedName>
    <definedName name="TOTAL">#REF!</definedName>
  </definedNames>
  <calcPr calcId="152511"/>
</workbook>
</file>

<file path=xl/calcChain.xml><?xml version="1.0" encoding="utf-8"?>
<calcChain xmlns="http://schemas.openxmlformats.org/spreadsheetml/2006/main">
  <c r="D4" i="9" l="1"/>
  <c r="C13" i="9"/>
  <c r="D12" i="9" l="1"/>
  <c r="D11" i="9"/>
  <c r="D10" i="9"/>
  <c r="D9" i="9"/>
  <c r="D8" i="9"/>
  <c r="D7" i="9"/>
  <c r="D6" i="9"/>
  <c r="D5" i="9"/>
  <c r="U61" i="7" l="1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0" i="7"/>
  <c r="U19" i="7"/>
  <c r="U18" i="7"/>
  <c r="U17" i="7"/>
  <c r="U16" i="7"/>
  <c r="U15" i="7"/>
  <c r="U14" i="7"/>
  <c r="U13" i="7"/>
  <c r="U12" i="7"/>
  <c r="U11" i="7"/>
  <c r="U10" i="7"/>
  <c r="U9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0" i="7"/>
  <c r="T19" i="7"/>
  <c r="T18" i="7"/>
  <c r="T17" i="7"/>
  <c r="T16" i="7"/>
  <c r="T15" i="7"/>
  <c r="T14" i="7"/>
  <c r="T13" i="7"/>
  <c r="T12" i="7"/>
  <c r="T11" i="7"/>
  <c r="T10" i="7"/>
  <c r="T9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0" i="7"/>
  <c r="S19" i="7"/>
  <c r="S18" i="7"/>
  <c r="S17" i="7"/>
  <c r="S16" i="7"/>
  <c r="S15" i="7"/>
  <c r="S14" i="7"/>
  <c r="S13" i="7"/>
  <c r="S12" i="7"/>
  <c r="S11" i="7"/>
  <c r="S10" i="7"/>
  <c r="S9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8" i="7"/>
  <c r="L39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7" i="7"/>
  <c r="L18" i="7"/>
  <c r="L16" i="7"/>
  <c r="L15" i="7"/>
  <c r="L14" i="7"/>
  <c r="L13" i="7"/>
  <c r="L12" i="7"/>
  <c r="L11" i="7"/>
  <c r="L10" i="7"/>
  <c r="L9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0" i="7"/>
  <c r="K19" i="7"/>
  <c r="K18" i="7"/>
  <c r="K17" i="7"/>
  <c r="K16" i="7"/>
  <c r="K15" i="7"/>
  <c r="K14" i="7"/>
  <c r="K13" i="7"/>
  <c r="K12" i="7"/>
  <c r="K11" i="7"/>
  <c r="K10" i="7"/>
  <c r="K9" i="7"/>
  <c r="I63" i="7"/>
  <c r="R63" i="7"/>
  <c r="J63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0" i="7"/>
  <c r="J19" i="7"/>
  <c r="J18" i="7"/>
  <c r="J17" i="7"/>
  <c r="J16" i="7"/>
  <c r="J15" i="7"/>
  <c r="J14" i="7"/>
  <c r="J13" i="7"/>
  <c r="J12" i="7"/>
  <c r="J11" i="7"/>
  <c r="J10" i="7"/>
  <c r="J9" i="7"/>
  <c r="I55" i="14"/>
  <c r="H55" i="14"/>
  <c r="G55" i="14"/>
  <c r="F55" i="14"/>
  <c r="E55" i="14"/>
  <c r="D55" i="14"/>
  <c r="C55" i="14"/>
  <c r="B55" i="14"/>
  <c r="U63" i="7" l="1"/>
  <c r="T63" i="7"/>
  <c r="S63" i="7"/>
  <c r="L63" i="7"/>
  <c r="K63" i="7"/>
  <c r="B61" i="7" l="1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0" i="7"/>
  <c r="B19" i="7"/>
  <c r="B18" i="7"/>
  <c r="B17" i="7"/>
  <c r="B16" i="7"/>
  <c r="B15" i="7"/>
  <c r="B14" i="7"/>
  <c r="B13" i="7"/>
  <c r="B12" i="7"/>
  <c r="B11" i="7"/>
  <c r="B10" i="7"/>
  <c r="B9" i="7"/>
  <c r="E4" i="13"/>
  <c r="D4" i="13"/>
  <c r="C4" i="13"/>
  <c r="F11" i="9" l="1"/>
  <c r="G11" i="9" s="1"/>
  <c r="F9" i="9"/>
  <c r="G9" i="9" s="1"/>
  <c r="F7" i="9"/>
  <c r="G7" i="9" s="1"/>
  <c r="F5" i="9"/>
  <c r="F6" i="9" l="1"/>
  <c r="G6" i="9" s="1"/>
  <c r="F10" i="9"/>
  <c r="G10" i="9" s="1"/>
  <c r="G5" i="9"/>
  <c r="D13" i="9"/>
  <c r="F4" i="9"/>
  <c r="G4" i="9" s="1"/>
  <c r="F8" i="9"/>
  <c r="G8" i="9" s="1"/>
  <c r="F12" i="9"/>
  <c r="G12" i="9" s="1"/>
  <c r="B13" i="9"/>
  <c r="C4" i="12" l="1"/>
  <c r="F13" i="9" l="1"/>
  <c r="I16" i="9"/>
  <c r="B5" i="11" s="1"/>
  <c r="B23" i="11" s="1"/>
  <c r="C7" i="12"/>
  <c r="B20" i="12"/>
  <c r="C22" i="12"/>
  <c r="B62" i="12"/>
  <c r="AH63" i="7"/>
  <c r="AI63" i="7" s="1"/>
  <c r="AG63" i="7"/>
  <c r="E63" i="7"/>
  <c r="F63" i="7"/>
  <c r="B63" i="7"/>
  <c r="C30" i="7" s="1"/>
  <c r="D30" i="7" s="1"/>
  <c r="AI61" i="7"/>
  <c r="AJ61" i="7" s="1"/>
  <c r="Y61" i="7"/>
  <c r="X61" i="7"/>
  <c r="W61" i="7"/>
  <c r="V61" i="7"/>
  <c r="P61" i="7"/>
  <c r="O61" i="7"/>
  <c r="N61" i="7"/>
  <c r="M61" i="7"/>
  <c r="AI60" i="7"/>
  <c r="AJ60" i="7" s="1"/>
  <c r="Y60" i="7"/>
  <c r="X60" i="7"/>
  <c r="W60" i="7"/>
  <c r="V60" i="7"/>
  <c r="P60" i="7"/>
  <c r="O60" i="7"/>
  <c r="N60" i="7"/>
  <c r="M60" i="7"/>
  <c r="AI59" i="7"/>
  <c r="AJ59" i="7" s="1"/>
  <c r="Y59" i="7"/>
  <c r="X59" i="7"/>
  <c r="W59" i="7"/>
  <c r="V59" i="7"/>
  <c r="P59" i="7"/>
  <c r="O59" i="7"/>
  <c r="N59" i="7"/>
  <c r="M59" i="7"/>
  <c r="AI58" i="7"/>
  <c r="AJ58" i="7" s="1"/>
  <c r="Y58" i="7"/>
  <c r="X58" i="7"/>
  <c r="W58" i="7"/>
  <c r="V58" i="7"/>
  <c r="P58" i="7"/>
  <c r="O58" i="7"/>
  <c r="N58" i="7"/>
  <c r="M58" i="7"/>
  <c r="AI57" i="7"/>
  <c r="AJ57" i="7" s="1"/>
  <c r="Y57" i="7"/>
  <c r="X57" i="7"/>
  <c r="W57" i="7"/>
  <c r="V57" i="7"/>
  <c r="P57" i="7"/>
  <c r="O57" i="7"/>
  <c r="N57" i="7"/>
  <c r="M57" i="7"/>
  <c r="F57" i="7"/>
  <c r="G57" i="7"/>
  <c r="AI56" i="7"/>
  <c r="AJ56" i="7" s="1"/>
  <c r="Y56" i="7"/>
  <c r="X56" i="7"/>
  <c r="W56" i="7"/>
  <c r="V56" i="7"/>
  <c r="P56" i="7"/>
  <c r="O56" i="7"/>
  <c r="N56" i="7"/>
  <c r="M56" i="7"/>
  <c r="AI55" i="7"/>
  <c r="AJ55" i="7" s="1"/>
  <c r="Y55" i="7"/>
  <c r="X55" i="7"/>
  <c r="W55" i="7"/>
  <c r="V55" i="7"/>
  <c r="P55" i="7"/>
  <c r="O55" i="7"/>
  <c r="N55" i="7"/>
  <c r="M55" i="7"/>
  <c r="AI54" i="7"/>
  <c r="AJ54" i="7" s="1"/>
  <c r="Y54" i="7"/>
  <c r="X54" i="7"/>
  <c r="W54" i="7"/>
  <c r="V54" i="7"/>
  <c r="P54" i="7"/>
  <c r="O54" i="7"/>
  <c r="N54" i="7"/>
  <c r="M54" i="7"/>
  <c r="AI53" i="7"/>
  <c r="AJ53" i="7" s="1"/>
  <c r="Y53" i="7"/>
  <c r="X53" i="7"/>
  <c r="W53" i="7"/>
  <c r="V53" i="7"/>
  <c r="P53" i="7"/>
  <c r="O53" i="7"/>
  <c r="N53" i="7"/>
  <c r="M53" i="7"/>
  <c r="AI52" i="7"/>
  <c r="AJ52" i="7" s="1"/>
  <c r="Y52" i="7"/>
  <c r="X52" i="7"/>
  <c r="W52" i="7"/>
  <c r="V52" i="7"/>
  <c r="P52" i="7"/>
  <c r="O52" i="7"/>
  <c r="N52" i="7"/>
  <c r="M52" i="7"/>
  <c r="AI51" i="7"/>
  <c r="AJ51" i="7" s="1"/>
  <c r="Y51" i="7"/>
  <c r="X51" i="7"/>
  <c r="W51" i="7"/>
  <c r="V51" i="7"/>
  <c r="P51" i="7"/>
  <c r="O51" i="7"/>
  <c r="N51" i="7"/>
  <c r="M51" i="7"/>
  <c r="AI50" i="7"/>
  <c r="AJ50" i="7" s="1"/>
  <c r="Y50" i="7"/>
  <c r="X50" i="7"/>
  <c r="W50" i="7"/>
  <c r="V50" i="7"/>
  <c r="P50" i="7"/>
  <c r="O50" i="7"/>
  <c r="N50" i="7"/>
  <c r="M50" i="7"/>
  <c r="AI49" i="7"/>
  <c r="AJ49" i="7" s="1"/>
  <c r="Y49" i="7"/>
  <c r="X49" i="7"/>
  <c r="W49" i="7"/>
  <c r="V49" i="7"/>
  <c r="P49" i="7"/>
  <c r="O49" i="7"/>
  <c r="N49" i="7"/>
  <c r="M49" i="7"/>
  <c r="F49" i="7"/>
  <c r="G49" i="7"/>
  <c r="AI48" i="7"/>
  <c r="AJ48" i="7" s="1"/>
  <c r="Y48" i="7"/>
  <c r="X48" i="7"/>
  <c r="W48" i="7"/>
  <c r="V48" i="7"/>
  <c r="P48" i="7"/>
  <c r="O48" i="7"/>
  <c r="N48" i="7"/>
  <c r="M48" i="7"/>
  <c r="AI47" i="7"/>
  <c r="AJ47" i="7" s="1"/>
  <c r="Y47" i="7"/>
  <c r="X47" i="7"/>
  <c r="W47" i="7"/>
  <c r="V47" i="7"/>
  <c r="P47" i="7"/>
  <c r="O47" i="7"/>
  <c r="N47" i="7"/>
  <c r="M47" i="7"/>
  <c r="AI46" i="7"/>
  <c r="AJ46" i="7" s="1"/>
  <c r="Y46" i="7"/>
  <c r="X46" i="7"/>
  <c r="W46" i="7"/>
  <c r="V46" i="7"/>
  <c r="P46" i="7"/>
  <c r="O46" i="7"/>
  <c r="N46" i="7"/>
  <c r="M46" i="7"/>
  <c r="AI45" i="7"/>
  <c r="AJ45" i="7" s="1"/>
  <c r="Y45" i="7"/>
  <c r="X45" i="7"/>
  <c r="W45" i="7"/>
  <c r="V45" i="7"/>
  <c r="P45" i="7"/>
  <c r="O45" i="7"/>
  <c r="N45" i="7"/>
  <c r="M45" i="7"/>
  <c r="AI44" i="7"/>
  <c r="AJ44" i="7" s="1"/>
  <c r="Y44" i="7"/>
  <c r="X44" i="7"/>
  <c r="W44" i="7"/>
  <c r="V44" i="7"/>
  <c r="P44" i="7"/>
  <c r="O44" i="7"/>
  <c r="N44" i="7"/>
  <c r="M44" i="7"/>
  <c r="AI43" i="7"/>
  <c r="AJ43" i="7" s="1"/>
  <c r="Y43" i="7"/>
  <c r="X43" i="7"/>
  <c r="W43" i="7"/>
  <c r="V43" i="7"/>
  <c r="P43" i="7"/>
  <c r="O43" i="7"/>
  <c r="N43" i="7"/>
  <c r="M43" i="7"/>
  <c r="AI42" i="7"/>
  <c r="AJ42" i="7" s="1"/>
  <c r="Y42" i="7"/>
  <c r="X42" i="7"/>
  <c r="W42" i="7"/>
  <c r="V42" i="7"/>
  <c r="P42" i="7"/>
  <c r="O42" i="7"/>
  <c r="N42" i="7"/>
  <c r="M42" i="7"/>
  <c r="AI41" i="7"/>
  <c r="AJ41" i="7" s="1"/>
  <c r="Y41" i="7"/>
  <c r="X41" i="7"/>
  <c r="W41" i="7"/>
  <c r="V41" i="7"/>
  <c r="P41" i="7"/>
  <c r="O41" i="7"/>
  <c r="N41" i="7"/>
  <c r="M41" i="7"/>
  <c r="AI40" i="7"/>
  <c r="AJ40" i="7" s="1"/>
  <c r="Y40" i="7"/>
  <c r="X40" i="7"/>
  <c r="W40" i="7"/>
  <c r="V40" i="7"/>
  <c r="P40" i="7"/>
  <c r="O40" i="7"/>
  <c r="N40" i="7"/>
  <c r="M40" i="7"/>
  <c r="AI39" i="7"/>
  <c r="AJ39" i="7" s="1"/>
  <c r="Y39" i="7"/>
  <c r="X39" i="7"/>
  <c r="W39" i="7"/>
  <c r="V39" i="7"/>
  <c r="P39" i="7"/>
  <c r="O39" i="7"/>
  <c r="N39" i="7"/>
  <c r="M39" i="7"/>
  <c r="AI38" i="7"/>
  <c r="AJ38" i="7" s="1"/>
  <c r="Y38" i="7"/>
  <c r="X38" i="7"/>
  <c r="W38" i="7"/>
  <c r="V38" i="7"/>
  <c r="P38" i="7"/>
  <c r="O38" i="7"/>
  <c r="N38" i="7"/>
  <c r="M38" i="7"/>
  <c r="AI37" i="7"/>
  <c r="AJ37" i="7" s="1"/>
  <c r="Y37" i="7"/>
  <c r="X37" i="7"/>
  <c r="W37" i="7"/>
  <c r="V37" i="7"/>
  <c r="P37" i="7"/>
  <c r="O37" i="7"/>
  <c r="N37" i="7"/>
  <c r="M37" i="7"/>
  <c r="AI36" i="7"/>
  <c r="AJ36" i="7" s="1"/>
  <c r="Y36" i="7"/>
  <c r="X36" i="7"/>
  <c r="W36" i="7"/>
  <c r="V36" i="7"/>
  <c r="P36" i="7"/>
  <c r="O36" i="7"/>
  <c r="N36" i="7"/>
  <c r="M36" i="7"/>
  <c r="AI35" i="7"/>
  <c r="AJ35" i="7" s="1"/>
  <c r="Y35" i="7"/>
  <c r="X35" i="7"/>
  <c r="W35" i="7"/>
  <c r="V35" i="7"/>
  <c r="P35" i="7"/>
  <c r="O35" i="7"/>
  <c r="N35" i="7"/>
  <c r="M35" i="7"/>
  <c r="AI34" i="7"/>
  <c r="AJ34" i="7" s="1"/>
  <c r="Y34" i="7"/>
  <c r="X34" i="7"/>
  <c r="W34" i="7"/>
  <c r="V34" i="7"/>
  <c r="P34" i="7"/>
  <c r="O34" i="7"/>
  <c r="N34" i="7"/>
  <c r="M34" i="7"/>
  <c r="AI33" i="7"/>
  <c r="AJ33" i="7" s="1"/>
  <c r="Y33" i="7"/>
  <c r="X33" i="7"/>
  <c r="W33" i="7"/>
  <c r="V33" i="7"/>
  <c r="P33" i="7"/>
  <c r="O33" i="7"/>
  <c r="N33" i="7"/>
  <c r="M33" i="7"/>
  <c r="AI32" i="7"/>
  <c r="AJ32" i="7" s="1"/>
  <c r="Y32" i="7"/>
  <c r="X32" i="7"/>
  <c r="W32" i="7"/>
  <c r="V32" i="7"/>
  <c r="P32" i="7"/>
  <c r="O32" i="7"/>
  <c r="N32" i="7"/>
  <c r="M32" i="7"/>
  <c r="AI31" i="7"/>
  <c r="AJ31" i="7" s="1"/>
  <c r="Y31" i="7"/>
  <c r="X31" i="7"/>
  <c r="W31" i="7"/>
  <c r="V31" i="7"/>
  <c r="P31" i="7"/>
  <c r="O31" i="7"/>
  <c r="N31" i="7"/>
  <c r="M31" i="7"/>
  <c r="AI30" i="7"/>
  <c r="AJ30" i="7" s="1"/>
  <c r="Y30" i="7"/>
  <c r="X30" i="7"/>
  <c r="W30" i="7"/>
  <c r="V30" i="7"/>
  <c r="P30" i="7"/>
  <c r="O30" i="7"/>
  <c r="N30" i="7"/>
  <c r="M30" i="7"/>
  <c r="AI29" i="7"/>
  <c r="AJ29" i="7" s="1"/>
  <c r="Y29" i="7"/>
  <c r="X29" i="7"/>
  <c r="W29" i="7"/>
  <c r="V29" i="7"/>
  <c r="P29" i="7"/>
  <c r="O29" i="7"/>
  <c r="N29" i="7"/>
  <c r="M29" i="7"/>
  <c r="AI28" i="7"/>
  <c r="AJ28" i="7" s="1"/>
  <c r="Y28" i="7"/>
  <c r="X28" i="7"/>
  <c r="W28" i="7"/>
  <c r="V28" i="7"/>
  <c r="P28" i="7"/>
  <c r="O28" i="7"/>
  <c r="N28" i="7"/>
  <c r="M28" i="7"/>
  <c r="AI27" i="7"/>
  <c r="AJ27" i="7" s="1"/>
  <c r="Y27" i="7"/>
  <c r="X27" i="7"/>
  <c r="W27" i="7"/>
  <c r="V27" i="7"/>
  <c r="P27" i="7"/>
  <c r="O27" i="7"/>
  <c r="N27" i="7"/>
  <c r="M27" i="7"/>
  <c r="AI26" i="7"/>
  <c r="AJ26" i="7" s="1"/>
  <c r="Y26" i="7"/>
  <c r="X26" i="7"/>
  <c r="W26" i="7"/>
  <c r="V26" i="7"/>
  <c r="P26" i="7"/>
  <c r="O26" i="7"/>
  <c r="N26" i="7"/>
  <c r="M26" i="7"/>
  <c r="AI25" i="7"/>
  <c r="AJ25" i="7" s="1"/>
  <c r="Y25" i="7"/>
  <c r="X25" i="7"/>
  <c r="W25" i="7"/>
  <c r="V25" i="7"/>
  <c r="P25" i="7"/>
  <c r="O25" i="7"/>
  <c r="N25" i="7"/>
  <c r="M25" i="7"/>
  <c r="F25" i="7"/>
  <c r="G25" i="7" s="1"/>
  <c r="AI24" i="7"/>
  <c r="AJ24" i="7" s="1"/>
  <c r="Y24" i="7"/>
  <c r="X24" i="7"/>
  <c r="W24" i="7"/>
  <c r="V24" i="7"/>
  <c r="P24" i="7"/>
  <c r="O24" i="7"/>
  <c r="N24" i="7"/>
  <c r="M24" i="7"/>
  <c r="AI23" i="7"/>
  <c r="AJ23" i="7" s="1"/>
  <c r="Y23" i="7"/>
  <c r="X23" i="7"/>
  <c r="W23" i="7"/>
  <c r="V23" i="7"/>
  <c r="P23" i="7"/>
  <c r="O23" i="7"/>
  <c r="N23" i="7"/>
  <c r="M23" i="7"/>
  <c r="AI20" i="7"/>
  <c r="AJ20" i="7" s="1"/>
  <c r="Y20" i="7"/>
  <c r="X20" i="7"/>
  <c r="W20" i="7"/>
  <c r="V20" i="7"/>
  <c r="P20" i="7"/>
  <c r="O20" i="7"/>
  <c r="N20" i="7"/>
  <c r="M20" i="7"/>
  <c r="AI19" i="7"/>
  <c r="AJ19" i="7" s="1"/>
  <c r="Y19" i="7"/>
  <c r="X19" i="7"/>
  <c r="W19" i="7"/>
  <c r="V19" i="7"/>
  <c r="P19" i="7"/>
  <c r="O19" i="7"/>
  <c r="N19" i="7"/>
  <c r="M19" i="7"/>
  <c r="AI18" i="7"/>
  <c r="AJ18" i="7" s="1"/>
  <c r="Y18" i="7"/>
  <c r="X18" i="7"/>
  <c r="W18" i="7"/>
  <c r="V18" i="7"/>
  <c r="P18" i="7"/>
  <c r="O18" i="7"/>
  <c r="N18" i="7"/>
  <c r="M18" i="7"/>
  <c r="AI17" i="7"/>
  <c r="AJ17" i="7" s="1"/>
  <c r="Y17" i="7"/>
  <c r="X17" i="7"/>
  <c r="W17" i="7"/>
  <c r="V17" i="7"/>
  <c r="P17" i="7"/>
  <c r="O17" i="7"/>
  <c r="N17" i="7"/>
  <c r="M17" i="7"/>
  <c r="AI16" i="7"/>
  <c r="AJ16" i="7" s="1"/>
  <c r="Y16" i="7"/>
  <c r="X16" i="7"/>
  <c r="W16" i="7"/>
  <c r="V16" i="7"/>
  <c r="P16" i="7"/>
  <c r="O16" i="7"/>
  <c r="N16" i="7"/>
  <c r="M16" i="7"/>
  <c r="AI15" i="7"/>
  <c r="AJ15" i="7"/>
  <c r="Y15" i="7"/>
  <c r="X15" i="7"/>
  <c r="W15" i="7"/>
  <c r="V15" i="7"/>
  <c r="P15" i="7"/>
  <c r="O15" i="7"/>
  <c r="N15" i="7"/>
  <c r="M15" i="7"/>
  <c r="AI14" i="7"/>
  <c r="AJ14" i="7" s="1"/>
  <c r="Y14" i="7"/>
  <c r="X14" i="7"/>
  <c r="W14" i="7"/>
  <c r="V14" i="7"/>
  <c r="P14" i="7"/>
  <c r="O14" i="7"/>
  <c r="N14" i="7"/>
  <c r="M14" i="7"/>
  <c r="F14" i="7"/>
  <c r="G14" i="7"/>
  <c r="AI13" i="7"/>
  <c r="AJ13" i="7" s="1"/>
  <c r="Y13" i="7"/>
  <c r="X13" i="7"/>
  <c r="W13" i="7"/>
  <c r="V13" i="7"/>
  <c r="P13" i="7"/>
  <c r="O13" i="7"/>
  <c r="N13" i="7"/>
  <c r="M13" i="7"/>
  <c r="AI12" i="7"/>
  <c r="AJ12" i="7" s="1"/>
  <c r="Y12" i="7"/>
  <c r="X12" i="7"/>
  <c r="W12" i="7"/>
  <c r="V12" i="7"/>
  <c r="P12" i="7"/>
  <c r="O12" i="7"/>
  <c r="N12" i="7"/>
  <c r="M12" i="7"/>
  <c r="AI11" i="7"/>
  <c r="AJ11" i="7" s="1"/>
  <c r="Y11" i="7"/>
  <c r="X11" i="7"/>
  <c r="W11" i="7"/>
  <c r="V11" i="7"/>
  <c r="P11" i="7"/>
  <c r="O11" i="7"/>
  <c r="N11" i="7"/>
  <c r="M11" i="7"/>
  <c r="AI10" i="7"/>
  <c r="AJ10" i="7" s="1"/>
  <c r="Y10" i="7"/>
  <c r="X10" i="7"/>
  <c r="W10" i="7"/>
  <c r="V10" i="7"/>
  <c r="P10" i="7"/>
  <c r="O10" i="7"/>
  <c r="N10" i="7"/>
  <c r="M10" i="7"/>
  <c r="AI9" i="7"/>
  <c r="AJ9" i="7" s="1"/>
  <c r="Y9" i="7"/>
  <c r="X9" i="7"/>
  <c r="W9" i="7"/>
  <c r="V9" i="7"/>
  <c r="P9" i="7"/>
  <c r="O9" i="7"/>
  <c r="N9" i="7"/>
  <c r="M9" i="7"/>
  <c r="AO6" i="7"/>
  <c r="F27" i="7"/>
  <c r="G27" i="7" s="1"/>
  <c r="F51" i="7"/>
  <c r="G51" i="7"/>
  <c r="F13" i="7"/>
  <c r="G13" i="7" s="1"/>
  <c r="F45" i="7"/>
  <c r="G45" i="7"/>
  <c r="F59" i="7"/>
  <c r="G59" i="7" s="1"/>
  <c r="F61" i="7"/>
  <c r="G61" i="7"/>
  <c r="F15" i="7"/>
  <c r="G15" i="7" s="1"/>
  <c r="G63" i="7" s="1"/>
  <c r="F24" i="7"/>
  <c r="G24" i="7"/>
  <c r="F26" i="7"/>
  <c r="G26" i="7" s="1"/>
  <c r="F50" i="7"/>
  <c r="G50" i="7"/>
  <c r="F52" i="7"/>
  <c r="G52" i="7" s="1"/>
  <c r="F58" i="7"/>
  <c r="G58" i="7" s="1"/>
  <c r="F19" i="7"/>
  <c r="G19" i="7"/>
  <c r="F37" i="7"/>
  <c r="G37" i="7"/>
  <c r="F9" i="7"/>
  <c r="G9" i="7" s="1"/>
  <c r="F12" i="7"/>
  <c r="G12" i="7"/>
  <c r="F18" i="7"/>
  <c r="G18" i="7"/>
  <c r="F38" i="7"/>
  <c r="G38" i="7" s="1"/>
  <c r="F44" i="7"/>
  <c r="G44" i="7"/>
  <c r="F46" i="7"/>
  <c r="G46" i="7" s="1"/>
  <c r="F60" i="7"/>
  <c r="G60" i="7" s="1"/>
  <c r="F10" i="7"/>
  <c r="G10" i="7" s="1"/>
  <c r="F16" i="7"/>
  <c r="G16" i="7"/>
  <c r="F20" i="7"/>
  <c r="G20" i="7"/>
  <c r="F28" i="7"/>
  <c r="G28" i="7"/>
  <c r="F39" i="7"/>
  <c r="G39" i="7" s="1"/>
  <c r="F40" i="7"/>
  <c r="G40" i="7"/>
  <c r="F47" i="7"/>
  <c r="G47" i="7"/>
  <c r="F53" i="7"/>
  <c r="G53" i="7"/>
  <c r="F54" i="7"/>
  <c r="G54" i="7" s="1"/>
  <c r="F55" i="7"/>
  <c r="G55" i="7"/>
  <c r="F11" i="7"/>
  <c r="G11" i="7" s="1"/>
  <c r="F17" i="7"/>
  <c r="G17" i="7" s="1"/>
  <c r="F23" i="7"/>
  <c r="G23" i="7" s="1"/>
  <c r="F29" i="7"/>
  <c r="G29" i="7" s="1"/>
  <c r="F30" i="7"/>
  <c r="G30" i="7"/>
  <c r="F31" i="7"/>
  <c r="G31" i="7" s="1"/>
  <c r="F32" i="7"/>
  <c r="G32" i="7"/>
  <c r="F33" i="7"/>
  <c r="G33" i="7" s="1"/>
  <c r="F34" i="7"/>
  <c r="G34" i="7"/>
  <c r="F35" i="7"/>
  <c r="G35" i="7" s="1"/>
  <c r="F36" i="7"/>
  <c r="G36" i="7" s="1"/>
  <c r="F41" i="7"/>
  <c r="G41" i="7" s="1"/>
  <c r="F42" i="7"/>
  <c r="G42" i="7"/>
  <c r="F43" i="7"/>
  <c r="G43" i="7" s="1"/>
  <c r="F48" i="7"/>
  <c r="G48" i="7" s="1"/>
  <c r="F56" i="7"/>
  <c r="G56" i="7"/>
  <c r="AN6" i="7"/>
  <c r="AM6" i="7"/>
  <c r="Z11" i="7" l="1"/>
  <c r="AA11" i="7" s="1"/>
  <c r="Z20" i="7"/>
  <c r="AA20" i="7" s="1"/>
  <c r="Z51" i="7"/>
  <c r="AA51" i="7" s="1"/>
  <c r="Z55" i="7"/>
  <c r="AA55" i="7" s="1"/>
  <c r="Z57" i="7"/>
  <c r="Z24" i="7"/>
  <c r="AA24" i="7" s="1"/>
  <c r="Z50" i="7"/>
  <c r="AA50" i="7" s="1"/>
  <c r="Z54" i="7"/>
  <c r="AA54" i="7" s="1"/>
  <c r="Z25" i="7"/>
  <c r="AA25" i="7" s="1"/>
  <c r="Z29" i="7"/>
  <c r="AA29" i="7" s="1"/>
  <c r="Z33" i="7"/>
  <c r="AA33" i="7" s="1"/>
  <c r="Z37" i="7"/>
  <c r="AA37" i="7" s="1"/>
  <c r="Z41" i="7"/>
  <c r="AA41" i="7" s="1"/>
  <c r="Z45" i="7"/>
  <c r="AA45" i="7" s="1"/>
  <c r="Z60" i="7"/>
  <c r="AA60" i="7" s="1"/>
  <c r="Q13" i="7"/>
  <c r="Q47" i="7"/>
  <c r="Q28" i="7"/>
  <c r="Q36" i="7"/>
  <c r="Q40" i="7"/>
  <c r="Q44" i="7"/>
  <c r="Q48" i="7"/>
  <c r="Q32" i="7"/>
  <c r="Z30" i="7"/>
  <c r="AA30" i="7" s="1"/>
  <c r="Z26" i="7"/>
  <c r="AA26" i="7" s="1"/>
  <c r="Z58" i="7"/>
  <c r="AA58" i="7" s="1"/>
  <c r="Z23" i="7"/>
  <c r="AA23" i="7" s="1"/>
  <c r="X63" i="7"/>
  <c r="Z36" i="7"/>
  <c r="AA36" i="7" s="1"/>
  <c r="Z40" i="7"/>
  <c r="AA40" i="7" s="1"/>
  <c r="Z44" i="7"/>
  <c r="AA44" i="7" s="1"/>
  <c r="Z48" i="7"/>
  <c r="AA48" i="7" s="1"/>
  <c r="Z15" i="7"/>
  <c r="AA15" i="7" s="1"/>
  <c r="Z16" i="7"/>
  <c r="AA16" i="7" s="1"/>
  <c r="Z13" i="7"/>
  <c r="AA13" i="7" s="1"/>
  <c r="Z18" i="7"/>
  <c r="AA18" i="7" s="1"/>
  <c r="Z19" i="7"/>
  <c r="AA19" i="7" s="1"/>
  <c r="Z61" i="7"/>
  <c r="AA61" i="7" s="1"/>
  <c r="Z12" i="7"/>
  <c r="AA12" i="7" s="1"/>
  <c r="Z17" i="7"/>
  <c r="AA17" i="7" s="1"/>
  <c r="Z27" i="7"/>
  <c r="AA27" i="7" s="1"/>
  <c r="Z31" i="7"/>
  <c r="AA31" i="7" s="1"/>
  <c r="Z35" i="7"/>
  <c r="AA35" i="7" s="1"/>
  <c r="Z39" i="7"/>
  <c r="AA39" i="7" s="1"/>
  <c r="Z43" i="7"/>
  <c r="AA43" i="7" s="1"/>
  <c r="Z47" i="7"/>
  <c r="AA47" i="7" s="1"/>
  <c r="Z46" i="7"/>
  <c r="AA46" i="7" s="1"/>
  <c r="Z59" i="7"/>
  <c r="Z14" i="7"/>
  <c r="AA14" i="7" s="1"/>
  <c r="Z28" i="7"/>
  <c r="Z32" i="7"/>
  <c r="AA32" i="7" s="1"/>
  <c r="Z49" i="7"/>
  <c r="AA49" i="7" s="1"/>
  <c r="Z53" i="7"/>
  <c r="AA53" i="7" s="1"/>
  <c r="Q59" i="7"/>
  <c r="P63" i="7"/>
  <c r="Q14" i="7"/>
  <c r="Q12" i="7"/>
  <c r="Q17" i="7"/>
  <c r="Q41" i="7"/>
  <c r="Q50" i="7"/>
  <c r="Q54" i="7"/>
  <c r="Q61" i="7"/>
  <c r="Q51" i="7"/>
  <c r="AB51" i="7" s="1"/>
  <c r="AC51" i="7" s="1"/>
  <c r="Q56" i="7"/>
  <c r="Q60" i="7"/>
  <c r="Q16" i="7"/>
  <c r="Q20" i="7"/>
  <c r="Q15" i="7"/>
  <c r="Q19" i="7"/>
  <c r="Q58" i="7"/>
  <c r="Q57" i="7"/>
  <c r="Q55" i="7"/>
  <c r="Q53" i="7"/>
  <c r="Q49" i="7"/>
  <c r="Q45" i="7"/>
  <c r="Q43" i="7"/>
  <c r="Q39" i="7"/>
  <c r="Q37" i="7"/>
  <c r="Q35" i="7"/>
  <c r="Q33" i="7"/>
  <c r="Q31" i="7"/>
  <c r="Q29" i="7"/>
  <c r="Q27" i="7"/>
  <c r="Q25" i="7"/>
  <c r="Q24" i="7"/>
  <c r="Q23" i="7"/>
  <c r="Q18" i="7"/>
  <c r="O63" i="7"/>
  <c r="Q11" i="7"/>
  <c r="Q26" i="7"/>
  <c r="Q30" i="7"/>
  <c r="Q34" i="7"/>
  <c r="W63" i="7"/>
  <c r="AA57" i="7"/>
  <c r="M63" i="7"/>
  <c r="V63" i="7"/>
  <c r="Z9" i="7"/>
  <c r="Y63" i="7"/>
  <c r="Z10" i="7"/>
  <c r="Q9" i="7"/>
  <c r="Z34" i="7"/>
  <c r="Q38" i="7"/>
  <c r="Z38" i="7"/>
  <c r="Q42" i="7"/>
  <c r="Z42" i="7"/>
  <c r="Q46" i="7"/>
  <c r="Q52" i="7"/>
  <c r="Z52" i="7"/>
  <c r="Z56" i="7"/>
  <c r="H30" i="7"/>
  <c r="N63" i="7"/>
  <c r="Q10" i="7"/>
  <c r="C29" i="7"/>
  <c r="D29" i="7" s="1"/>
  <c r="H29" i="7" s="1"/>
  <c r="AM29" i="7" s="1"/>
  <c r="C40" i="7"/>
  <c r="D40" i="7" s="1"/>
  <c r="H40" i="7" s="1"/>
  <c r="AM40" i="7" s="1"/>
  <c r="C16" i="7"/>
  <c r="D16" i="7" s="1"/>
  <c r="H16" i="7" s="1"/>
  <c r="AM16" i="7" s="1"/>
  <c r="C49" i="7"/>
  <c r="D49" i="7" s="1"/>
  <c r="H49" i="7" s="1"/>
  <c r="AM49" i="7" s="1"/>
  <c r="C57" i="7"/>
  <c r="D57" i="7" s="1"/>
  <c r="H57" i="7" s="1"/>
  <c r="AM57" i="7" s="1"/>
  <c r="C47" i="7"/>
  <c r="D47" i="7" s="1"/>
  <c r="H47" i="7" s="1"/>
  <c r="AM47" i="7" s="1"/>
  <c r="C14" i="7"/>
  <c r="D14" i="7" s="1"/>
  <c r="H14" i="7" s="1"/>
  <c r="AM14" i="7" s="1"/>
  <c r="C12" i="7"/>
  <c r="D12" i="7" s="1"/>
  <c r="H12" i="7" s="1"/>
  <c r="AM12" i="7" s="1"/>
  <c r="C25" i="7"/>
  <c r="D25" i="7" s="1"/>
  <c r="H25" i="7" s="1"/>
  <c r="AM25" i="7" s="1"/>
  <c r="C45" i="7"/>
  <c r="D45" i="7" s="1"/>
  <c r="H45" i="7" s="1"/>
  <c r="AM45" i="7" s="1"/>
  <c r="C51" i="7"/>
  <c r="D51" i="7" s="1"/>
  <c r="H51" i="7" s="1"/>
  <c r="AM51" i="7" s="1"/>
  <c r="C58" i="7"/>
  <c r="D58" i="7" s="1"/>
  <c r="H58" i="7" s="1"/>
  <c r="AM58" i="7" s="1"/>
  <c r="B63" i="12"/>
  <c r="AJ63" i="7"/>
  <c r="AK27" i="7" s="1"/>
  <c r="AO27" i="7" s="1"/>
  <c r="B8" i="11"/>
  <c r="AM30" i="7"/>
  <c r="C26" i="7"/>
  <c r="D26" i="7" s="1"/>
  <c r="H26" i="7" s="1"/>
  <c r="AM26" i="7" s="1"/>
  <c r="C43" i="7"/>
  <c r="D43" i="7" s="1"/>
  <c r="H43" i="7" s="1"/>
  <c r="AM43" i="7" s="1"/>
  <c r="C9" i="7"/>
  <c r="D9" i="7" s="1"/>
  <c r="H9" i="7" s="1"/>
  <c r="AM9" i="7" s="1"/>
  <c r="C46" i="7"/>
  <c r="D46" i="7" s="1"/>
  <c r="H46" i="7" s="1"/>
  <c r="AM46" i="7" s="1"/>
  <c r="C33" i="7"/>
  <c r="D33" i="7" s="1"/>
  <c r="H33" i="7" s="1"/>
  <c r="AM33" i="7" s="1"/>
  <c r="C48" i="7"/>
  <c r="D48" i="7" s="1"/>
  <c r="H48" i="7" s="1"/>
  <c r="AM48" i="7" s="1"/>
  <c r="C20" i="7"/>
  <c r="D20" i="7" s="1"/>
  <c r="H20" i="7" s="1"/>
  <c r="AM20" i="7" s="1"/>
  <c r="C42" i="7"/>
  <c r="D42" i="7" s="1"/>
  <c r="H42" i="7" s="1"/>
  <c r="AM42" i="7" s="1"/>
  <c r="C32" i="7"/>
  <c r="D32" i="7" s="1"/>
  <c r="H32" i="7" s="1"/>
  <c r="AM32" i="7" s="1"/>
  <c r="C11" i="7"/>
  <c r="D11" i="7" s="1"/>
  <c r="H11" i="7" s="1"/>
  <c r="AM11" i="7" s="1"/>
  <c r="C17" i="7"/>
  <c r="D17" i="7" s="1"/>
  <c r="H17" i="7" s="1"/>
  <c r="AM17" i="7" s="1"/>
  <c r="C41" i="7"/>
  <c r="D41" i="7" s="1"/>
  <c r="H41" i="7" s="1"/>
  <c r="AM41" i="7" s="1"/>
  <c r="C54" i="7"/>
  <c r="D54" i="7" s="1"/>
  <c r="H54" i="7" s="1"/>
  <c r="AM54" i="7" s="1"/>
  <c r="C13" i="7"/>
  <c r="D13" i="7" s="1"/>
  <c r="H13" i="7" s="1"/>
  <c r="AM13" i="7" s="1"/>
  <c r="C19" i="7"/>
  <c r="D19" i="7" s="1"/>
  <c r="H19" i="7" s="1"/>
  <c r="AM19" i="7" s="1"/>
  <c r="C38" i="7"/>
  <c r="D38" i="7" s="1"/>
  <c r="H38" i="7" s="1"/>
  <c r="AM38" i="7" s="1"/>
  <c r="C61" i="7"/>
  <c r="D61" i="7" s="1"/>
  <c r="H61" i="7" s="1"/>
  <c r="AM61" i="7" s="1"/>
  <c r="C36" i="7"/>
  <c r="D36" i="7" s="1"/>
  <c r="H36" i="7" s="1"/>
  <c r="AM36" i="7" s="1"/>
  <c r="C10" i="7"/>
  <c r="D10" i="7" s="1"/>
  <c r="H10" i="7" s="1"/>
  <c r="AM10" i="7" s="1"/>
  <c r="C39" i="7"/>
  <c r="D39" i="7" s="1"/>
  <c r="H39" i="7" s="1"/>
  <c r="AM39" i="7" s="1"/>
  <c r="C34" i="7"/>
  <c r="D34" i="7" s="1"/>
  <c r="H34" i="7" s="1"/>
  <c r="AM34" i="7" s="1"/>
  <c r="C37" i="7"/>
  <c r="D37" i="7" s="1"/>
  <c r="H37" i="7" s="1"/>
  <c r="AM37" i="7" s="1"/>
  <c r="C24" i="7"/>
  <c r="D24" i="7" s="1"/>
  <c r="H24" i="7" s="1"/>
  <c r="AM24" i="7" s="1"/>
  <c r="C18" i="7"/>
  <c r="D18" i="7" s="1"/>
  <c r="H18" i="7" s="1"/>
  <c r="AM18" i="7" s="1"/>
  <c r="C44" i="7"/>
  <c r="D44" i="7" s="1"/>
  <c r="H44" i="7" s="1"/>
  <c r="AM44" i="7" s="1"/>
  <c r="C59" i="7"/>
  <c r="D59" i="7" s="1"/>
  <c r="H59" i="7" s="1"/>
  <c r="AM59" i="7" s="1"/>
  <c r="C31" i="7"/>
  <c r="D31" i="7" s="1"/>
  <c r="H31" i="7" s="1"/>
  <c r="AM31" i="7" s="1"/>
  <c r="C15" i="7"/>
  <c r="D15" i="7" s="1"/>
  <c r="H15" i="7" s="1"/>
  <c r="AM15" i="7" s="1"/>
  <c r="C53" i="7"/>
  <c r="D53" i="7" s="1"/>
  <c r="H53" i="7" s="1"/>
  <c r="AM53" i="7" s="1"/>
  <c r="C23" i="7"/>
  <c r="D23" i="7" s="1"/>
  <c r="H23" i="7" s="1"/>
  <c r="AM23" i="7" s="1"/>
  <c r="C27" i="7"/>
  <c r="D27" i="7" s="1"/>
  <c r="H27" i="7" s="1"/>
  <c r="AM27" i="7" s="1"/>
  <c r="C50" i="7"/>
  <c r="D50" i="7" s="1"/>
  <c r="H50" i="7" s="1"/>
  <c r="AM50" i="7" s="1"/>
  <c r="C52" i="7"/>
  <c r="D52" i="7" s="1"/>
  <c r="H52" i="7" s="1"/>
  <c r="AM52" i="7" s="1"/>
  <c r="C60" i="7"/>
  <c r="D60" i="7" s="1"/>
  <c r="H60" i="7" s="1"/>
  <c r="AM60" i="7" s="1"/>
  <c r="C35" i="7"/>
  <c r="D35" i="7" s="1"/>
  <c r="H35" i="7" s="1"/>
  <c r="AM35" i="7" s="1"/>
  <c r="C56" i="7"/>
  <c r="D56" i="7" s="1"/>
  <c r="H56" i="7" s="1"/>
  <c r="AM56" i="7" s="1"/>
  <c r="C28" i="7"/>
  <c r="D28" i="7" s="1"/>
  <c r="H28" i="7" s="1"/>
  <c r="AM28" i="7" s="1"/>
  <c r="C55" i="7"/>
  <c r="D55" i="7" s="1"/>
  <c r="H55" i="7" s="1"/>
  <c r="AM55" i="7" s="1"/>
  <c r="G13" i="9"/>
  <c r="I13" i="9" s="1"/>
  <c r="AB57" i="7" l="1"/>
  <c r="AC57" i="7" s="1"/>
  <c r="AB55" i="7"/>
  <c r="AC55" i="7" s="1"/>
  <c r="AB20" i="7"/>
  <c r="AC20" i="7" s="1"/>
  <c r="AB11" i="7"/>
  <c r="AC11" i="7" s="1"/>
  <c r="AB54" i="7"/>
  <c r="AC54" i="7" s="1"/>
  <c r="AB29" i="7"/>
  <c r="AC29" i="7" s="1"/>
  <c r="AB37" i="7"/>
  <c r="AC37" i="7" s="1"/>
  <c r="AB24" i="7"/>
  <c r="AC24" i="7" s="1"/>
  <c r="AB36" i="7"/>
  <c r="AC36" i="7" s="1"/>
  <c r="AB50" i="7"/>
  <c r="AC50" i="7" s="1"/>
  <c r="AB33" i="7"/>
  <c r="AC33" i="7" s="1"/>
  <c r="AB61" i="7"/>
  <c r="AC61" i="7" s="1"/>
  <c r="AB25" i="7"/>
  <c r="AC25" i="7" s="1"/>
  <c r="AB45" i="7"/>
  <c r="AC45" i="7" s="1"/>
  <c r="AB41" i="7"/>
  <c r="AC41" i="7" s="1"/>
  <c r="AB44" i="7"/>
  <c r="AC44" i="7" s="1"/>
  <c r="AB35" i="7"/>
  <c r="AC35" i="7" s="1"/>
  <c r="AB23" i="7"/>
  <c r="AC23" i="7" s="1"/>
  <c r="AB12" i="7"/>
  <c r="AC12" i="7" s="1"/>
  <c r="AB60" i="7"/>
  <c r="AC60" i="7" s="1"/>
  <c r="AB30" i="7"/>
  <c r="AC30" i="7" s="1"/>
  <c r="AB58" i="7"/>
  <c r="AC58" i="7" s="1"/>
  <c r="AB26" i="7"/>
  <c r="AC26" i="7" s="1"/>
  <c r="AB28" i="7"/>
  <c r="AC28" i="7" s="1"/>
  <c r="AB48" i="7"/>
  <c r="AC48" i="7" s="1"/>
  <c r="AB32" i="7"/>
  <c r="AC32" i="7" s="1"/>
  <c r="AB59" i="7"/>
  <c r="AC59" i="7" s="1"/>
  <c r="AB43" i="7"/>
  <c r="AC43" i="7" s="1"/>
  <c r="AB19" i="7"/>
  <c r="AC19" i="7" s="1"/>
  <c r="AB40" i="7"/>
  <c r="AC40" i="7" s="1"/>
  <c r="AB18" i="7"/>
  <c r="AC18" i="7" s="1"/>
  <c r="AB31" i="7"/>
  <c r="AC31" i="7" s="1"/>
  <c r="AB15" i="7"/>
  <c r="AC15" i="7" s="1"/>
  <c r="AB13" i="7"/>
  <c r="AC13" i="7" s="1"/>
  <c r="AB16" i="7"/>
  <c r="AC16" i="7" s="1"/>
  <c r="AB47" i="7"/>
  <c r="AC47" i="7" s="1"/>
  <c r="AB39" i="7"/>
  <c r="AC39" i="7" s="1"/>
  <c r="AB49" i="7"/>
  <c r="AC49" i="7" s="1"/>
  <c r="AB53" i="7"/>
  <c r="AC53" i="7" s="1"/>
  <c r="AA28" i="7"/>
  <c r="AA59" i="7"/>
  <c r="AB17" i="7"/>
  <c r="AC17" i="7" s="1"/>
  <c r="AB27" i="7"/>
  <c r="AC27" i="7" s="1"/>
  <c r="AB14" i="7"/>
  <c r="AC14" i="7" s="1"/>
  <c r="AB46" i="7"/>
  <c r="AC46" i="7" s="1"/>
  <c r="AA38" i="7"/>
  <c r="AB38" i="7"/>
  <c r="AC38" i="7" s="1"/>
  <c r="Q63" i="7"/>
  <c r="AA10" i="7"/>
  <c r="AB10" i="7"/>
  <c r="AC10" i="7" s="1"/>
  <c r="AA52" i="7"/>
  <c r="AB52" i="7"/>
  <c r="AC52" i="7" s="1"/>
  <c r="AA9" i="7"/>
  <c r="Z63" i="7"/>
  <c r="AB9" i="7"/>
  <c r="AC9" i="7" s="1"/>
  <c r="AA56" i="7"/>
  <c r="AB56" i="7"/>
  <c r="AC56" i="7" s="1"/>
  <c r="AB42" i="7"/>
  <c r="AC42" i="7" s="1"/>
  <c r="AA42" i="7"/>
  <c r="AA34" i="7"/>
  <c r="AB34" i="7"/>
  <c r="AC34" i="7" s="1"/>
  <c r="AK46" i="7"/>
  <c r="AO46" i="7" s="1"/>
  <c r="AK23" i="7"/>
  <c r="AO23" i="7" s="1"/>
  <c r="AK15" i="7"/>
  <c r="AO15" i="7" s="1"/>
  <c r="AK57" i="7"/>
  <c r="AO57" i="7" s="1"/>
  <c r="AK30" i="7"/>
  <c r="AO30" i="7" s="1"/>
  <c r="AK18" i="7"/>
  <c r="AO18" i="7" s="1"/>
  <c r="AK58" i="7"/>
  <c r="AO58" i="7" s="1"/>
  <c r="AK37" i="7"/>
  <c r="AO37" i="7" s="1"/>
  <c r="AK56" i="7"/>
  <c r="AO56" i="7" s="1"/>
  <c r="AK55" i="7"/>
  <c r="AO55" i="7" s="1"/>
  <c r="AK52" i="7"/>
  <c r="AO52" i="7" s="1"/>
  <c r="AK45" i="7"/>
  <c r="AO45" i="7" s="1"/>
  <c r="AK34" i="7"/>
  <c r="AO34" i="7" s="1"/>
  <c r="AK16" i="7"/>
  <c r="AO16" i="7" s="1"/>
  <c r="AK42" i="7"/>
  <c r="AO42" i="7" s="1"/>
  <c r="AK48" i="7"/>
  <c r="AO48" i="7" s="1"/>
  <c r="AK61" i="7"/>
  <c r="AO61" i="7" s="1"/>
  <c r="AK31" i="7"/>
  <c r="AO31" i="7" s="1"/>
  <c r="AK49" i="7"/>
  <c r="AO49" i="7" s="1"/>
  <c r="AK12" i="7"/>
  <c r="AO12" i="7" s="1"/>
  <c r="AK28" i="7"/>
  <c r="AO28" i="7" s="1"/>
  <c r="AK26" i="7"/>
  <c r="AO26" i="7" s="1"/>
  <c r="AK59" i="7"/>
  <c r="AO59" i="7" s="1"/>
  <c r="C63" i="7"/>
  <c r="H63" i="7"/>
  <c r="AK9" i="7"/>
  <c r="AO9" i="7" s="1"/>
  <c r="AK54" i="7"/>
  <c r="AO54" i="7" s="1"/>
  <c r="AK20" i="7"/>
  <c r="AO20" i="7" s="1"/>
  <c r="AK47" i="7"/>
  <c r="AO47" i="7" s="1"/>
  <c r="AK10" i="7"/>
  <c r="AO10" i="7" s="1"/>
  <c r="AK33" i="7"/>
  <c r="AO33" i="7" s="1"/>
  <c r="AK44" i="7"/>
  <c r="AO44" i="7" s="1"/>
  <c r="AK25" i="7"/>
  <c r="AO25" i="7" s="1"/>
  <c r="AK38" i="7"/>
  <c r="AO38" i="7" s="1"/>
  <c r="AK41" i="7"/>
  <c r="AO41" i="7" s="1"/>
  <c r="AK24" i="7"/>
  <c r="AO24" i="7" s="1"/>
  <c r="AK39" i="7"/>
  <c r="AO39" i="7" s="1"/>
  <c r="AK53" i="7"/>
  <c r="AO53" i="7" s="1"/>
  <c r="AK32" i="7"/>
  <c r="AO32" i="7" s="1"/>
  <c r="AK36" i="7"/>
  <c r="AO36" i="7" s="1"/>
  <c r="AK11" i="7"/>
  <c r="AO11" i="7" s="1"/>
  <c r="AK17" i="7"/>
  <c r="AO17" i="7" s="1"/>
  <c r="AK14" i="7"/>
  <c r="AO14" i="7" s="1"/>
  <c r="AK13" i="7"/>
  <c r="AO13" i="7" s="1"/>
  <c r="AK29" i="7"/>
  <c r="AO29" i="7" s="1"/>
  <c r="AK60" i="7"/>
  <c r="AO60" i="7" s="1"/>
  <c r="AK19" i="7"/>
  <c r="AO19" i="7" s="1"/>
  <c r="AK50" i="7"/>
  <c r="AO50" i="7" s="1"/>
  <c r="AK51" i="7"/>
  <c r="AO51" i="7" s="1"/>
  <c r="AK40" i="7"/>
  <c r="AO40" i="7" s="1"/>
  <c r="AK35" i="7"/>
  <c r="AO35" i="7" s="1"/>
  <c r="AK43" i="7"/>
  <c r="AO43" i="7" s="1"/>
  <c r="AM63" i="7"/>
  <c r="D63" i="7"/>
  <c r="AA63" i="7" l="1"/>
  <c r="AC63" i="7"/>
  <c r="AD9" i="7" s="1"/>
  <c r="AO63" i="7"/>
  <c r="AK63" i="7"/>
  <c r="AD10" i="7" l="1"/>
  <c r="AE10" i="7" s="1"/>
  <c r="AF10" i="7" s="1"/>
  <c r="AN10" i="7" s="1"/>
  <c r="AP10" i="7" s="1"/>
  <c r="AD52" i="7"/>
  <c r="AE52" i="7" s="1"/>
  <c r="AF52" i="7" s="1"/>
  <c r="AN52" i="7" s="1"/>
  <c r="AP52" i="7" s="1"/>
  <c r="AD42" i="7"/>
  <c r="AE42" i="7" s="1"/>
  <c r="AF42" i="7" s="1"/>
  <c r="AN42" i="7" s="1"/>
  <c r="AP42" i="7" s="1"/>
  <c r="AD56" i="7"/>
  <c r="AE56" i="7" s="1"/>
  <c r="AF56" i="7" s="1"/>
  <c r="AN56" i="7" s="1"/>
  <c r="AP56" i="7" s="1"/>
  <c r="AE9" i="7"/>
  <c r="AD14" i="7"/>
  <c r="AE14" i="7" s="1"/>
  <c r="AF14" i="7" s="1"/>
  <c r="AN14" i="7" s="1"/>
  <c r="AP14" i="7" s="1"/>
  <c r="AD49" i="7"/>
  <c r="AE49" i="7" s="1"/>
  <c r="AF49" i="7" s="1"/>
  <c r="AN49" i="7" s="1"/>
  <c r="AP49" i="7" s="1"/>
  <c r="AD13" i="7"/>
  <c r="AE13" i="7" s="1"/>
  <c r="AF13" i="7" s="1"/>
  <c r="AN13" i="7" s="1"/>
  <c r="AP13" i="7" s="1"/>
  <c r="AD15" i="7"/>
  <c r="AE15" i="7" s="1"/>
  <c r="AF15" i="7" s="1"/>
  <c r="AN15" i="7" s="1"/>
  <c r="AP15" i="7" s="1"/>
  <c r="AD19" i="7"/>
  <c r="AE19" i="7" s="1"/>
  <c r="AF19" i="7" s="1"/>
  <c r="AN19" i="7" s="1"/>
  <c r="AP19" i="7" s="1"/>
  <c r="AD40" i="7"/>
  <c r="AE40" i="7" s="1"/>
  <c r="AF40" i="7" s="1"/>
  <c r="AN40" i="7" s="1"/>
  <c r="AP40" i="7" s="1"/>
  <c r="AD29" i="7"/>
  <c r="AE29" i="7" s="1"/>
  <c r="AF29" i="7" s="1"/>
  <c r="AN29" i="7" s="1"/>
  <c r="AP29" i="7" s="1"/>
  <c r="AD20" i="7"/>
  <c r="AE20" i="7" s="1"/>
  <c r="AF20" i="7" s="1"/>
  <c r="AN20" i="7" s="1"/>
  <c r="AP20" i="7" s="1"/>
  <c r="AD51" i="7"/>
  <c r="AE51" i="7" s="1"/>
  <c r="AF51" i="7" s="1"/>
  <c r="AN51" i="7" s="1"/>
  <c r="AP51" i="7" s="1"/>
  <c r="AD23" i="7"/>
  <c r="AE23" i="7" s="1"/>
  <c r="AF23" i="7" s="1"/>
  <c r="AN23" i="7" s="1"/>
  <c r="AP23" i="7" s="1"/>
  <c r="AD17" i="7"/>
  <c r="AE17" i="7" s="1"/>
  <c r="AF17" i="7" s="1"/>
  <c r="AN17" i="7" s="1"/>
  <c r="AP17" i="7" s="1"/>
  <c r="AD33" i="7"/>
  <c r="AE33" i="7" s="1"/>
  <c r="AF33" i="7" s="1"/>
  <c r="AN33" i="7" s="1"/>
  <c r="AP33" i="7" s="1"/>
  <c r="AD55" i="7"/>
  <c r="AE55" i="7" s="1"/>
  <c r="AF55" i="7" s="1"/>
  <c r="AN55" i="7" s="1"/>
  <c r="AP55" i="7" s="1"/>
  <c r="AD30" i="7"/>
  <c r="AE30" i="7" s="1"/>
  <c r="AF30" i="7" s="1"/>
  <c r="AN30" i="7" s="1"/>
  <c r="AP30" i="7" s="1"/>
  <c r="AD58" i="7"/>
  <c r="AE58" i="7" s="1"/>
  <c r="AF58" i="7" s="1"/>
  <c r="AN58" i="7" s="1"/>
  <c r="AP58" i="7" s="1"/>
  <c r="AD35" i="7"/>
  <c r="AE35" i="7" s="1"/>
  <c r="AF35" i="7" s="1"/>
  <c r="AN35" i="7" s="1"/>
  <c r="AP35" i="7" s="1"/>
  <c r="AD11" i="7"/>
  <c r="AE11" i="7" s="1"/>
  <c r="AF11" i="7" s="1"/>
  <c r="AN11" i="7" s="1"/>
  <c r="AP11" i="7" s="1"/>
  <c r="AD27" i="7"/>
  <c r="AE27" i="7" s="1"/>
  <c r="AF27" i="7" s="1"/>
  <c r="AN27" i="7" s="1"/>
  <c r="AP27" i="7" s="1"/>
  <c r="AD44" i="7"/>
  <c r="AE44" i="7" s="1"/>
  <c r="AF44" i="7" s="1"/>
  <c r="AN44" i="7" s="1"/>
  <c r="AP44" i="7" s="1"/>
  <c r="AD12" i="7"/>
  <c r="AE12" i="7" s="1"/>
  <c r="AF12" i="7" s="1"/>
  <c r="AN12" i="7" s="1"/>
  <c r="AP12" i="7" s="1"/>
  <c r="AD47" i="7"/>
  <c r="AE47" i="7" s="1"/>
  <c r="AF47" i="7" s="1"/>
  <c r="AN47" i="7" s="1"/>
  <c r="AP47" i="7" s="1"/>
  <c r="AD50" i="7"/>
  <c r="AE50" i="7" s="1"/>
  <c r="AF50" i="7" s="1"/>
  <c r="AN50" i="7" s="1"/>
  <c r="AP50" i="7" s="1"/>
  <c r="AD60" i="7"/>
  <c r="AE60" i="7" s="1"/>
  <c r="AF60" i="7" s="1"/>
  <c r="AN60" i="7" s="1"/>
  <c r="AP60" i="7" s="1"/>
  <c r="AD37" i="7"/>
  <c r="AE37" i="7" s="1"/>
  <c r="AF37" i="7" s="1"/>
  <c r="AN37" i="7" s="1"/>
  <c r="AP37" i="7" s="1"/>
  <c r="AD39" i="7"/>
  <c r="AE39" i="7" s="1"/>
  <c r="AF39" i="7" s="1"/>
  <c r="AN39" i="7" s="1"/>
  <c r="AP39" i="7" s="1"/>
  <c r="AD46" i="7"/>
  <c r="AE46" i="7" s="1"/>
  <c r="AF46" i="7" s="1"/>
  <c r="AN46" i="7" s="1"/>
  <c r="AP46" i="7" s="1"/>
  <c r="AD18" i="7"/>
  <c r="AE18" i="7" s="1"/>
  <c r="AF18" i="7" s="1"/>
  <c r="AN18" i="7" s="1"/>
  <c r="AP18" i="7" s="1"/>
  <c r="AD36" i="7"/>
  <c r="AE36" i="7" s="1"/>
  <c r="AF36" i="7" s="1"/>
  <c r="AN36" i="7" s="1"/>
  <c r="AP36" i="7" s="1"/>
  <c r="AD53" i="7"/>
  <c r="AE53" i="7" s="1"/>
  <c r="AF53" i="7" s="1"/>
  <c r="AN53" i="7" s="1"/>
  <c r="AP53" i="7" s="1"/>
  <c r="AD48" i="7"/>
  <c r="AE48" i="7" s="1"/>
  <c r="AF48" i="7" s="1"/>
  <c r="AN48" i="7" s="1"/>
  <c r="AP48" i="7" s="1"/>
  <c r="AD59" i="7"/>
  <c r="AE59" i="7" s="1"/>
  <c r="AF59" i="7" s="1"/>
  <c r="AN59" i="7" s="1"/>
  <c r="AP59" i="7" s="1"/>
  <c r="AD25" i="7"/>
  <c r="AE25" i="7" s="1"/>
  <c r="AF25" i="7" s="1"/>
  <c r="AN25" i="7" s="1"/>
  <c r="AP25" i="7" s="1"/>
  <c r="AD41" i="7"/>
  <c r="AE41" i="7" s="1"/>
  <c r="AF41" i="7" s="1"/>
  <c r="AN41" i="7" s="1"/>
  <c r="AP41" i="7" s="1"/>
  <c r="AD61" i="7"/>
  <c r="AE61" i="7" s="1"/>
  <c r="AF61" i="7" s="1"/>
  <c r="AN61" i="7" s="1"/>
  <c r="AP61" i="7" s="1"/>
  <c r="AD24" i="7"/>
  <c r="AE24" i="7" s="1"/>
  <c r="AF24" i="7" s="1"/>
  <c r="AN24" i="7" s="1"/>
  <c r="AP24" i="7" s="1"/>
  <c r="AD43" i="7"/>
  <c r="AE43" i="7" s="1"/>
  <c r="AF43" i="7" s="1"/>
  <c r="AN43" i="7" s="1"/>
  <c r="AP43" i="7" s="1"/>
  <c r="AD32" i="7"/>
  <c r="AE32" i="7" s="1"/>
  <c r="AF32" i="7" s="1"/>
  <c r="AN32" i="7" s="1"/>
  <c r="AP32" i="7" s="1"/>
  <c r="AD16" i="7"/>
  <c r="AE16" i="7" s="1"/>
  <c r="AF16" i="7" s="1"/>
  <c r="AN16" i="7" s="1"/>
  <c r="AP16" i="7" s="1"/>
  <c r="AD57" i="7"/>
  <c r="AE57" i="7" s="1"/>
  <c r="AF57" i="7" s="1"/>
  <c r="AN57" i="7" s="1"/>
  <c r="AP57" i="7" s="1"/>
  <c r="AD28" i="7"/>
  <c r="AE28" i="7" s="1"/>
  <c r="AF28" i="7" s="1"/>
  <c r="AN28" i="7" s="1"/>
  <c r="AP28" i="7" s="1"/>
  <c r="AD45" i="7"/>
  <c r="AE45" i="7" s="1"/>
  <c r="AF45" i="7" s="1"/>
  <c r="AN45" i="7" s="1"/>
  <c r="AP45" i="7" s="1"/>
  <c r="AD26" i="7"/>
  <c r="AE26" i="7" s="1"/>
  <c r="AF26" i="7" s="1"/>
  <c r="AN26" i="7" s="1"/>
  <c r="AP26" i="7" s="1"/>
  <c r="AD31" i="7"/>
  <c r="AE31" i="7" s="1"/>
  <c r="AF31" i="7" s="1"/>
  <c r="AN31" i="7" s="1"/>
  <c r="AP31" i="7" s="1"/>
  <c r="AD54" i="7"/>
  <c r="AE54" i="7" s="1"/>
  <c r="AF54" i="7" s="1"/>
  <c r="AN54" i="7" s="1"/>
  <c r="AP54" i="7" s="1"/>
  <c r="AD38" i="7"/>
  <c r="AE38" i="7" s="1"/>
  <c r="AF38" i="7" s="1"/>
  <c r="AN38" i="7" s="1"/>
  <c r="AP38" i="7" s="1"/>
  <c r="AD34" i="7"/>
  <c r="AE34" i="7" s="1"/>
  <c r="AF34" i="7" s="1"/>
  <c r="AN34" i="7" s="1"/>
  <c r="AP34" i="7" s="1"/>
  <c r="AF9" i="7" l="1"/>
  <c r="AE63" i="7"/>
  <c r="AP62" i="7"/>
  <c r="AQ23" i="7" s="1"/>
  <c r="C23" i="12" s="1"/>
  <c r="D23" i="12" s="1"/>
  <c r="B24" i="11" s="1"/>
  <c r="AD63" i="7"/>
  <c r="AQ41" i="7" l="1"/>
  <c r="C41" i="12" s="1"/>
  <c r="D41" i="12" s="1"/>
  <c r="B42" i="11" s="1"/>
  <c r="AQ34" i="7"/>
  <c r="C34" i="12" s="1"/>
  <c r="D34" i="12" s="1"/>
  <c r="B35" i="11" s="1"/>
  <c r="AQ52" i="7"/>
  <c r="C52" i="12" s="1"/>
  <c r="D52" i="12" s="1"/>
  <c r="B53" i="11" s="1"/>
  <c r="AQ31" i="7"/>
  <c r="C31" i="12" s="1"/>
  <c r="D31" i="12" s="1"/>
  <c r="B32" i="11" s="1"/>
  <c r="AQ57" i="7"/>
  <c r="C57" i="12" s="1"/>
  <c r="D57" i="12" s="1"/>
  <c r="B58" i="11" s="1"/>
  <c r="AQ59" i="7"/>
  <c r="C59" i="12" s="1"/>
  <c r="D59" i="12" s="1"/>
  <c r="B60" i="11" s="1"/>
  <c r="AQ60" i="7"/>
  <c r="C60" i="12" s="1"/>
  <c r="D60" i="12" s="1"/>
  <c r="B61" i="11" s="1"/>
  <c r="AQ56" i="7"/>
  <c r="C56" i="12" s="1"/>
  <c r="D56" i="12" s="1"/>
  <c r="B57" i="11" s="1"/>
  <c r="AQ36" i="7"/>
  <c r="C36" i="12" s="1"/>
  <c r="D36" i="12" s="1"/>
  <c r="B37" i="11" s="1"/>
  <c r="AQ35" i="7"/>
  <c r="C35" i="12" s="1"/>
  <c r="D35" i="12" s="1"/>
  <c r="B36" i="11" s="1"/>
  <c r="AQ38" i="7"/>
  <c r="C38" i="12" s="1"/>
  <c r="D38" i="12" s="1"/>
  <c r="B39" i="11" s="1"/>
  <c r="AQ49" i="7"/>
  <c r="C49" i="12" s="1"/>
  <c r="D49" i="12" s="1"/>
  <c r="B50" i="11" s="1"/>
  <c r="AQ61" i="7"/>
  <c r="C61" i="12" s="1"/>
  <c r="D61" i="12" s="1"/>
  <c r="B62" i="11" s="1"/>
  <c r="AQ24" i="7"/>
  <c r="C24" i="12" s="1"/>
  <c r="AQ33" i="7"/>
  <c r="C33" i="12" s="1"/>
  <c r="D33" i="12" s="1"/>
  <c r="B34" i="11" s="1"/>
  <c r="AQ29" i="7"/>
  <c r="C29" i="12" s="1"/>
  <c r="D29" i="12" s="1"/>
  <c r="B30" i="11" s="1"/>
  <c r="AQ54" i="7"/>
  <c r="C54" i="12" s="1"/>
  <c r="D54" i="12" s="1"/>
  <c r="B55" i="11" s="1"/>
  <c r="AQ25" i="7"/>
  <c r="C25" i="12" s="1"/>
  <c r="D25" i="12" s="1"/>
  <c r="B26" i="11" s="1"/>
  <c r="AQ42" i="7"/>
  <c r="C42" i="12" s="1"/>
  <c r="D42" i="12" s="1"/>
  <c r="B43" i="11" s="1"/>
  <c r="AQ44" i="7"/>
  <c r="C44" i="12" s="1"/>
  <c r="D44" i="12" s="1"/>
  <c r="B45" i="11" s="1"/>
  <c r="AQ45" i="7"/>
  <c r="C45" i="12" s="1"/>
  <c r="D45" i="12" s="1"/>
  <c r="B46" i="11" s="1"/>
  <c r="AQ32" i="7"/>
  <c r="C32" i="12" s="1"/>
  <c r="D32" i="12" s="1"/>
  <c r="B33" i="11" s="1"/>
  <c r="AQ43" i="7"/>
  <c r="C43" i="12" s="1"/>
  <c r="D43" i="12" s="1"/>
  <c r="B44" i="11" s="1"/>
  <c r="AQ28" i="7"/>
  <c r="C28" i="12" s="1"/>
  <c r="D28" i="12" s="1"/>
  <c r="B29" i="11" s="1"/>
  <c r="AQ46" i="7"/>
  <c r="C46" i="12" s="1"/>
  <c r="D46" i="12" s="1"/>
  <c r="B47" i="11" s="1"/>
  <c r="AQ58" i="7"/>
  <c r="C58" i="12" s="1"/>
  <c r="D58" i="12" s="1"/>
  <c r="B59" i="11" s="1"/>
  <c r="AQ37" i="7"/>
  <c r="C37" i="12" s="1"/>
  <c r="D37" i="12" s="1"/>
  <c r="B38" i="11" s="1"/>
  <c r="AQ55" i="7"/>
  <c r="C55" i="12" s="1"/>
  <c r="D55" i="12" s="1"/>
  <c r="B56" i="11" s="1"/>
  <c r="AQ40" i="7"/>
  <c r="C40" i="12" s="1"/>
  <c r="D40" i="12" s="1"/>
  <c r="B41" i="11" s="1"/>
  <c r="AQ51" i="7"/>
  <c r="C51" i="12" s="1"/>
  <c r="D51" i="12" s="1"/>
  <c r="B52" i="11" s="1"/>
  <c r="AQ27" i="7"/>
  <c r="C27" i="12" s="1"/>
  <c r="D27" i="12" s="1"/>
  <c r="B28" i="11" s="1"/>
  <c r="AQ30" i="7"/>
  <c r="C30" i="12" s="1"/>
  <c r="D30" i="12" s="1"/>
  <c r="B31" i="11" s="1"/>
  <c r="AQ47" i="7"/>
  <c r="C47" i="12" s="1"/>
  <c r="D47" i="12" s="1"/>
  <c r="B48" i="11" s="1"/>
  <c r="AQ50" i="7"/>
  <c r="C50" i="12" s="1"/>
  <c r="D50" i="12" s="1"/>
  <c r="B51" i="11" s="1"/>
  <c r="AF63" i="7"/>
  <c r="AN9" i="7"/>
  <c r="AQ39" i="7"/>
  <c r="C39" i="12" s="1"/>
  <c r="D39" i="12" s="1"/>
  <c r="B40" i="11" s="1"/>
  <c r="AQ48" i="7"/>
  <c r="C48" i="12" s="1"/>
  <c r="D48" i="12" s="1"/>
  <c r="B49" i="11" s="1"/>
  <c r="AQ53" i="7"/>
  <c r="C53" i="12" s="1"/>
  <c r="D53" i="12" s="1"/>
  <c r="B54" i="11" s="1"/>
  <c r="AQ26" i="7"/>
  <c r="C26" i="12" s="1"/>
  <c r="D26" i="12" s="1"/>
  <c r="B27" i="11" s="1"/>
  <c r="AQ62" i="7" l="1"/>
  <c r="AN63" i="7"/>
  <c r="AP9" i="7"/>
  <c r="AP21" i="7" s="1"/>
  <c r="D24" i="12"/>
  <c r="C62" i="12"/>
  <c r="B25" i="11" l="1"/>
  <c r="B63" i="11" s="1"/>
  <c r="D62" i="12"/>
  <c r="AQ9" i="7"/>
  <c r="AQ14" i="7"/>
  <c r="C13" i="12" s="1"/>
  <c r="D13" i="12" s="1"/>
  <c r="B14" i="11" s="1"/>
  <c r="AQ12" i="7"/>
  <c r="C11" i="12" s="1"/>
  <c r="D11" i="12" s="1"/>
  <c r="B12" i="11" s="1"/>
  <c r="AQ13" i="7"/>
  <c r="C12" i="12" s="1"/>
  <c r="D12" i="12" s="1"/>
  <c r="B13" i="11" s="1"/>
  <c r="AQ10" i="7"/>
  <c r="C9" i="12" s="1"/>
  <c r="D9" i="12" s="1"/>
  <c r="B10" i="11" s="1"/>
  <c r="AQ18" i="7"/>
  <c r="C17" i="12" s="1"/>
  <c r="D17" i="12" s="1"/>
  <c r="B18" i="11" s="1"/>
  <c r="AQ15" i="7"/>
  <c r="C14" i="12" s="1"/>
  <c r="D14" i="12" s="1"/>
  <c r="B15" i="11" s="1"/>
  <c r="AQ17" i="7"/>
  <c r="C16" i="12" s="1"/>
  <c r="D16" i="12" s="1"/>
  <c r="B17" i="11" s="1"/>
  <c r="AQ20" i="7"/>
  <c r="C19" i="12" s="1"/>
  <c r="D19" i="12" s="1"/>
  <c r="B20" i="11" s="1"/>
  <c r="AQ16" i="7"/>
  <c r="C15" i="12" s="1"/>
  <c r="D15" i="12" s="1"/>
  <c r="B16" i="11" s="1"/>
  <c r="AQ11" i="7"/>
  <c r="C10" i="12" s="1"/>
  <c r="D10" i="12" s="1"/>
  <c r="B11" i="11" s="1"/>
  <c r="AQ19" i="7"/>
  <c r="C18" i="12" s="1"/>
  <c r="D18" i="12" s="1"/>
  <c r="B19" i="11" s="1"/>
  <c r="AP63" i="7"/>
  <c r="C8" i="12" l="1"/>
  <c r="AQ21" i="7"/>
  <c r="D8" i="12" l="1"/>
  <c r="C20" i="12"/>
  <c r="C63" i="12" s="1"/>
  <c r="B9" i="11" l="1"/>
  <c r="B21" i="11" s="1"/>
  <c r="B64" i="11" s="1"/>
  <c r="B66" i="11" s="1"/>
  <c r="I18" i="9" s="1"/>
  <c r="I21" i="9" s="1"/>
  <c r="D20" i="12"/>
  <c r="D63" i="12" s="1"/>
</calcChain>
</file>

<file path=xl/sharedStrings.xml><?xml version="1.0" encoding="utf-8"?>
<sst xmlns="http://schemas.openxmlformats.org/spreadsheetml/2006/main" count="476" uniqueCount="281">
  <si>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</si>
  <si>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</si>
  <si>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</si>
  <si>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</si>
  <si>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</si>
  <si>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</si>
  <si>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</si>
  <si>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</si>
  <si>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POB ING &lt; A 2 SALARIOS MIN
2000</t>
  </si>
  <si>
    <t>COEF POB ING &lt; A 2 SALARIOS MIN</t>
  </si>
  <si>
    <t>COEF POB 15  O +  AÑOS NO SABE LEER NI ESCRIBIR</t>
  </si>
  <si>
    <t xml:space="preserve">COEF POBL SIN ACCESO DRENAJE </t>
  </si>
  <si>
    <t>COEF POB SIN ACCESO A  ELECTRICIDAD</t>
  </si>
  <si>
    <t>POB ING &lt; A 2 SALARIOS MIN
2010</t>
  </si>
  <si>
    <t>COEF POB 15 O + AÑOS NO SABE LEER NI ESCRIBIR</t>
  </si>
  <si>
    <t xml:space="preserve">COEF POBL SIN ACCESO A  DRENAJE </t>
  </si>
  <si>
    <r>
      <t xml:space="preserve">COEF POB SIN ACCESO A  </t>
    </r>
    <r>
      <rPr>
        <b/>
        <sz val="9"/>
        <rFont val="Arial"/>
        <family val="2"/>
      </rPr>
      <t>ELECTRICIDAD</t>
    </r>
  </si>
  <si>
    <t>APOYO</t>
  </si>
  <si>
    <t>COEF APOYO
MEJORA SOCIAL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</si>
  <si>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</si>
  <si>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</si>
  <si>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</si>
  <si>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</si>
  <si>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</si>
  <si>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</si>
  <si>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</si>
  <si>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</si>
  <si>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</si>
  <si>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</si>
  <si>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</si>
  <si>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</si>
  <si>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</si>
  <si>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</si>
  <si>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</si>
  <si>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</si>
  <si>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</si>
  <si>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R1</t>
  </si>
  <si>
    <t>R2</t>
  </si>
  <si>
    <t>R3</t>
  </si>
  <si>
    <t>R4</t>
  </si>
  <si>
    <t>BR1=R1/∑R1</t>
  </si>
  <si>
    <t>BR2=R2/∑R2</t>
  </si>
  <si>
    <t>BR3=R3/∑R3</t>
  </si>
  <si>
    <t>BR4=R4/∑R4</t>
  </si>
  <si>
    <t>CS1</t>
  </si>
  <si>
    <t>CS2</t>
  </si>
  <si>
    <r>
      <t>0.85(CS2/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CS2</t>
    </r>
    <r>
      <rPr>
        <i/>
        <sz val="8"/>
        <color rgb="FFFF0000"/>
        <rFont val="Arial"/>
        <family val="2"/>
      </rPr>
      <t>)</t>
    </r>
  </si>
  <si>
    <t>[(CS2-CS1)/CS1]</t>
  </si>
  <si>
    <t>MS</t>
  </si>
  <si>
    <r>
      <t>MS/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 xml:space="preserve">MS </t>
    </r>
  </si>
  <si>
    <r>
      <t>0.15(MS2/</t>
    </r>
    <r>
      <rPr>
        <sz val="8"/>
        <color rgb="FFFF0000"/>
        <rFont val="Calibri"/>
        <family val="2"/>
      </rPr>
      <t>∑M</t>
    </r>
    <r>
      <rPr>
        <sz val="8"/>
        <color rgb="FFFF0000"/>
        <rFont val="Arial"/>
        <family val="2"/>
      </rPr>
      <t>S2</t>
    </r>
    <r>
      <rPr>
        <i/>
        <sz val="8"/>
        <color rgb="FFFF0000"/>
        <rFont val="Arial"/>
        <family val="2"/>
      </rPr>
      <t>)</t>
    </r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</si>
  <si>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</si>
  <si>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</si>
  <si>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</si>
  <si>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</si>
  <si>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</si>
  <si>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</si>
  <si>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</si>
  <si>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</si>
  <si>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</si>
  <si>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</si>
  <si>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</si>
  <si>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</si>
  <si>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</si>
  <si>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</si>
  <si>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</si>
  <si>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</si>
  <si>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</si>
  <si>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</si>
  <si>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</si>
  <si>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</si>
  <si>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</si>
  <si>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</si>
  <si>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</si>
  <si>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</si>
  <si>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</si>
  <si>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</si>
  <si>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</si>
  <si>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</si>
  <si>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</si>
  <si>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</si>
  <si>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</si>
  <si>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</si>
  <si>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</si>
  <si>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</si>
  <si>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</si>
  <si>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</si>
  <si>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</si>
  <si>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</si>
  <si>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</si>
  <si>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</si>
  <si>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</si>
  <si>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</si>
  <si>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</si>
  <si>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</si>
  <si>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</si>
  <si>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</si>
  <si>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</si>
  <si>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</si>
  <si>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</si>
  <si>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</si>
  <si>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</si>
  <si>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</si>
  <si>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</si>
  <si>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</si>
  <si>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</si>
  <si>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</si>
  <si>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</si>
  <si>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</si>
  <si>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</si>
  <si>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</si>
  <si>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</si>
  <si>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</si>
  <si>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</si>
  <si>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</si>
  <si>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</si>
  <si>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</si>
  <si>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</si>
  <si>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</si>
  <si>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</si>
  <si>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</si>
  <si>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</si>
  <si>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</si>
  <si>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</si>
  <si>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</si>
  <si>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</si>
  <si>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</si>
  <si>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SECRETARÍA DE FINANZAS Y TESORERÍA GENERAL DEL ESTADO
SUBSECRETARÍA DE INGRESOS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</si>
  <si>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</si>
  <si>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</si>
  <si>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</si>
  <si>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</si>
  <si>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</si>
  <si>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</si>
  <si>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</si>
  <si>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</si>
  <si>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</si>
  <si>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</si>
  <si>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CÁLCULO DE DISTRIBUCIÓN DE FONDOS DESCENTRALIZADOS 2019
CON GARANTIA A MUNICIPIOS NO METROPOLITANOS</t>
  </si>
  <si>
    <t>ISR Enajenación de Inmuebles</t>
  </si>
  <si>
    <t xml:space="preserve"> LEY DE EGRESOS 2021</t>
  </si>
  <si>
    <t>POBLACIÓN 2020</t>
  </si>
  <si>
    <t>PAGO  2020</t>
  </si>
  <si>
    <t>Ley de Egresos 2021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</si>
  <si>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</si>
  <si>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</si>
  <si>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</si>
  <si>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</si>
  <si>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</si>
  <si>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</si>
  <si>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</si>
  <si>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</si>
  <si>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</si>
  <si>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</si>
  <si>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</si>
  <si>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</si>
  <si>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</si>
  <si>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</si>
  <si>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</si>
  <si>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</si>
  <si>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</si>
  <si>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</si>
  <si>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</si>
  <si>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</si>
  <si>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</si>
  <si>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</si>
  <si>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</si>
  <si>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</si>
  <si>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</si>
  <si>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</si>
  <si>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</si>
  <si>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</si>
  <si>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</si>
  <si>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</si>
  <si>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</si>
  <si>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</si>
  <si>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</si>
  <si>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</si>
  <si>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</si>
  <si>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</si>
  <si>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</si>
  <si>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</si>
  <si>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</si>
  <si>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</si>
  <si>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</si>
  <si>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</si>
  <si>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</si>
  <si>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</si>
  <si>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</si>
  <si>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</si>
  <si>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</si>
  <si>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</si>
  <si>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</si>
  <si>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</si>
  <si>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</si>
  <si>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</si>
  <si>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</si>
  <si>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</si>
  <si>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</si>
  <si>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</si>
  <si>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</si>
  <si>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</si>
  <si>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</si>
  <si>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</si>
  <si>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</si>
  <si>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</si>
  <si>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</si>
  <si>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</si>
  <si>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</si>
  <si>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>POB 15 AÑOS O + NO SABE LEER NI ESCRIBIR 2010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</si>
  <si>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</si>
  <si>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</si>
  <si>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</si>
  <si>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</si>
  <si>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</si>
  <si>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</si>
  <si>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</si>
  <si>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</si>
  <si>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</si>
  <si>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</si>
  <si>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</si>
  <si>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</si>
  <si>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</si>
  <si>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</si>
  <si>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</si>
  <si>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</si>
  <si>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</si>
  <si>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</si>
  <si>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</si>
  <si>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</si>
  <si>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</si>
  <si>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</si>
  <si>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</si>
  <si>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</si>
  <si>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</si>
  <si>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</si>
  <si>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</si>
  <si>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</si>
  <si>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</si>
  <si>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</si>
  <si>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</si>
  <si>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</si>
  <si>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</si>
  <si>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</si>
  <si>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</si>
  <si>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</si>
  <si>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</si>
  <si>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</si>
  <si>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</si>
  <si>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</si>
  <si>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</si>
  <si>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</si>
  <si>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</si>
  <si>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</si>
  <si>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</si>
  <si>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</si>
  <si>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</si>
  <si>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</si>
  <si>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</si>
  <si>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</si>
  <si>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</si>
  <si>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</si>
  <si>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</si>
  <si>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</si>
  <si>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</si>
  <si>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</si>
  <si>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</si>
  <si>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</si>
  <si>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</si>
  <si>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</si>
  <si>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POBL SIN ACCESO A DRENAJE 2010</t>
  </si>
  <si>
    <t>POB SIN ACCESO A  ELECTRICIDAD 2010</t>
  </si>
  <si>
    <t>COEF CARENCIA SOCIAL
2010</t>
  </si>
  <si>
    <t>POB 15 MAS AÑOS NO SABE LEER NI ESCRIBIR
2020</t>
  </si>
  <si>
    <t>POBL SIN ACCESO A DRENAJE
2020</t>
  </si>
  <si>
    <t>POB SIN ACCESO A ELECTRICIDAD
2020</t>
  </si>
  <si>
    <t>COEF  CARENCIA SOCIAL
2020</t>
  </si>
  <si>
    <t>MEJORA SOCIAL 2020 vs 2010</t>
  </si>
  <si>
    <t>Participaciones AGOSTO 2021</t>
  </si>
  <si>
    <t>CÁLCULO DE DISTRIBUCIÓN DE FONDOS DESCENTRALIZADOS AGOSTO 2021
CON GARANTIA A MUNICIPIOS NO METROPOLITANOS</t>
  </si>
  <si>
    <t>FEEIE FGP COMPENSACION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</si>
</sst>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000000000%"/>
    <numFmt numFmtId="174" formatCode="0.000%"/>
    <numFmt numFmtId="175" formatCode="General_)"/>
    <numFmt numFmtId="176" formatCode="#,##0\ &quot;$&quot;;[Red]\-#,##0\ &quot;$&quot;"/>
    <numFmt numFmtId="177" formatCode="_-[$€-2]* #,##0.00_-;\-[$€-2]* #,##0.00_-;_-[$€-2]* &quot;-&quot;??_-"/>
    <numFmt numFmtId="178" formatCode="\U\ #,##0.00"/>
    <numFmt numFmtId="179" formatCode="_-* #,##0_-;\-* #,##0_-;_-* &quot;-&quot;??_-;_-@_-"/>
    <numFmt numFmtId="180" formatCode="#,##0.00000;\-#,##0.00000"/>
    <numFmt numFmtId="181" formatCode="###\ ###\ ###\ ##0"/>
    <numFmt numFmtId="182" formatCode="#,##0.000000;\-#,##0.000000"/>
  </numFmts>
  <fonts count="5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</borders>
  <cellStyleXfs count="84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5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20" applyNumberFormat="0" applyAlignment="0" applyProtection="0"/>
    <xf numFmtId="0" fontId="26" fillId="17" borderId="21" applyNumberFormat="0" applyAlignment="0" applyProtection="0"/>
    <xf numFmtId="0" fontId="27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20" applyNumberFormat="0" applyAlignment="0" applyProtection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4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5" applyNumberFormat="0" applyFill="0" applyAlignment="0" applyProtection="0"/>
    <xf numFmtId="0" fontId="36" fillId="0" borderId="26" applyNumberFormat="0" applyFill="0" applyAlignment="0" applyProtection="0"/>
    <xf numFmtId="0" fontId="28" fillId="0" borderId="27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8" applyNumberFormat="0" applyFill="0" applyAlignment="0" applyProtection="0"/>
    <xf numFmtId="178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281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0" fontId="0" fillId="0" borderId="1" xfId="0" applyBorder="1" applyAlignment="1"/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165" fontId="10" fillId="0" borderId="2" xfId="2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7" fontId="8" fillId="0" borderId="6" xfId="2" applyNumberFormat="1" applyFont="1" applyFill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70" fontId="8" fillId="0" borderId="6" xfId="2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64" fontId="8" fillId="0" borderId="8" xfId="2" applyNumberFormat="1" applyFont="1" applyFill="1" applyBorder="1" applyProtection="1">
      <protection hidden="1"/>
    </xf>
    <xf numFmtId="37" fontId="8" fillId="0" borderId="5" xfId="3" applyFont="1" applyFill="1" applyBorder="1" applyAlignment="1" applyProtection="1">
      <protection hidden="1"/>
    </xf>
    <xf numFmtId="37" fontId="8" fillId="0" borderId="6" xfId="3" applyFont="1" applyFill="1" applyBorder="1" applyAlignment="1" applyProtection="1">
      <protection hidden="1"/>
    </xf>
    <xf numFmtId="171" fontId="19" fillId="0" borderId="6" xfId="2" applyNumberFormat="1" applyFont="1" applyBorder="1" applyProtection="1">
      <protection hidden="1"/>
    </xf>
    <xf numFmtId="171" fontId="8" fillId="0" borderId="6" xfId="2" applyNumberFormat="1" applyFont="1" applyFill="1" applyBorder="1" applyProtection="1">
      <protection hidden="1"/>
    </xf>
    <xf numFmtId="165" fontId="19" fillId="0" borderId="6" xfId="2" applyNumberFormat="1" applyFont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10" xfId="3" applyFont="1" applyFill="1" applyBorder="1" applyAlignment="1" applyProtection="1">
      <alignment horizontal="left"/>
      <protection hidden="1"/>
    </xf>
    <xf numFmtId="3" fontId="19" fillId="0" borderId="11" xfId="0" applyNumberFormat="1" applyFont="1" applyBorder="1" applyProtection="1">
      <protection hidden="1"/>
    </xf>
    <xf numFmtId="167" fontId="8" fillId="0" borderId="11" xfId="2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170" fontId="8" fillId="0" borderId="11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4" fontId="8" fillId="0" borderId="13" xfId="2" applyNumberFormat="1" applyFont="1" applyFill="1" applyBorder="1" applyProtection="1">
      <protection hidden="1"/>
    </xf>
    <xf numFmtId="37" fontId="8" fillId="0" borderId="10" xfId="3" applyFont="1" applyFill="1" applyBorder="1" applyAlignment="1" applyProtection="1">
      <protection hidden="1"/>
    </xf>
    <xf numFmtId="37" fontId="8" fillId="0" borderId="11" xfId="3" applyFont="1" applyFill="1" applyBorder="1" applyAlignment="1" applyProtection="1">
      <protection hidden="1"/>
    </xf>
    <xf numFmtId="171" fontId="19" fillId="0" borderId="11" xfId="2" applyNumberFormat="1" applyFont="1" applyBorder="1" applyProtection="1">
      <protection hidden="1"/>
    </xf>
    <xf numFmtId="171" fontId="8" fillId="0" borderId="11" xfId="2" applyNumberFormat="1" applyFont="1" applyFill="1" applyBorder="1" applyProtection="1">
      <protection hidden="1"/>
    </xf>
    <xf numFmtId="165" fontId="19" fillId="0" borderId="11" xfId="2" applyNumberFormat="1" applyFont="1" applyBorder="1" applyProtection="1">
      <protection hidden="1"/>
    </xf>
    <xf numFmtId="172" fontId="8" fillId="0" borderId="11" xfId="1" applyNumberFormat="1" applyFont="1" applyFill="1" applyBorder="1" applyProtection="1">
      <protection hidden="1"/>
    </xf>
    <xf numFmtId="169" fontId="8" fillId="0" borderId="12" xfId="1" applyNumberFormat="1" applyFont="1" applyFill="1" applyBorder="1" applyProtection="1">
      <protection hidden="1"/>
    </xf>
    <xf numFmtId="37" fontId="8" fillId="0" borderId="10" xfId="3" applyFont="1" applyBorder="1" applyProtection="1">
      <protection hidden="1"/>
    </xf>
    <xf numFmtId="37" fontId="8" fillId="0" borderId="11" xfId="3" applyFont="1" applyBorder="1" applyProtection="1">
      <protection hidden="1"/>
    </xf>
    <xf numFmtId="37" fontId="10" fillId="0" borderId="15" xfId="3" applyFont="1" applyFill="1" applyBorder="1" applyAlignment="1" applyProtection="1">
      <alignment horizontal="left"/>
      <protection hidden="1"/>
    </xf>
    <xf numFmtId="3" fontId="20" fillId="0" borderId="16" xfId="0" applyNumberFormat="1" applyFont="1" applyBorder="1" applyProtection="1">
      <protection hidden="1"/>
    </xf>
    <xf numFmtId="167" fontId="10" fillId="0" borderId="16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169" fontId="10" fillId="0" borderId="16" xfId="1" applyNumberFormat="1" applyFont="1" applyFill="1" applyBorder="1" applyProtection="1">
      <protection hidden="1"/>
    </xf>
    <xf numFmtId="170" fontId="10" fillId="0" borderId="16" xfId="2" applyNumberFormat="1" applyFont="1" applyFill="1" applyBorder="1" applyProtection="1">
      <protection hidden="1"/>
    </xf>
    <xf numFmtId="165" fontId="10" fillId="0" borderId="17" xfId="2" applyNumberFormat="1" applyFont="1" applyFill="1" applyBorder="1" applyProtection="1">
      <protection hidden="1"/>
    </xf>
    <xf numFmtId="164" fontId="10" fillId="0" borderId="18" xfId="2" applyNumberFormat="1" applyFont="1" applyFill="1" applyBorder="1" applyProtection="1">
      <protection hidden="1"/>
    </xf>
    <xf numFmtId="37" fontId="21" fillId="0" borderId="16" xfId="3" applyFont="1" applyFill="1" applyBorder="1" applyAlignment="1" applyProtection="1">
      <protection hidden="1"/>
    </xf>
    <xf numFmtId="171" fontId="20" fillId="0" borderId="16" xfId="2" applyNumberFormat="1" applyFont="1" applyBorder="1" applyProtection="1">
      <protection hidden="1"/>
    </xf>
    <xf numFmtId="165" fontId="20" fillId="0" borderId="16" xfId="2" applyNumberFormat="1" applyFont="1" applyBorder="1" applyProtection="1">
      <protection hidden="1"/>
    </xf>
    <xf numFmtId="173" fontId="10" fillId="0" borderId="16" xfId="2" applyNumberFormat="1" applyFont="1" applyFill="1" applyBorder="1" applyProtection="1">
      <protection hidden="1"/>
    </xf>
    <xf numFmtId="171" fontId="10" fillId="0" borderId="16" xfId="2" applyNumberFormat="1" applyFont="1" applyFill="1" applyBorder="1" applyProtection="1">
      <protection hidden="1"/>
    </xf>
    <xf numFmtId="165" fontId="10" fillId="0" borderId="16" xfId="1" applyNumberFormat="1" applyFont="1" applyFill="1" applyBorder="1" applyProtection="1">
      <protection hidden="1"/>
    </xf>
    <xf numFmtId="169" fontId="20" fillId="0" borderId="16" xfId="1" applyNumberFormat="1" applyFont="1" applyFill="1" applyBorder="1" applyProtection="1">
      <protection hidden="1"/>
    </xf>
    <xf numFmtId="172" fontId="10" fillId="0" borderId="16" xfId="1" applyNumberFormat="1" applyFont="1" applyFill="1" applyBorder="1" applyProtection="1">
      <protection hidden="1"/>
    </xf>
    <xf numFmtId="169" fontId="10" fillId="0" borderId="17" xfId="2" applyNumberFormat="1" applyFont="1" applyFill="1" applyBorder="1" applyProtection="1">
      <protection hidden="1"/>
    </xf>
    <xf numFmtId="37" fontId="10" fillId="0" borderId="15" xfId="3" applyFont="1" applyBorder="1" applyProtection="1">
      <protection hidden="1"/>
    </xf>
    <xf numFmtId="37" fontId="10" fillId="0" borderId="16" xfId="3" applyFont="1" applyBorder="1" applyProtection="1">
      <protection hidden="1"/>
    </xf>
    <xf numFmtId="164" fontId="10" fillId="0" borderId="18" xfId="2" applyNumberFormat="1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4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4" fontId="8" fillId="0" borderId="0" xfId="2" applyNumberFormat="1" applyFont="1" applyFill="1" applyProtection="1">
      <protection hidden="1"/>
    </xf>
    <xf numFmtId="37" fontId="10" fillId="0" borderId="10" xfId="3" applyFont="1" applyFill="1" applyBorder="1" applyAlignment="1" applyProtection="1">
      <alignment horizontal="left"/>
      <protection hidden="1"/>
    </xf>
    <xf numFmtId="3" fontId="19" fillId="0" borderId="30" xfId="0" applyNumberFormat="1" applyFont="1" applyBorder="1" applyProtection="1">
      <protection hidden="1"/>
    </xf>
    <xf numFmtId="167" fontId="8" fillId="0" borderId="30" xfId="2" applyNumberFormat="1" applyFont="1" applyFill="1" applyBorder="1" applyProtection="1">
      <protection hidden="1"/>
    </xf>
    <xf numFmtId="165" fontId="8" fillId="0" borderId="30" xfId="2" applyNumberFormat="1" applyFont="1" applyFill="1" applyBorder="1" applyProtection="1">
      <protection hidden="1"/>
    </xf>
    <xf numFmtId="169" fontId="8" fillId="0" borderId="30" xfId="1" applyNumberFormat="1" applyFont="1" applyFill="1" applyBorder="1" applyProtection="1">
      <protection hidden="1"/>
    </xf>
    <xf numFmtId="170" fontId="8" fillId="0" borderId="30" xfId="2" applyNumberFormat="1" applyFont="1" applyFill="1" applyBorder="1" applyProtection="1">
      <protection hidden="1"/>
    </xf>
    <xf numFmtId="165" fontId="8" fillId="0" borderId="31" xfId="2" applyNumberFormat="1" applyFont="1" applyFill="1" applyBorder="1" applyProtection="1">
      <protection hidden="1"/>
    </xf>
    <xf numFmtId="164" fontId="8" fillId="0" borderId="32" xfId="2" applyNumberFormat="1" applyFont="1" applyFill="1" applyBorder="1" applyProtection="1">
      <protection hidden="1"/>
    </xf>
    <xf numFmtId="37" fontId="8" fillId="0" borderId="29" xfId="3" applyFont="1" applyFill="1" applyBorder="1" applyAlignment="1" applyProtection="1">
      <protection hidden="1"/>
    </xf>
    <xf numFmtId="37" fontId="8" fillId="0" borderId="30" xfId="3" applyFont="1" applyFill="1" applyBorder="1" applyAlignment="1" applyProtection="1">
      <protection hidden="1"/>
    </xf>
    <xf numFmtId="171" fontId="19" fillId="0" borderId="30" xfId="2" applyNumberFormat="1" applyFont="1" applyBorder="1" applyProtection="1">
      <protection hidden="1"/>
    </xf>
    <xf numFmtId="171" fontId="8" fillId="0" borderId="30" xfId="2" applyNumberFormat="1" applyFont="1" applyFill="1" applyBorder="1" applyProtection="1">
      <protection hidden="1"/>
    </xf>
    <xf numFmtId="165" fontId="19" fillId="0" borderId="30" xfId="2" applyNumberFormat="1" applyFont="1" applyBorder="1" applyProtection="1">
      <protection hidden="1"/>
    </xf>
    <xf numFmtId="172" fontId="8" fillId="0" borderId="30" xfId="1" applyNumberFormat="1" applyFont="1" applyFill="1" applyBorder="1" applyProtection="1">
      <protection hidden="1"/>
    </xf>
    <xf numFmtId="169" fontId="8" fillId="0" borderId="31" xfId="1" applyNumberFormat="1" applyFont="1" applyFill="1" applyBorder="1" applyProtection="1">
      <protection hidden="1"/>
    </xf>
    <xf numFmtId="37" fontId="8" fillId="0" borderId="29" xfId="3" applyFont="1" applyBorder="1" applyProtection="1">
      <protection hidden="1"/>
    </xf>
    <xf numFmtId="37" fontId="8" fillId="0" borderId="30" xfId="3" applyFont="1" applyBorder="1" applyProtection="1">
      <protection hidden="1"/>
    </xf>
    <xf numFmtId="37" fontId="0" fillId="0" borderId="29" xfId="3" applyFont="1" applyFill="1" applyBorder="1" applyAlignment="1" applyProtection="1">
      <alignment horizontal="left"/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37" fontId="10" fillId="0" borderId="11" xfId="3" applyFont="1" applyBorder="1" applyProtection="1">
      <protection hidden="1"/>
    </xf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0" fontId="10" fillId="0" borderId="3" xfId="46" applyFont="1" applyBorder="1" applyAlignment="1">
      <alignment horizontal="center" vertical="center"/>
    </xf>
    <xf numFmtId="10" fontId="10" fillId="0" borderId="3" xfId="46" applyNumberFormat="1" applyFont="1" applyBorder="1" applyAlignment="1">
      <alignment vertical="center"/>
    </xf>
    <xf numFmtId="169" fontId="10" fillId="0" borderId="3" xfId="1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42" xfId="46" applyNumberFormat="1" applyBorder="1" applyAlignment="1">
      <alignment horizontal="center" vertical="center"/>
    </xf>
    <xf numFmtId="3" fontId="10" fillId="0" borderId="43" xfId="46" applyNumberFormat="1" applyFont="1" applyBorder="1" applyAlignment="1">
      <alignment horizontal="center" vertical="center"/>
    </xf>
    <xf numFmtId="3" fontId="8" fillId="0" borderId="43" xfId="46" applyNumberFormat="1" applyBorder="1" applyAlignment="1">
      <alignment horizontal="center" vertical="center"/>
    </xf>
    <xf numFmtId="3" fontId="10" fillId="0" borderId="43" xfId="46" applyNumberFormat="1" applyFont="1" applyBorder="1"/>
    <xf numFmtId="0" fontId="8" fillId="0" borderId="43" xfId="46" applyBorder="1"/>
    <xf numFmtId="3" fontId="10" fillId="0" borderId="44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9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1" xfId="3" applyFont="1" applyFill="1" applyBorder="1" applyAlignment="1" applyProtection="1">
      <protection hidden="1"/>
    </xf>
    <xf numFmtId="0" fontId="43" fillId="25" borderId="45" xfId="0" applyFont="1" applyFill="1" applyBorder="1" applyAlignment="1" applyProtection="1">
      <alignment horizontal="center" vertical="center" wrapText="1"/>
    </xf>
    <xf numFmtId="0" fontId="43" fillId="24" borderId="46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7" xfId="0" applyFont="1" applyFill="1" applyBorder="1" applyAlignment="1" applyProtection="1">
      <alignment horizontal="center" vertical="center" wrapText="1"/>
    </xf>
    <xf numFmtId="0" fontId="45" fillId="26" borderId="46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1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6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1" fontId="46" fillId="27" borderId="0" xfId="0" applyNumberFormat="1" applyFont="1" applyFill="1" applyBorder="1" applyAlignment="1" applyProtection="1">
      <alignment horizontal="right" vertical="center" wrapText="1"/>
    </xf>
    <xf numFmtId="181" fontId="46" fillId="27" borderId="47" xfId="0" applyNumberFormat="1" applyFont="1" applyFill="1" applyBorder="1" applyAlignment="1" applyProtection="1">
      <alignment horizontal="right" vertical="center" wrapText="1"/>
    </xf>
    <xf numFmtId="0" fontId="46" fillId="26" borderId="46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1" fontId="46" fillId="26" borderId="0" xfId="0" applyNumberFormat="1" applyFont="1" applyFill="1" applyBorder="1" applyAlignment="1" applyProtection="1">
      <alignment horizontal="right" vertical="center" wrapText="1"/>
    </xf>
    <xf numFmtId="181" fontId="46" fillId="26" borderId="47" xfId="0" applyNumberFormat="1" applyFont="1" applyFill="1" applyBorder="1" applyAlignment="1" applyProtection="1">
      <alignment horizontal="right" vertical="center" wrapText="1"/>
    </xf>
    <xf numFmtId="0" fontId="46" fillId="27" borderId="48" xfId="0" applyFont="1" applyFill="1" applyBorder="1" applyAlignment="1" applyProtection="1">
      <alignment horizontal="left" vertical="center" wrapText="1"/>
    </xf>
    <xf numFmtId="0" fontId="46" fillId="27" borderId="49" xfId="0" applyFont="1" applyFill="1" applyBorder="1" applyAlignment="1" applyProtection="1">
      <alignment horizontal="left" vertical="center" wrapText="1"/>
    </xf>
    <xf numFmtId="181" fontId="46" fillId="27" borderId="49" xfId="0" applyNumberFormat="1" applyFont="1" applyFill="1" applyBorder="1" applyAlignment="1" applyProtection="1">
      <alignment horizontal="right" vertical="center" wrapText="1"/>
    </xf>
    <xf numFmtId="181" fontId="46" fillId="27" borderId="50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10" xfId="3" applyFont="1" applyFill="1" applyBorder="1" applyAlignment="1" applyProtection="1">
      <alignment horizontal="left"/>
      <protection hidden="1"/>
    </xf>
    <xf numFmtId="169" fontId="19" fillId="24" borderId="13" xfId="1" applyNumberFormat="1" applyFont="1" applyFill="1" applyBorder="1" applyProtection="1">
      <protection hidden="1"/>
    </xf>
    <xf numFmtId="37" fontId="10" fillId="24" borderId="29" xfId="3" applyFont="1" applyFill="1" applyBorder="1" applyAlignment="1" applyProtection="1">
      <alignment horizontal="left"/>
      <protection hidden="1"/>
    </xf>
    <xf numFmtId="169" fontId="19" fillId="24" borderId="18" xfId="1" applyNumberFormat="1" applyFont="1" applyFill="1" applyBorder="1" applyProtection="1">
      <protection hidden="1"/>
    </xf>
    <xf numFmtId="37" fontId="10" fillId="24" borderId="34" xfId="3" applyFont="1" applyFill="1" applyBorder="1" applyAlignment="1" applyProtection="1">
      <alignment horizontal="left"/>
      <protection hidden="1"/>
    </xf>
    <xf numFmtId="171" fontId="19" fillId="24" borderId="34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9" xfId="3" applyFont="1" applyFill="1" applyBorder="1" applyAlignment="1" applyProtection="1">
      <alignment horizontal="left"/>
      <protection hidden="1"/>
    </xf>
    <xf numFmtId="37" fontId="10" fillId="24" borderId="15" xfId="3" applyFont="1" applyFill="1" applyBorder="1" applyAlignment="1" applyProtection="1">
      <alignment horizontal="left"/>
      <protection hidden="1"/>
    </xf>
    <xf numFmtId="169" fontId="20" fillId="24" borderId="18" xfId="1" applyNumberFormat="1" applyFont="1" applyFill="1" applyBorder="1" applyProtection="1">
      <protection hidden="1"/>
    </xf>
    <xf numFmtId="174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1" xfId="1" applyNumberFormat="1" applyFont="1" applyFill="1" applyBorder="1" applyProtection="1">
      <protection hidden="1"/>
    </xf>
    <xf numFmtId="37" fontId="8" fillId="24" borderId="16" xfId="3" applyFont="1" applyFill="1" applyBorder="1" applyAlignment="1" applyProtection="1">
      <protection hidden="1"/>
    </xf>
    <xf numFmtId="169" fontId="19" fillId="24" borderId="16" xfId="1" applyNumberFormat="1" applyFont="1" applyFill="1" applyBorder="1" applyProtection="1">
      <protection hidden="1"/>
    </xf>
    <xf numFmtId="37" fontId="8" fillId="24" borderId="41" xfId="3" applyFont="1" applyFill="1" applyBorder="1" applyAlignment="1" applyProtection="1">
      <protection hidden="1"/>
    </xf>
    <xf numFmtId="169" fontId="19" fillId="24" borderId="40" xfId="1" applyNumberFormat="1" applyFont="1" applyFill="1" applyBorder="1" applyProtection="1">
      <protection hidden="1"/>
    </xf>
    <xf numFmtId="169" fontId="19" fillId="24" borderId="37" xfId="1" applyNumberFormat="1" applyFont="1" applyFill="1" applyBorder="1" applyProtection="1">
      <protection hidden="1"/>
    </xf>
    <xf numFmtId="180" fontId="8" fillId="24" borderId="0" xfId="3" applyNumberFormat="1" applyFont="1" applyFill="1" applyProtection="1">
      <protection hidden="1"/>
    </xf>
    <xf numFmtId="37" fontId="0" fillId="24" borderId="38" xfId="3" applyFont="1" applyFill="1" applyBorder="1" applyAlignment="1" applyProtection="1">
      <protection hidden="1"/>
    </xf>
    <xf numFmtId="37" fontId="10" fillId="24" borderId="36" xfId="3" applyFont="1" applyFill="1" applyBorder="1" applyAlignment="1" applyProtection="1">
      <protection hidden="1"/>
    </xf>
    <xf numFmtId="169" fontId="20" fillId="24" borderId="16" xfId="1" applyNumberFormat="1" applyFont="1" applyFill="1" applyBorder="1" applyProtection="1">
      <protection hidden="1"/>
    </xf>
    <xf numFmtId="169" fontId="20" fillId="24" borderId="35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165" fontId="10" fillId="24" borderId="4" xfId="2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4" fontId="13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165" fontId="17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169" fontId="8" fillId="0" borderId="2" xfId="1" applyNumberFormat="1" applyFont="1" applyFill="1" applyBorder="1" applyAlignment="1">
      <alignment vertical="center" wrapText="1"/>
    </xf>
    <xf numFmtId="38" fontId="8" fillId="0" borderId="44" xfId="46" applyNumberFormat="1" applyFont="1" applyBorder="1" applyAlignment="1">
      <alignment horizontal="center" vertical="center" wrapText="1"/>
    </xf>
    <xf numFmtId="0" fontId="10" fillId="0" borderId="51" xfId="46" applyFont="1" applyBorder="1" applyAlignment="1">
      <alignment horizontal="center" vertical="center" wrapText="1"/>
    </xf>
    <xf numFmtId="38" fontId="10" fillId="0" borderId="52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54" xfId="83" applyFont="1" applyFill="1" applyBorder="1" applyAlignment="1">
      <alignment horizontal="center" vertical="center"/>
    </xf>
    <xf numFmtId="0" fontId="47" fillId="28" borderId="53" xfId="83" applyFont="1" applyFill="1" applyBorder="1" applyAlignment="1">
      <alignment horizontal="center" vertical="center"/>
    </xf>
    <xf numFmtId="0" fontId="47" fillId="28" borderId="55" xfId="83" applyFont="1" applyFill="1" applyBorder="1" applyAlignment="1">
      <alignment horizontal="center" vertical="center"/>
    </xf>
    <xf numFmtId="0" fontId="47" fillId="26" borderId="56" xfId="83" applyFont="1" applyFill="1" applyBorder="1" applyAlignment="1">
      <alignment horizontal="center" vertical="center" wrapText="1"/>
    </xf>
    <xf numFmtId="0" fontId="47" fillId="29" borderId="57" xfId="83" applyFont="1" applyFill="1" applyBorder="1" applyAlignment="1">
      <alignment horizontal="center" vertical="center" wrapText="1"/>
    </xf>
    <xf numFmtId="0" fontId="47" fillId="30" borderId="57" xfId="83" applyFont="1" applyFill="1" applyBorder="1" applyAlignment="1">
      <alignment horizontal="center" vertical="center" wrapText="1"/>
    </xf>
    <xf numFmtId="0" fontId="47" fillId="31" borderId="57" xfId="83" applyFont="1" applyFill="1" applyBorder="1" applyAlignment="1">
      <alignment horizontal="center" vertical="center" wrapText="1"/>
    </xf>
    <xf numFmtId="0" fontId="47" fillId="32" borderId="56" xfId="83" applyFont="1" applyFill="1" applyBorder="1" applyAlignment="1">
      <alignment horizontal="center" vertical="center" wrapText="1"/>
    </xf>
    <xf numFmtId="0" fontId="47" fillId="33" borderId="57" xfId="83" applyFont="1" applyFill="1" applyBorder="1" applyAlignment="1">
      <alignment horizontal="center" vertical="center" wrapText="1"/>
    </xf>
    <xf numFmtId="0" fontId="47" fillId="34" borderId="57" xfId="83" applyFont="1" applyFill="1" applyBorder="1" applyAlignment="1">
      <alignment horizontal="center" vertical="center" wrapText="1"/>
    </xf>
    <xf numFmtId="0" fontId="47" fillId="35" borderId="58" xfId="83" applyFont="1" applyFill="1" applyBorder="1" applyAlignment="1">
      <alignment horizontal="center" vertical="center" wrapText="1"/>
    </xf>
    <xf numFmtId="0" fontId="48" fillId="24" borderId="59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60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61" xfId="83" applyNumberFormat="1" applyFont="1" applyFill="1" applyBorder="1"/>
    <xf numFmtId="38" fontId="49" fillId="31" borderId="61" xfId="83" applyNumberFormat="1" applyFont="1" applyFill="1" applyBorder="1"/>
    <xf numFmtId="38" fontId="49" fillId="31" borderId="62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82" fontId="8" fillId="0" borderId="6" xfId="3" applyNumberFormat="1" applyFont="1" applyFill="1" applyBorder="1" applyAlignment="1" applyProtection="1">
      <protection hidden="1"/>
    </xf>
    <xf numFmtId="182" fontId="8" fillId="0" borderId="11" xfId="3" applyNumberFormat="1" applyFont="1" applyFill="1" applyBorder="1" applyAlignment="1" applyProtection="1">
      <protection hidden="1"/>
    </xf>
    <xf numFmtId="182" fontId="8" fillId="0" borderId="30" xfId="3" applyNumberFormat="1" applyFont="1" applyFill="1" applyBorder="1" applyAlignment="1" applyProtection="1">
      <protection hidden="1"/>
    </xf>
    <xf numFmtId="182" fontId="21" fillId="0" borderId="16" xfId="3" applyNumberFormat="1" applyFont="1" applyFill="1" applyBorder="1" applyAlignment="1" applyProtection="1">
      <protection hidden="1"/>
    </xf>
    <xf numFmtId="38" fontId="19" fillId="0" borderId="6" xfId="2" applyNumberFormat="1" applyFont="1" applyBorder="1" applyProtection="1">
      <protection hidden="1"/>
    </xf>
    <xf numFmtId="38" fontId="19" fillId="0" borderId="11" xfId="2" applyNumberFormat="1" applyFont="1" applyBorder="1" applyProtection="1">
      <protection hidden="1"/>
    </xf>
    <xf numFmtId="38" fontId="19" fillId="0" borderId="30" xfId="2" applyNumberFormat="1" applyFont="1" applyBorder="1" applyProtection="1">
      <protection hidden="1"/>
    </xf>
    <xf numFmtId="182" fontId="8" fillId="0" borderId="9" xfId="3" applyNumberFormat="1" applyFont="1" applyFill="1" applyBorder="1" applyAlignment="1" applyProtection="1">
      <protection hidden="1"/>
    </xf>
    <xf numFmtId="182" fontId="8" fillId="0" borderId="14" xfId="3" applyNumberFormat="1" applyFont="1" applyFill="1" applyBorder="1" applyAlignment="1" applyProtection="1">
      <protection hidden="1"/>
    </xf>
    <xf numFmtId="182" fontId="8" fillId="0" borderId="33" xfId="3" applyNumberFormat="1" applyFont="1" applyFill="1" applyBorder="1" applyAlignment="1" applyProtection="1">
      <protection hidden="1"/>
    </xf>
    <xf numFmtId="165" fontId="8" fillId="0" borderId="8" xfId="2" applyNumberFormat="1" applyFont="1" applyFill="1" applyBorder="1" applyProtection="1">
      <protection hidden="1"/>
    </xf>
    <xf numFmtId="165" fontId="8" fillId="0" borderId="13" xfId="2" applyNumberFormat="1" applyFont="1" applyFill="1" applyBorder="1" applyProtection="1">
      <protection hidden="1"/>
    </xf>
    <xf numFmtId="165" fontId="8" fillId="0" borderId="32" xfId="2" applyNumberFormat="1" applyFont="1" applyFill="1" applyBorder="1" applyProtection="1">
      <protection hidden="1"/>
    </xf>
    <xf numFmtId="165" fontId="10" fillId="0" borderId="18" xfId="2" applyNumberFormat="1" applyFont="1" applyFill="1" applyBorder="1" applyProtection="1">
      <protection hidden="1"/>
    </xf>
    <xf numFmtId="165" fontId="10" fillId="0" borderId="8" xfId="2" applyNumberFormat="1" applyFont="1" applyBorder="1" applyProtection="1">
      <protection hidden="1"/>
    </xf>
    <xf numFmtId="165" fontId="10" fillId="0" borderId="13" xfId="2" applyNumberFormat="1" applyFont="1" applyBorder="1" applyProtection="1">
      <protection hidden="1"/>
    </xf>
    <xf numFmtId="165" fontId="10" fillId="0" borderId="32" xfId="2" applyNumberFormat="1" applyFont="1" applyBorder="1" applyProtection="1">
      <protection hidden="1"/>
    </xf>
    <xf numFmtId="37" fontId="10" fillId="0" borderId="16" xfId="3" applyFont="1" applyFill="1" applyBorder="1" applyAlignment="1" applyProtection="1">
      <protection hidden="1"/>
    </xf>
    <xf numFmtId="182" fontId="10" fillId="0" borderId="19" xfId="3" applyNumberFormat="1" applyFont="1" applyFill="1" applyBorder="1" applyAlignment="1" applyProtection="1">
      <protection hidden="1"/>
    </xf>
    <xf numFmtId="38" fontId="10" fillId="0" borderId="44" xfId="46" applyNumberFormat="1" applyFont="1" applyBorder="1" applyAlignment="1">
      <alignment horizontal="center" vertical="center"/>
    </xf>
    <xf numFmtId="38" fontId="8" fillId="0" borderId="3" xfId="1" applyNumberFormat="1" applyFont="1" applyFill="1" applyBorder="1" applyAlignment="1">
      <alignment vertical="center" wrapText="1"/>
    </xf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5" xfId="0" applyFont="1" applyFill="1" applyBorder="1" applyAlignment="1" applyProtection="1">
      <alignment horizontal="center" vertical="center" wrapText="1"/>
    </xf>
    <xf numFmtId="179" fontId="40" fillId="24" borderId="0" xfId="40" applyNumberFormat="1" applyFont="1" applyFill="1" applyAlignment="1">
      <alignment horizontal="center" wrapText="1"/>
    </xf>
    <xf numFmtId="179" fontId="10" fillId="24" borderId="0" xfId="40" applyNumberFormat="1" applyFont="1" applyFill="1" applyAlignment="1">
      <alignment horizontal="center" vertical="center" wrapText="1"/>
    </xf>
    <xf numFmtId="179" fontId="10" fillId="24" borderId="0" xfId="40" applyNumberFormat="1" applyFont="1" applyFill="1" applyAlignment="1">
      <alignment horizontal="center" vertical="center"/>
    </xf>
    <xf numFmtId="0" fontId="47" fillId="28" borderId="53" xfId="83" applyFont="1" applyFill="1" applyBorder="1" applyAlignment="1">
      <alignment horizontal="center" vertical="center"/>
    </xf>
  </cellXfs>
  <cellStyles count="8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zoomScaleSheetLayoutView="100" workbookViewId="0">
      <selection activeCell="D5" sqref="D5"/>
    </sheetView>
  </sheetViews>
  <sheetFormatPr baseColWidth="10" defaultColWidth="11.42578125" defaultRowHeight="12.75" x14ac:dyDescent="0.2"/>
  <cols>
    <col min="1" max="1" width="61.140625" style="94" customWidth="1"/>
    <col min="2" max="6" width="17.42578125" style="94" customWidth="1"/>
    <col min="7" max="7" width="17.140625" style="94" customWidth="1"/>
    <col min="8" max="8" width="12.28515625" style="94" customWidth="1"/>
    <col min="9" max="9" width="17.7109375" style="94" bestFit="1" customWidth="1"/>
    <col min="10" max="16384" width="11.42578125" style="94"/>
  </cols>
  <sheetData>
    <row r="1" spans="1:9" ht="27.75" customHeight="1" x14ac:dyDescent="0.2">
      <c r="A1" s="272" t="s">
        <v>278</v>
      </c>
      <c r="B1" s="272"/>
      <c r="C1" s="272"/>
      <c r="D1" s="272"/>
      <c r="E1" s="272"/>
      <c r="F1" s="272"/>
      <c r="G1" s="272"/>
      <c r="H1" s="272"/>
      <c r="I1" s="272"/>
    </row>
    <row r="3" spans="1:9" ht="39" thickBot="1" x14ac:dyDescent="0.25">
      <c r="A3" s="99" t="s">
        <v>115</v>
      </c>
      <c r="B3" s="213" t="s">
        <v>114</v>
      </c>
      <c r="C3" s="99" t="s">
        <v>280</v>
      </c>
      <c r="D3" s="99" t="s">
        <v>125</v>
      </c>
      <c r="E3" s="99" t="s">
        <v>129</v>
      </c>
      <c r="F3" s="99" t="s">
        <v>130</v>
      </c>
      <c r="G3" s="100" t="s">
        <v>126</v>
      </c>
      <c r="H3" s="99" t="s">
        <v>119</v>
      </c>
      <c r="I3" s="99" t="s">
        <v>120</v>
      </c>
    </row>
    <row r="4" spans="1:9" ht="25.5" customHeight="1" thickBot="1" x14ac:dyDescent="0.25">
      <c r="A4" s="101" t="s">
        <v>121</v>
      </c>
      <c r="B4" s="211">
        <v>2791281741.5003839</v>
      </c>
      <c r="C4" s="271">
        <v>-11877937.619999999</v>
      </c>
      <c r="D4" s="212">
        <f>B4+C4</f>
        <v>2779403803.880384</v>
      </c>
      <c r="E4" s="117">
        <v>20</v>
      </c>
      <c r="F4" s="117">
        <f t="shared" ref="F4:F12" si="0">+E4/100*D4</f>
        <v>555880760.77607679</v>
      </c>
      <c r="G4" s="118">
        <f t="shared" ref="G4:G12" si="1">+D4-F4</f>
        <v>2223523043.1043072</v>
      </c>
    </row>
    <row r="5" spans="1:9" ht="25.5" customHeight="1" thickBot="1" x14ac:dyDescent="0.25">
      <c r="A5" s="123" t="s">
        <v>206</v>
      </c>
      <c r="B5" s="211">
        <v>75490472.942706823</v>
      </c>
      <c r="C5" s="271"/>
      <c r="D5" s="212">
        <f t="shared" ref="D5:D12" si="2">B5</f>
        <v>75490472.942706823</v>
      </c>
      <c r="E5" s="117">
        <v>100</v>
      </c>
      <c r="F5" s="117">
        <f t="shared" si="0"/>
        <v>75490472.942706823</v>
      </c>
      <c r="G5" s="118">
        <f t="shared" si="1"/>
        <v>0</v>
      </c>
    </row>
    <row r="6" spans="1:9" ht="25.5" customHeight="1" thickBot="1" x14ac:dyDescent="0.25">
      <c r="A6" s="123" t="s">
        <v>207</v>
      </c>
      <c r="B6" s="211">
        <v>22601726.581376247</v>
      </c>
      <c r="C6" s="271"/>
      <c r="D6" s="212">
        <f t="shared" si="2"/>
        <v>22601726.581376247</v>
      </c>
      <c r="E6" s="117">
        <v>100</v>
      </c>
      <c r="F6" s="117">
        <f t="shared" si="0"/>
        <v>22601726.581376247</v>
      </c>
      <c r="G6" s="118">
        <f t="shared" si="1"/>
        <v>0</v>
      </c>
    </row>
    <row r="7" spans="1:9" ht="25.5" customHeight="1" thickBot="1" x14ac:dyDescent="0.25">
      <c r="A7" s="101" t="s">
        <v>122</v>
      </c>
      <c r="B7" s="211">
        <v>94939130.987640724</v>
      </c>
      <c r="C7" s="271"/>
      <c r="D7" s="212">
        <f t="shared" si="2"/>
        <v>94939130.987640724</v>
      </c>
      <c r="E7" s="117">
        <v>20</v>
      </c>
      <c r="F7" s="117">
        <f t="shared" si="0"/>
        <v>18987826.197528146</v>
      </c>
      <c r="G7" s="118">
        <f t="shared" si="1"/>
        <v>75951304.790112585</v>
      </c>
    </row>
    <row r="8" spans="1:9" ht="25.5" customHeight="1" thickBot="1" x14ac:dyDescent="0.25">
      <c r="A8" s="101" t="s">
        <v>123</v>
      </c>
      <c r="B8" s="211">
        <v>75298111</v>
      </c>
      <c r="C8" s="271"/>
      <c r="D8" s="212">
        <f t="shared" si="2"/>
        <v>75298111</v>
      </c>
      <c r="E8" s="117">
        <v>20</v>
      </c>
      <c r="F8" s="117">
        <f t="shared" si="0"/>
        <v>15059622.200000001</v>
      </c>
      <c r="G8" s="118">
        <f t="shared" si="1"/>
        <v>60238488.799999997</v>
      </c>
    </row>
    <row r="9" spans="1:9" ht="25.5" customHeight="1" thickBot="1" x14ac:dyDescent="0.25">
      <c r="A9" s="101" t="s">
        <v>208</v>
      </c>
      <c r="B9" s="211">
        <v>80235366</v>
      </c>
      <c r="C9" s="271"/>
      <c r="D9" s="212">
        <f t="shared" si="2"/>
        <v>80235366</v>
      </c>
      <c r="E9" s="117">
        <v>20</v>
      </c>
      <c r="F9" s="117">
        <f t="shared" si="0"/>
        <v>16047073.200000001</v>
      </c>
      <c r="G9" s="118">
        <f t="shared" si="1"/>
        <v>64188292.799999997</v>
      </c>
    </row>
    <row r="10" spans="1:9" ht="25.5" customHeight="1" thickBot="1" x14ac:dyDescent="0.25">
      <c r="A10" s="101" t="s">
        <v>134</v>
      </c>
      <c r="B10" s="211">
        <v>16345374</v>
      </c>
      <c r="C10" s="271"/>
      <c r="D10" s="212">
        <f t="shared" si="2"/>
        <v>16345374</v>
      </c>
      <c r="E10" s="117">
        <v>20</v>
      </c>
      <c r="F10" s="117">
        <f t="shared" si="0"/>
        <v>3269074.8000000003</v>
      </c>
      <c r="G10" s="118">
        <f t="shared" si="1"/>
        <v>13076299.199999999</v>
      </c>
    </row>
    <row r="11" spans="1:9" ht="25.5" customHeight="1" thickBot="1" x14ac:dyDescent="0.25">
      <c r="A11" s="101" t="s">
        <v>124</v>
      </c>
      <c r="B11" s="211">
        <v>64068920</v>
      </c>
      <c r="C11" s="271"/>
      <c r="D11" s="212">
        <f t="shared" si="2"/>
        <v>64068920</v>
      </c>
      <c r="E11" s="117">
        <v>20</v>
      </c>
      <c r="F11" s="117">
        <f t="shared" si="0"/>
        <v>12813784</v>
      </c>
      <c r="G11" s="118">
        <f t="shared" si="1"/>
        <v>51255136</v>
      </c>
    </row>
    <row r="12" spans="1:9" ht="25.5" customHeight="1" thickBot="1" x14ac:dyDescent="0.25">
      <c r="A12" s="101" t="s">
        <v>139</v>
      </c>
      <c r="B12" s="211">
        <v>37453730</v>
      </c>
      <c r="C12" s="271"/>
      <c r="D12" s="212">
        <f t="shared" si="2"/>
        <v>37453730</v>
      </c>
      <c r="E12" s="117">
        <v>20</v>
      </c>
      <c r="F12" s="117">
        <f t="shared" si="0"/>
        <v>7490746</v>
      </c>
      <c r="G12" s="118">
        <f t="shared" si="1"/>
        <v>29962984</v>
      </c>
    </row>
    <row r="13" spans="1:9" ht="25.5" customHeight="1" x14ac:dyDescent="0.2">
      <c r="A13" s="102" t="s">
        <v>125</v>
      </c>
      <c r="B13" s="214">
        <f>SUM(B4:B12)</f>
        <v>3257714573.0121074</v>
      </c>
      <c r="C13" s="214">
        <f>SUM(C4:C12)</f>
        <v>-11877937.619999999</v>
      </c>
      <c r="D13" s="270">
        <f>SUM(D4:D12)</f>
        <v>3245836635.3921075</v>
      </c>
      <c r="E13" s="119"/>
      <c r="F13" s="119">
        <f>SUM(F4:F12)</f>
        <v>727641086.69768798</v>
      </c>
      <c r="G13" s="120">
        <f>SUM(G4:G12)</f>
        <v>2518195548.6944199</v>
      </c>
      <c r="H13" s="103">
        <v>1.2800000000000001E-2</v>
      </c>
      <c r="I13" s="104">
        <f>+G13*H13</f>
        <v>32232903.023288574</v>
      </c>
    </row>
    <row r="14" spans="1:9" x14ac:dyDescent="0.2">
      <c r="A14" s="95"/>
      <c r="B14" s="107" t="s">
        <v>132</v>
      </c>
      <c r="C14" s="107"/>
      <c r="D14" s="107"/>
      <c r="E14" s="105" t="s">
        <v>132</v>
      </c>
      <c r="F14" s="96"/>
      <c r="G14" s="106" t="s">
        <v>132</v>
      </c>
      <c r="H14" s="108" t="s">
        <v>132</v>
      </c>
      <c r="I14" s="106" t="s">
        <v>132</v>
      </c>
    </row>
    <row r="15" spans="1:9" x14ac:dyDescent="0.2">
      <c r="A15" s="97" t="s">
        <v>116</v>
      </c>
    </row>
    <row r="16" spans="1:9" x14ac:dyDescent="0.2">
      <c r="B16" s="109"/>
      <c r="C16" s="111"/>
      <c r="D16" s="111"/>
      <c r="E16" s="110" t="s">
        <v>140</v>
      </c>
      <c r="F16" s="111"/>
      <c r="G16" s="112">
        <v>367143657.16480011</v>
      </c>
      <c r="H16" s="113">
        <v>12</v>
      </c>
      <c r="I16" s="114">
        <f>+G16/H16</f>
        <v>30595304.763733342</v>
      </c>
    </row>
    <row r="18" spans="7:9" x14ac:dyDescent="0.2">
      <c r="G18" s="121" t="s">
        <v>133</v>
      </c>
      <c r="I18" s="122">
        <f>+DISTRIBUCIÓN!B66</f>
        <v>4453670.0760919303</v>
      </c>
    </row>
    <row r="21" spans="7:9" x14ac:dyDescent="0.2">
      <c r="G21" s="273"/>
      <c r="H21" s="273"/>
      <c r="I21" s="115">
        <f>+I13+I18</f>
        <v>36686573.099380508</v>
      </c>
    </row>
    <row r="22" spans="7:9" x14ac:dyDescent="0.2">
      <c r="G22" s="273"/>
      <c r="H22" s="273"/>
      <c r="I22" s="116"/>
    </row>
    <row r="23" spans="7:9" x14ac:dyDescent="0.2">
      <c r="G23" s="273"/>
      <c r="H23" s="273"/>
      <c r="I23" s="116"/>
    </row>
  </sheetData>
  <mergeCells count="4">
    <mergeCell ref="A1:I1"/>
    <mergeCell ref="G21:H21"/>
    <mergeCell ref="G22:H22"/>
    <mergeCell ref="G23:H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"/>
  <sheetViews>
    <sheetView view="pageBreakPreview" topLeftCell="A4" zoomScaleSheetLayoutView="100" workbookViewId="0">
      <pane xSplit="1" ySplit="1" topLeftCell="AD5" activePane="bottomRight" state="frozen"/>
      <selection activeCell="A4" sqref="A4"/>
      <selection pane="topRight" activeCell="B4" sqref="B4"/>
      <selection pane="bottomLeft" activeCell="A5" sqref="A5"/>
      <selection pane="bottomRight" activeCell="AN5" sqref="AN5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70" customWidth="1"/>
    <col min="5" max="5" width="12.28515625" style="2" customWidth="1"/>
    <col min="6" max="6" width="15.5703125" style="2" customWidth="1"/>
    <col min="7" max="7" width="12" style="70" customWidth="1"/>
    <col min="8" max="8" width="17.7109375" style="71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4.28515625" style="2" customWidth="1"/>
    <col min="16" max="16" width="15" style="2" customWidth="1"/>
    <col min="17" max="17" width="16.140625" style="2" customWidth="1"/>
    <col min="18" max="18" width="13.140625" style="2" customWidth="1"/>
    <col min="19" max="19" width="14" style="2" customWidth="1"/>
    <col min="20" max="20" width="12.85546875" style="2" customWidth="1"/>
    <col min="21" max="21" width="14.42578125" style="2" customWidth="1"/>
    <col min="22" max="22" width="14.28515625" style="2" customWidth="1"/>
    <col min="23" max="23" width="15.42578125" style="2" customWidth="1"/>
    <col min="24" max="24" width="13.5703125" style="2" customWidth="1"/>
    <col min="25" max="25" width="14.140625" style="2" customWidth="1"/>
    <col min="26" max="26" width="16.85546875" style="2" customWidth="1"/>
    <col min="27" max="27" width="14.140625" style="70" customWidth="1"/>
    <col min="28" max="28" width="18.42578125" style="2" bestFit="1" customWidth="1"/>
    <col min="29" max="29" width="16.85546875" style="2" bestFit="1" customWidth="1"/>
    <col min="30" max="30" width="13.85546875" style="70" customWidth="1"/>
    <col min="31" max="31" width="15.140625" style="70" customWidth="1"/>
    <col min="32" max="32" width="17.5703125" style="71" customWidth="1"/>
    <col min="33" max="34" width="15.7109375" style="2" bestFit="1" customWidth="1"/>
    <col min="35" max="35" width="16.42578125" style="2" bestFit="1" customWidth="1"/>
    <col min="36" max="36" width="14.42578125" style="2" bestFit="1" customWidth="1"/>
    <col min="37" max="37" width="16.28515625" style="2" bestFit="1" customWidth="1"/>
    <col min="38" max="38" width="3.7109375" style="5" customWidth="1"/>
    <col min="39" max="41" width="18.42578125" style="2" customWidth="1"/>
    <col min="42" max="42" width="20.140625" style="2" customWidth="1"/>
    <col min="43" max="43" width="16.140625" style="2" bestFit="1" customWidth="1"/>
    <col min="44" max="16384" width="9.7109375" style="2"/>
  </cols>
  <sheetData>
    <row r="1" spans="1:4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8.75" thickBot="1" x14ac:dyDescent="0.3">
      <c r="B3" s="275" t="s">
        <v>0</v>
      </c>
      <c r="C3" s="275"/>
      <c r="D3" s="275"/>
      <c r="E3" s="275"/>
      <c r="F3" s="275"/>
      <c r="G3" s="275"/>
      <c r="H3" s="275"/>
      <c r="I3" s="275" t="s">
        <v>1</v>
      </c>
      <c r="J3" s="275"/>
      <c r="K3" s="275"/>
      <c r="L3" s="275"/>
      <c r="M3" s="275"/>
      <c r="N3" s="275"/>
      <c r="O3" s="275" t="s">
        <v>1</v>
      </c>
      <c r="P3" s="275"/>
      <c r="Q3" s="275"/>
      <c r="R3" s="275"/>
      <c r="S3" s="275"/>
      <c r="T3" s="275"/>
      <c r="U3" s="4"/>
      <c r="V3" s="275" t="s">
        <v>1</v>
      </c>
      <c r="W3" s="275"/>
      <c r="X3" s="275"/>
      <c r="Y3" s="275"/>
      <c r="Z3" s="275"/>
      <c r="AA3" s="275"/>
      <c r="AB3" s="274" t="s">
        <v>1</v>
      </c>
      <c r="AC3" s="274"/>
      <c r="AD3" s="274"/>
      <c r="AE3" s="274"/>
      <c r="AF3" s="274"/>
      <c r="AG3" s="274" t="s">
        <v>2</v>
      </c>
      <c r="AH3" s="274"/>
      <c r="AI3" s="274"/>
      <c r="AJ3" s="274"/>
      <c r="AK3" s="274"/>
      <c r="AM3" s="274"/>
      <c r="AN3" s="274"/>
      <c r="AO3" s="274"/>
      <c r="AP3" s="274"/>
      <c r="AQ3" s="274"/>
    </row>
    <row r="4" spans="1:43" ht="64.5" thickBot="1" x14ac:dyDescent="0.25">
      <c r="A4" s="6" t="s">
        <v>3</v>
      </c>
      <c r="B4" s="6" t="s">
        <v>141</v>
      </c>
      <c r="C4" s="7" t="s">
        <v>4</v>
      </c>
      <c r="D4" s="8">
        <v>0.85</v>
      </c>
      <c r="E4" s="6" t="s">
        <v>5</v>
      </c>
      <c r="F4" s="7" t="s">
        <v>6</v>
      </c>
      <c r="G4" s="8">
        <v>0.15</v>
      </c>
      <c r="H4" s="9" t="s">
        <v>7</v>
      </c>
      <c r="I4" s="6" t="s">
        <v>8</v>
      </c>
      <c r="J4" s="6" t="s">
        <v>209</v>
      </c>
      <c r="K4" s="6" t="s">
        <v>270</v>
      </c>
      <c r="L4" s="6" t="s">
        <v>271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272</v>
      </c>
      <c r="R4" s="6" t="s">
        <v>13</v>
      </c>
      <c r="S4" s="6" t="s">
        <v>273</v>
      </c>
      <c r="T4" s="6" t="s">
        <v>274</v>
      </c>
      <c r="U4" s="6" t="s">
        <v>275</v>
      </c>
      <c r="V4" s="6" t="s">
        <v>9</v>
      </c>
      <c r="W4" s="6" t="s">
        <v>14</v>
      </c>
      <c r="X4" s="6" t="s">
        <v>15</v>
      </c>
      <c r="Y4" s="6" t="s">
        <v>16</v>
      </c>
      <c r="Z4" s="6" t="s">
        <v>276</v>
      </c>
      <c r="AA4" s="8">
        <v>0.85</v>
      </c>
      <c r="AB4" s="6" t="s">
        <v>277</v>
      </c>
      <c r="AC4" s="10" t="s">
        <v>17</v>
      </c>
      <c r="AD4" s="11" t="s">
        <v>18</v>
      </c>
      <c r="AE4" s="8">
        <v>0.15</v>
      </c>
      <c r="AF4" s="9" t="s">
        <v>19</v>
      </c>
      <c r="AG4" s="7" t="s">
        <v>204</v>
      </c>
      <c r="AH4" s="6" t="s">
        <v>205</v>
      </c>
      <c r="AI4" s="7" t="s">
        <v>20</v>
      </c>
      <c r="AJ4" s="10" t="s">
        <v>21</v>
      </c>
      <c r="AK4" s="12" t="s">
        <v>22</v>
      </c>
      <c r="AM4" s="13" t="s">
        <v>23</v>
      </c>
      <c r="AN4" s="13" t="s">
        <v>24</v>
      </c>
      <c r="AO4" s="13" t="s">
        <v>25</v>
      </c>
      <c r="AP4" s="13" t="s">
        <v>26</v>
      </c>
      <c r="AQ4" s="13" t="s">
        <v>27</v>
      </c>
    </row>
    <row r="5" spans="1:43" x14ac:dyDescent="0.2">
      <c r="A5" s="182"/>
      <c r="B5" s="182"/>
      <c r="C5" s="183"/>
      <c r="D5" s="184"/>
      <c r="E5" s="185"/>
      <c r="F5" s="183"/>
      <c r="G5" s="184"/>
      <c r="H5" s="186"/>
      <c r="I5" s="185"/>
      <c r="J5" s="185"/>
      <c r="K5" s="185"/>
      <c r="L5" s="185"/>
      <c r="M5" s="185"/>
      <c r="N5" s="185"/>
      <c r="O5" s="185"/>
      <c r="P5" s="185"/>
      <c r="Q5" s="182"/>
      <c r="R5" s="185"/>
      <c r="S5" s="185"/>
      <c r="T5" s="185"/>
      <c r="U5" s="185"/>
      <c r="V5" s="185"/>
      <c r="W5" s="185"/>
      <c r="X5" s="185"/>
      <c r="Y5" s="185"/>
      <c r="Z5" s="182"/>
      <c r="AA5" s="184"/>
      <c r="AB5" s="182"/>
      <c r="AC5" s="187"/>
      <c r="AD5" s="188"/>
      <c r="AE5" s="184"/>
      <c r="AF5" s="186"/>
      <c r="AG5" s="183" t="s">
        <v>28</v>
      </c>
      <c r="AH5" s="182" t="s">
        <v>28</v>
      </c>
      <c r="AI5" s="183"/>
      <c r="AJ5" s="187"/>
      <c r="AK5" s="189"/>
      <c r="AL5" s="190"/>
      <c r="AM5" s="191" t="s">
        <v>28</v>
      </c>
      <c r="AN5" s="191" t="s">
        <v>28</v>
      </c>
      <c r="AO5" s="191" t="s">
        <v>28</v>
      </c>
      <c r="AP5" s="191" t="s">
        <v>28</v>
      </c>
      <c r="AQ5" s="191"/>
    </row>
    <row r="6" spans="1:43" s="14" customFormat="1" ht="22.5" x14ac:dyDescent="0.2">
      <c r="A6" s="192"/>
      <c r="B6" s="192" t="s">
        <v>29</v>
      </c>
      <c r="C6" s="193" t="s">
        <v>30</v>
      </c>
      <c r="D6" s="194" t="s">
        <v>31</v>
      </c>
      <c r="E6" s="195" t="s">
        <v>32</v>
      </c>
      <c r="F6" s="193" t="s">
        <v>33</v>
      </c>
      <c r="G6" s="194" t="s">
        <v>34</v>
      </c>
      <c r="H6" s="196" t="s">
        <v>35</v>
      </c>
      <c r="I6" s="195" t="s">
        <v>36</v>
      </c>
      <c r="J6" s="195" t="s">
        <v>37</v>
      </c>
      <c r="K6" s="195" t="s">
        <v>38</v>
      </c>
      <c r="L6" s="195" t="s">
        <v>39</v>
      </c>
      <c r="M6" s="195" t="s">
        <v>40</v>
      </c>
      <c r="N6" s="195" t="s">
        <v>41</v>
      </c>
      <c r="O6" s="195" t="s">
        <v>42</v>
      </c>
      <c r="P6" s="195" t="s">
        <v>43</v>
      </c>
      <c r="Q6" s="192" t="s">
        <v>44</v>
      </c>
      <c r="R6" s="195" t="s">
        <v>36</v>
      </c>
      <c r="S6" s="195" t="s">
        <v>37</v>
      </c>
      <c r="T6" s="195" t="s">
        <v>38</v>
      </c>
      <c r="U6" s="195" t="s">
        <v>39</v>
      </c>
      <c r="V6" s="195" t="s">
        <v>40</v>
      </c>
      <c r="W6" s="195" t="s">
        <v>41</v>
      </c>
      <c r="X6" s="195" t="s">
        <v>42</v>
      </c>
      <c r="Y6" s="195" t="s">
        <v>43</v>
      </c>
      <c r="Z6" s="193" t="s">
        <v>45</v>
      </c>
      <c r="AA6" s="194" t="s">
        <v>46</v>
      </c>
      <c r="AB6" s="193" t="s">
        <v>47</v>
      </c>
      <c r="AC6" s="193" t="s">
        <v>48</v>
      </c>
      <c r="AD6" s="194" t="s">
        <v>49</v>
      </c>
      <c r="AE6" s="194" t="s">
        <v>50</v>
      </c>
      <c r="AF6" s="197" t="s">
        <v>51</v>
      </c>
      <c r="AG6" s="198" t="s">
        <v>52</v>
      </c>
      <c r="AH6" s="193" t="s">
        <v>53</v>
      </c>
      <c r="AI6" s="193" t="s">
        <v>54</v>
      </c>
      <c r="AJ6" s="193" t="s">
        <v>55</v>
      </c>
      <c r="AK6" s="199" t="s">
        <v>56</v>
      </c>
      <c r="AL6" s="200"/>
      <c r="AM6" s="195">
        <f>+AP6*0.25</f>
        <v>1984524581.1500001</v>
      </c>
      <c r="AN6" s="195">
        <f>+AP6*0.25</f>
        <v>1984524581.1500001</v>
      </c>
      <c r="AO6" s="195">
        <f>+AP6*0.5</f>
        <v>3969049162.3000002</v>
      </c>
      <c r="AP6" s="195">
        <v>7938098324.6000004</v>
      </c>
      <c r="AQ6" s="200"/>
    </row>
    <row r="7" spans="1:43" s="15" customFormat="1" ht="23.25" customHeight="1" x14ac:dyDescent="0.2">
      <c r="A7" s="201"/>
      <c r="B7" s="201"/>
      <c r="C7" s="202"/>
      <c r="D7" s="203"/>
      <c r="E7" s="202"/>
      <c r="F7" s="202"/>
      <c r="G7" s="203"/>
      <c r="H7" s="204"/>
      <c r="I7" s="195"/>
      <c r="J7" s="195"/>
      <c r="K7" s="195"/>
      <c r="L7" s="195"/>
      <c r="M7" s="195"/>
      <c r="N7" s="195"/>
      <c r="O7" s="195"/>
      <c r="P7" s="195"/>
      <c r="Q7" s="201"/>
      <c r="R7" s="195"/>
      <c r="S7" s="195"/>
      <c r="T7" s="195"/>
      <c r="U7" s="195"/>
      <c r="V7" s="195"/>
      <c r="W7" s="195"/>
      <c r="X7" s="195"/>
      <c r="Y7" s="195"/>
      <c r="Z7" s="202"/>
      <c r="AA7" s="205"/>
      <c r="AB7" s="202"/>
      <c r="AC7" s="202"/>
      <c r="AD7" s="203"/>
      <c r="AE7" s="203"/>
      <c r="AF7" s="204"/>
      <c r="AG7" s="202"/>
      <c r="AH7" s="202"/>
      <c r="AI7" s="202"/>
      <c r="AJ7" s="202"/>
      <c r="AK7" s="206"/>
      <c r="AL7" s="202"/>
      <c r="AM7" s="195" t="s">
        <v>57</v>
      </c>
      <c r="AN7" s="195" t="s">
        <v>58</v>
      </c>
      <c r="AO7" s="195" t="s">
        <v>59</v>
      </c>
      <c r="AP7" s="207" t="s">
        <v>60</v>
      </c>
      <c r="AQ7" s="207" t="s">
        <v>61</v>
      </c>
    </row>
    <row r="8" spans="1:43" ht="13.5" thickBot="1" x14ac:dyDescent="0.25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</row>
    <row r="9" spans="1:43" ht="13.5" thickTop="1" x14ac:dyDescent="0.2">
      <c r="A9" s="16" t="s">
        <v>67</v>
      </c>
      <c r="B9" s="17">
        <f>+'CENSO POB 2020'!C9</f>
        <v>656464</v>
      </c>
      <c r="C9" s="18">
        <f t="shared" ref="C9:C20" si="0">+B9/$B$63</f>
        <v>0.11348786970290306</v>
      </c>
      <c r="D9" s="19">
        <f t="shared" ref="D9:D20" si="1">+C9*D$4</f>
        <v>9.6464689247467594E-2</v>
      </c>
      <c r="E9" s="20">
        <v>238.03</v>
      </c>
      <c r="F9" s="21">
        <f t="shared" ref="F9:F20" si="2">+E9/$E$63</f>
        <v>3.7064696526665922E-3</v>
      </c>
      <c r="G9" s="22">
        <f t="shared" ref="G9:G20" si="3">+F9*G$4</f>
        <v>5.5597044789998883E-4</v>
      </c>
      <c r="H9" s="23">
        <f t="shared" ref="H9:H20" si="4">+G9+D9</f>
        <v>9.7020659695367578E-2</v>
      </c>
      <c r="I9" s="24">
        <v>27572</v>
      </c>
      <c r="J9" s="25">
        <f>+INEGI!C9</f>
        <v>3826</v>
      </c>
      <c r="K9" s="25">
        <f>+INEGI!D9</f>
        <v>1071</v>
      </c>
      <c r="L9" s="25">
        <f>+INEGI!E9</f>
        <v>267</v>
      </c>
      <c r="M9" s="251">
        <f t="shared" ref="M9:M20" si="5">+I9/I$63*0.25</f>
        <v>1.6123561732914474E-2</v>
      </c>
      <c r="N9" s="251">
        <f t="shared" ref="N9:N20" si="6">+J9/J$63*0.25</f>
        <v>1.3059446765517053E-2</v>
      </c>
      <c r="O9" s="251">
        <f t="shared" ref="O9:O20" si="7">+K9/K$63*0.25</f>
        <v>2.1747782579031156E-3</v>
      </c>
      <c r="P9" s="251">
        <f t="shared" ref="P9:P20" si="8">+L9/L$63*0.25</f>
        <v>4.8630336587498178E-3</v>
      </c>
      <c r="Q9" s="26">
        <f t="shared" ref="Q9:Q20" si="9">SUM(M9:P9)</f>
        <v>3.6220820415084468E-2</v>
      </c>
      <c r="R9" s="255">
        <v>34239.000000084088</v>
      </c>
      <c r="S9" s="255">
        <f>+INEGI!G9</f>
        <v>3599</v>
      </c>
      <c r="T9" s="255">
        <f>+INEGI!H9</f>
        <v>155</v>
      </c>
      <c r="U9" s="255">
        <f>+INEGI!I9</f>
        <v>93</v>
      </c>
      <c r="V9" s="258">
        <f t="shared" ref="V9:V20" si="10">+R9/R$63*0.25</f>
        <v>2.6927783615579605E-2</v>
      </c>
      <c r="W9" s="258">
        <f t="shared" ref="W9:W20" si="11">+S9/S$63*0.25</f>
        <v>1.4062988433885589E-2</v>
      </c>
      <c r="X9" s="258">
        <f t="shared" ref="X9:X20" si="12">+T9/T$63*0.25</f>
        <v>7.7404019016419638E-4</v>
      </c>
      <c r="Y9" s="258">
        <f t="shared" ref="Y9:Y20" si="13">+U9/U$63*0.25</f>
        <v>3.6957558416785886E-3</v>
      </c>
      <c r="Z9" s="27">
        <f t="shared" ref="Z9:Z20" si="14">SUM(V9:Y9)</f>
        <v>4.5460568081307974E-2</v>
      </c>
      <c r="AA9" s="28">
        <f t="shared" ref="AA9:AA20" si="15">+Z9*AA$4</f>
        <v>3.864148286911178E-2</v>
      </c>
      <c r="AB9" s="27">
        <f t="shared" ref="AB9:AB20" si="16">+(Z9-Q9)/Q9</f>
        <v>0.25509493049405185</v>
      </c>
      <c r="AC9" s="27">
        <f t="shared" ref="AC9:AC20" si="17">IF(AB9&gt;0,0,AB9)</f>
        <v>0</v>
      </c>
      <c r="AD9" s="19">
        <f t="shared" ref="AD9:AD20" si="18">+AC9/AC$63</f>
        <v>0</v>
      </c>
      <c r="AE9" s="19">
        <f t="shared" ref="AE9:AE20" si="19">+AD9*AE$4</f>
        <v>0</v>
      </c>
      <c r="AF9" s="261">
        <f t="shared" ref="AF9:AF20" si="20">+AE9+AA9</f>
        <v>3.864148286911178E-2</v>
      </c>
      <c r="AG9" s="20">
        <v>679461530</v>
      </c>
      <c r="AH9" s="20">
        <v>299493654.98000002</v>
      </c>
      <c r="AI9" s="29">
        <f t="shared" ref="AI9:AI20" si="21">+AH9/AG9</f>
        <v>0.44078088568163676</v>
      </c>
      <c r="AJ9" s="30">
        <f t="shared" ref="AJ9:AJ20" si="22">+AI9*AH9</f>
        <v>132011078.49811494</v>
      </c>
      <c r="AK9" s="261">
        <f t="shared" ref="AK9:AK20" si="23">+AJ9/AJ$63</f>
        <v>8.2898048343445538E-2</v>
      </c>
      <c r="AM9" s="31">
        <f t="shared" ref="AM9:AM20" si="24">+H9*AM$6</f>
        <v>192539884.04484603</v>
      </c>
      <c r="AN9" s="32">
        <f t="shared" ref="AN9:AN20" si="25">+AF9*AN$6</f>
        <v>76684972.605838954</v>
      </c>
      <c r="AO9" s="32">
        <f t="shared" ref="AO9:AO20" si="26">+AK9*AO$6</f>
        <v>329026429.33385742</v>
      </c>
      <c r="AP9" s="32">
        <f t="shared" ref="AP9:AP20" si="27">SUM(AM9:AO9)</f>
        <v>598251285.98454237</v>
      </c>
      <c r="AQ9" s="265">
        <f>+AP9/AP$21</f>
        <v>9.5665947189980546E-2</v>
      </c>
    </row>
    <row r="10" spans="1:43" x14ac:dyDescent="0.2">
      <c r="A10" s="33" t="s">
        <v>70</v>
      </c>
      <c r="B10" s="34">
        <f>+'CENSO POB 2020'!C12</f>
        <v>122337</v>
      </c>
      <c r="C10" s="35">
        <f t="shared" si="0"/>
        <v>2.1149317427679282E-2</v>
      </c>
      <c r="D10" s="36">
        <f t="shared" si="1"/>
        <v>1.7976919813527389E-2</v>
      </c>
      <c r="E10" s="37">
        <v>1140.97</v>
      </c>
      <c r="F10" s="38">
        <f t="shared" si="2"/>
        <v>1.7766544887631817E-2</v>
      </c>
      <c r="G10" s="39">
        <f t="shared" si="3"/>
        <v>2.6649817331447726E-3</v>
      </c>
      <c r="H10" s="40">
        <f t="shared" si="4"/>
        <v>2.0641901546672163E-2</v>
      </c>
      <c r="I10" s="41">
        <v>6662</v>
      </c>
      <c r="J10" s="42">
        <f>+INEGI!C12</f>
        <v>1587</v>
      </c>
      <c r="K10" s="42">
        <f>+INEGI!D12</f>
        <v>3489</v>
      </c>
      <c r="L10" s="42">
        <f>+INEGI!E12</f>
        <v>461</v>
      </c>
      <c r="M10" s="252">
        <f t="shared" si="5"/>
        <v>3.895806189782251E-3</v>
      </c>
      <c r="N10" s="252">
        <f t="shared" si="6"/>
        <v>5.4169738674531009E-3</v>
      </c>
      <c r="O10" s="252">
        <f t="shared" si="7"/>
        <v>7.0847818317684138E-3</v>
      </c>
      <c r="P10" s="252">
        <f t="shared" si="8"/>
        <v>8.3964738452571765E-3</v>
      </c>
      <c r="Q10" s="43">
        <f t="shared" si="9"/>
        <v>2.4794035734260943E-2</v>
      </c>
      <c r="R10" s="256">
        <v>5056.9999999440479</v>
      </c>
      <c r="S10" s="256">
        <f>+INEGI!G12</f>
        <v>1578</v>
      </c>
      <c r="T10" s="256">
        <f>+INEGI!H12</f>
        <v>861</v>
      </c>
      <c r="U10" s="256">
        <f>+INEGI!I12</f>
        <v>132</v>
      </c>
      <c r="V10" s="259">
        <f t="shared" si="10"/>
        <v>3.9771547575029927E-3</v>
      </c>
      <c r="W10" s="259">
        <f t="shared" si="11"/>
        <v>6.1659893716786499E-3</v>
      </c>
      <c r="X10" s="259">
        <f t="shared" si="12"/>
        <v>4.2996684111701487E-3</v>
      </c>
      <c r="Y10" s="259">
        <f t="shared" si="13"/>
        <v>5.2455889365760613E-3</v>
      </c>
      <c r="Z10" s="44">
        <f t="shared" si="14"/>
        <v>1.9688401476927853E-2</v>
      </c>
      <c r="AA10" s="45">
        <f t="shared" si="15"/>
        <v>1.6735141255388674E-2</v>
      </c>
      <c r="AB10" s="44">
        <f t="shared" si="16"/>
        <v>-0.20592187218146227</v>
      </c>
      <c r="AC10" s="44">
        <f t="shared" si="17"/>
        <v>-0.20592187218146227</v>
      </c>
      <c r="AD10" s="36">
        <f t="shared" si="18"/>
        <v>2.6118787105111889E-2</v>
      </c>
      <c r="AE10" s="36">
        <f t="shared" si="19"/>
        <v>3.9178180657667835E-3</v>
      </c>
      <c r="AF10" s="262">
        <f t="shared" si="20"/>
        <v>2.0652959321155458E-2</v>
      </c>
      <c r="AG10" s="37">
        <v>96076042</v>
      </c>
      <c r="AH10" s="37">
        <v>27527682</v>
      </c>
      <c r="AI10" s="46">
        <f t="shared" si="21"/>
        <v>0.28651973402484671</v>
      </c>
      <c r="AJ10" s="47">
        <f t="shared" si="22"/>
        <v>7887224.1249605604</v>
      </c>
      <c r="AK10" s="262">
        <f t="shared" si="23"/>
        <v>4.9528834567919003E-3</v>
      </c>
      <c r="AM10" s="48">
        <f t="shared" si="24"/>
        <v>40964361.021049112</v>
      </c>
      <c r="AN10" s="49">
        <f t="shared" si="25"/>
        <v>40986305.446324028</v>
      </c>
      <c r="AO10" s="49">
        <f t="shared" si="26"/>
        <v>19658237.93514942</v>
      </c>
      <c r="AP10" s="49">
        <f t="shared" si="27"/>
        <v>101608904.40252255</v>
      </c>
      <c r="AQ10" s="266">
        <f t="shared" ref="AQ10:AQ20" si="28">+AP10/AP$21</f>
        <v>1.6248209256427178E-2</v>
      </c>
    </row>
    <row r="11" spans="1:43" x14ac:dyDescent="0.2">
      <c r="A11" s="33" t="s">
        <v>79</v>
      </c>
      <c r="B11" s="34">
        <f>+'CENSO POB 2020'!C21</f>
        <v>397205</v>
      </c>
      <c r="C11" s="35">
        <f t="shared" si="0"/>
        <v>6.8667816186937305E-2</v>
      </c>
      <c r="D11" s="36">
        <f t="shared" si="1"/>
        <v>5.8367643758896706E-2</v>
      </c>
      <c r="E11" s="37">
        <v>1040.01</v>
      </c>
      <c r="F11" s="38">
        <f t="shared" si="2"/>
        <v>1.6194452394529189E-2</v>
      </c>
      <c r="G11" s="39">
        <f t="shared" si="3"/>
        <v>2.4291678591793781E-3</v>
      </c>
      <c r="H11" s="40">
        <f t="shared" si="4"/>
        <v>6.0796811618076083E-2</v>
      </c>
      <c r="I11" s="41">
        <v>3671</v>
      </c>
      <c r="J11" s="42">
        <f>+INEGI!C21</f>
        <v>1809</v>
      </c>
      <c r="K11" s="42">
        <f>+INEGI!D21</f>
        <v>2369</v>
      </c>
      <c r="L11" s="42">
        <f>+INEGI!E21</f>
        <v>783</v>
      </c>
      <c r="M11" s="252">
        <f t="shared" si="5"/>
        <v>2.1467283882753894E-3</v>
      </c>
      <c r="N11" s="252">
        <f t="shared" si="6"/>
        <v>6.1747358073236669E-3</v>
      </c>
      <c r="O11" s="252">
        <f t="shared" si="7"/>
        <v>4.8105039150069849E-3</v>
      </c>
      <c r="P11" s="252">
        <f t="shared" si="8"/>
        <v>1.4261256010491039E-2</v>
      </c>
      <c r="Q11" s="43">
        <f t="shared" si="9"/>
        <v>2.7393224121097081E-2</v>
      </c>
      <c r="R11" s="256">
        <v>8688.9999999445354</v>
      </c>
      <c r="S11" s="256">
        <f>+INEGI!G21</f>
        <v>2884</v>
      </c>
      <c r="T11" s="256">
        <f>+INEGI!H21</f>
        <v>626</v>
      </c>
      <c r="U11" s="256">
        <f>+INEGI!I21</f>
        <v>329</v>
      </c>
      <c r="V11" s="259">
        <f t="shared" si="10"/>
        <v>6.8335965370981341E-3</v>
      </c>
      <c r="W11" s="259">
        <f t="shared" si="11"/>
        <v>1.1269146608315099E-2</v>
      </c>
      <c r="X11" s="259">
        <f t="shared" si="12"/>
        <v>3.1261236067276579E-3</v>
      </c>
      <c r="Y11" s="259">
        <f t="shared" si="13"/>
        <v>1.3074233031314577E-2</v>
      </c>
      <c r="Z11" s="44">
        <f t="shared" si="14"/>
        <v>3.4303099783455471E-2</v>
      </c>
      <c r="AA11" s="45">
        <f t="shared" si="15"/>
        <v>2.9157634815937149E-2</v>
      </c>
      <c r="AB11" s="44">
        <f t="shared" si="16"/>
        <v>0.25224762268990092</v>
      </c>
      <c r="AC11" s="44">
        <f t="shared" si="17"/>
        <v>0</v>
      </c>
      <c r="AD11" s="36">
        <f t="shared" si="18"/>
        <v>0</v>
      </c>
      <c r="AE11" s="36">
        <f t="shared" si="19"/>
        <v>0</v>
      </c>
      <c r="AF11" s="262">
        <f t="shared" si="20"/>
        <v>2.9157634815937149E-2</v>
      </c>
      <c r="AG11" s="37">
        <v>377012210</v>
      </c>
      <c r="AH11" s="37">
        <v>90011508</v>
      </c>
      <c r="AI11" s="46">
        <f t="shared" si="21"/>
        <v>0.23874958320315409</v>
      </c>
      <c r="AJ11" s="47">
        <f t="shared" si="22"/>
        <v>21490210.018487372</v>
      </c>
      <c r="AK11" s="262">
        <f t="shared" si="23"/>
        <v>1.3495052758384991E-2</v>
      </c>
      <c r="AM11" s="48">
        <f t="shared" si="24"/>
        <v>120652767.11161789</v>
      </c>
      <c r="AN11" s="49">
        <f t="shared" si="25"/>
        <v>57864043.020422332</v>
      </c>
      <c r="AO11" s="49">
        <f t="shared" si="26"/>
        <v>53562527.845862255</v>
      </c>
      <c r="AP11" s="49">
        <f t="shared" si="27"/>
        <v>232079337.97790247</v>
      </c>
      <c r="AQ11" s="266">
        <f t="shared" si="28"/>
        <v>3.7111645576058692E-2</v>
      </c>
    </row>
    <row r="12" spans="1:43" x14ac:dyDescent="0.2">
      <c r="A12" s="33" t="s">
        <v>81</v>
      </c>
      <c r="B12" s="34">
        <f>+'CENSO POB 2020'!C23</f>
        <v>481213</v>
      </c>
      <c r="C12" s="35">
        <f t="shared" si="0"/>
        <v>8.3190911067999293E-2</v>
      </c>
      <c r="D12" s="36">
        <f t="shared" si="1"/>
        <v>7.0712274407799397E-2</v>
      </c>
      <c r="E12" s="37">
        <v>151.27000000000001</v>
      </c>
      <c r="F12" s="38">
        <f t="shared" si="2"/>
        <v>2.3554915950043079E-3</v>
      </c>
      <c r="G12" s="39">
        <f t="shared" si="3"/>
        <v>3.5332373925064616E-4</v>
      </c>
      <c r="H12" s="40">
        <f t="shared" si="4"/>
        <v>7.1065598147050046E-2</v>
      </c>
      <c r="I12" s="41">
        <v>25525</v>
      </c>
      <c r="J12" s="42">
        <f>+INEGI!C23</f>
        <v>4791</v>
      </c>
      <c r="K12" s="42">
        <f>+INEGI!D23</f>
        <v>5994</v>
      </c>
      <c r="L12" s="42">
        <f>+INEGI!E23</f>
        <v>875</v>
      </c>
      <c r="M12" s="252">
        <f t="shared" si="5"/>
        <v>1.4926516510686275E-2</v>
      </c>
      <c r="N12" s="252">
        <f t="shared" si="6"/>
        <v>1.6353321864503972E-2</v>
      </c>
      <c r="O12" s="252">
        <f t="shared" si="7"/>
        <v>1.2171448065239286E-2</v>
      </c>
      <c r="P12" s="252">
        <f t="shared" si="8"/>
        <v>1.5936908057700715E-2</v>
      </c>
      <c r="Q12" s="43">
        <f t="shared" si="9"/>
        <v>5.9388194498130251E-2</v>
      </c>
      <c r="R12" s="256">
        <v>20136.00000070727</v>
      </c>
      <c r="S12" s="256">
        <f>+INEGI!G23</f>
        <v>4953</v>
      </c>
      <c r="T12" s="256">
        <f>+INEGI!H23</f>
        <v>1151</v>
      </c>
      <c r="U12" s="256">
        <f>+INEGI!I23</f>
        <v>297</v>
      </c>
      <c r="V12" s="259">
        <f t="shared" si="10"/>
        <v>1.5836264227957138E-2</v>
      </c>
      <c r="W12" s="259">
        <f t="shared" si="11"/>
        <v>1.935370428258831E-2</v>
      </c>
      <c r="X12" s="259">
        <f t="shared" si="12"/>
        <v>5.7478726379289677E-3</v>
      </c>
      <c r="Y12" s="259">
        <f t="shared" si="13"/>
        <v>1.1802575107296138E-2</v>
      </c>
      <c r="Z12" s="44">
        <f t="shared" si="14"/>
        <v>5.2740416255770556E-2</v>
      </c>
      <c r="AA12" s="45">
        <f t="shared" si="15"/>
        <v>4.4829353817404972E-2</v>
      </c>
      <c r="AB12" s="44">
        <f t="shared" si="16"/>
        <v>-0.11193770577701247</v>
      </c>
      <c r="AC12" s="44">
        <f t="shared" si="17"/>
        <v>-0.11193770577701247</v>
      </c>
      <c r="AD12" s="36">
        <f t="shared" si="18"/>
        <v>1.4197992060056846E-2</v>
      </c>
      <c r="AE12" s="36">
        <f t="shared" si="19"/>
        <v>2.129698809008527E-3</v>
      </c>
      <c r="AF12" s="262">
        <f t="shared" si="20"/>
        <v>4.6959052626413499E-2</v>
      </c>
      <c r="AG12" s="37">
        <v>437682929</v>
      </c>
      <c r="AH12" s="37">
        <v>130662277.23999999</v>
      </c>
      <c r="AI12" s="46">
        <f t="shared" si="21"/>
        <v>0.29853181054726491</v>
      </c>
      <c r="AJ12" s="47">
        <f t="shared" si="22"/>
        <v>39006846.194685884</v>
      </c>
      <c r="AK12" s="262">
        <f t="shared" si="23"/>
        <v>2.4494848904810584E-2</v>
      </c>
      <c r="AM12" s="48">
        <f t="shared" si="24"/>
        <v>141031426.39694872</v>
      </c>
      <c r="AN12" s="49">
        <f t="shared" si="25"/>
        <v>93191394.244634062</v>
      </c>
      <c r="AO12" s="49">
        <f t="shared" si="26"/>
        <v>97221259.52630353</v>
      </c>
      <c r="AP12" s="49">
        <f t="shared" si="27"/>
        <v>331444080.16788632</v>
      </c>
      <c r="AQ12" s="266">
        <f t="shared" si="28"/>
        <v>5.3000992413398611E-2</v>
      </c>
    </row>
    <row r="13" spans="1:43" x14ac:dyDescent="0.2">
      <c r="A13" s="33" t="s">
        <v>86</v>
      </c>
      <c r="B13" s="34">
        <f>+'CENSO POB 2020'!C28</f>
        <v>643143</v>
      </c>
      <c r="C13" s="35">
        <f t="shared" si="0"/>
        <v>0.11118496823029775</v>
      </c>
      <c r="D13" s="36">
        <f t="shared" si="1"/>
        <v>9.4507222995753079E-2</v>
      </c>
      <c r="E13" s="37">
        <v>117.79</v>
      </c>
      <c r="F13" s="38">
        <f t="shared" si="2"/>
        <v>1.8341598134167874E-3</v>
      </c>
      <c r="G13" s="39">
        <f t="shared" si="3"/>
        <v>2.7512397201251811E-4</v>
      </c>
      <c r="H13" s="40">
        <f t="shared" si="4"/>
        <v>9.4782346967765593E-2</v>
      </c>
      <c r="I13" s="41">
        <v>69698</v>
      </c>
      <c r="J13" s="42">
        <f>+INEGI!C28</f>
        <v>9468</v>
      </c>
      <c r="K13" s="42">
        <f>+INEGI!D28</f>
        <v>3881</v>
      </c>
      <c r="L13" s="42">
        <f>+INEGI!E28</f>
        <v>299</v>
      </c>
      <c r="M13" s="252">
        <f t="shared" si="5"/>
        <v>4.0758015583224762E-2</v>
      </c>
      <c r="N13" s="252">
        <f t="shared" si="6"/>
        <v>3.2317522732858199E-2</v>
      </c>
      <c r="O13" s="252">
        <f t="shared" si="7"/>
        <v>7.8807791026349137E-3</v>
      </c>
      <c r="P13" s="252">
        <f t="shared" si="8"/>
        <v>5.4458691534314436E-3</v>
      </c>
      <c r="Q13" s="43">
        <f t="shared" si="9"/>
        <v>8.640218657214932E-2</v>
      </c>
      <c r="R13" s="256">
        <v>32769.999999791457</v>
      </c>
      <c r="S13" s="256">
        <f>+INEGI!G28</f>
        <v>7194</v>
      </c>
      <c r="T13" s="256">
        <f>+INEGI!H28</f>
        <v>736</v>
      </c>
      <c r="U13" s="256">
        <f>+INEGI!I28</f>
        <v>247</v>
      </c>
      <c r="V13" s="259">
        <f t="shared" si="10"/>
        <v>2.5772466166499048E-2</v>
      </c>
      <c r="W13" s="259">
        <f t="shared" si="11"/>
        <v>2.8110346983432323E-2</v>
      </c>
      <c r="X13" s="259">
        <f t="shared" si="12"/>
        <v>3.6754424513603134E-3</v>
      </c>
      <c r="Y13" s="259">
        <f t="shared" si="13"/>
        <v>9.8156096010173256E-3</v>
      </c>
      <c r="Z13" s="44">
        <f t="shared" si="14"/>
        <v>6.7373865202309008E-2</v>
      </c>
      <c r="AA13" s="45">
        <f t="shared" si="15"/>
        <v>5.7267785421962654E-2</v>
      </c>
      <c r="AB13" s="44">
        <f t="shared" si="16"/>
        <v>-0.22022962756794232</v>
      </c>
      <c r="AC13" s="44">
        <f t="shared" si="17"/>
        <v>-0.22022962756794232</v>
      </c>
      <c r="AD13" s="36">
        <f t="shared" si="18"/>
        <v>2.7933558954904406E-2</v>
      </c>
      <c r="AE13" s="36">
        <f t="shared" si="19"/>
        <v>4.1900338432356611E-3</v>
      </c>
      <c r="AF13" s="262">
        <f t="shared" si="20"/>
        <v>6.1457819265198319E-2</v>
      </c>
      <c r="AG13" s="37">
        <v>542535324</v>
      </c>
      <c r="AH13" s="37">
        <v>215375991.11000001</v>
      </c>
      <c r="AI13" s="46">
        <f t="shared" si="21"/>
        <v>0.39698058648435586</v>
      </c>
      <c r="AJ13" s="47">
        <f t="shared" si="22"/>
        <v>85500087.265497223</v>
      </c>
      <c r="AK13" s="262">
        <f t="shared" si="23"/>
        <v>5.3690875403348902E-2</v>
      </c>
      <c r="AM13" s="48">
        <f t="shared" si="24"/>
        <v>188097897.416619</v>
      </c>
      <c r="AN13" s="49">
        <f t="shared" si="25"/>
        <v>121964553.0356601</v>
      </c>
      <c r="AO13" s="49">
        <f t="shared" si="26"/>
        <v>213101724.04281566</v>
      </c>
      <c r="AP13" s="49">
        <f t="shared" si="27"/>
        <v>523164174.49509478</v>
      </c>
      <c r="AQ13" s="266">
        <f t="shared" si="28"/>
        <v>8.3658819398226378E-2</v>
      </c>
    </row>
    <row r="14" spans="1:43" x14ac:dyDescent="0.2">
      <c r="A14" s="33" t="s">
        <v>92</v>
      </c>
      <c r="B14" s="34">
        <f>+'CENSO POB 2020'!C33</f>
        <v>471523</v>
      </c>
      <c r="C14" s="35">
        <f t="shared" si="0"/>
        <v>8.1515727878332944E-2</v>
      </c>
      <c r="D14" s="36">
        <f t="shared" si="1"/>
        <v>6.9288368696583003E-2</v>
      </c>
      <c r="E14" s="37">
        <v>247</v>
      </c>
      <c r="F14" s="38">
        <f t="shared" si="2"/>
        <v>3.8461454615327825E-3</v>
      </c>
      <c r="G14" s="39">
        <f t="shared" si="3"/>
        <v>5.769218192299174E-4</v>
      </c>
      <c r="H14" s="40">
        <f t="shared" si="4"/>
        <v>6.9865290515812917E-2</v>
      </c>
      <c r="I14" s="41">
        <v>7826</v>
      </c>
      <c r="J14" s="42">
        <f>+INEGI!C34</f>
        <v>2619</v>
      </c>
      <c r="K14" s="42">
        <f>+INEGI!D34</f>
        <v>3702</v>
      </c>
      <c r="L14" s="42">
        <f>+INEGI!E34</f>
        <v>260</v>
      </c>
      <c r="M14" s="252">
        <f t="shared" si="5"/>
        <v>4.5764904294860248E-3</v>
      </c>
      <c r="N14" s="252">
        <f t="shared" si="6"/>
        <v>8.939542885229787E-3</v>
      </c>
      <c r="O14" s="252">
        <f t="shared" si="7"/>
        <v>7.5173007570096496E-3</v>
      </c>
      <c r="P14" s="252">
        <f t="shared" si="8"/>
        <v>4.7355383942882124E-3</v>
      </c>
      <c r="Q14" s="43">
        <f t="shared" si="9"/>
        <v>2.5768872466013677E-2</v>
      </c>
      <c r="R14" s="256">
        <v>16068.000000124277</v>
      </c>
      <c r="S14" s="256">
        <f>+INEGI!G34</f>
        <v>3566</v>
      </c>
      <c r="T14" s="256">
        <f>+INEGI!H34</f>
        <v>735</v>
      </c>
      <c r="U14" s="256">
        <f>+INEGI!I34</f>
        <v>271</v>
      </c>
      <c r="V14" s="259">
        <f t="shared" si="10"/>
        <v>1.2636923599912876E-2</v>
      </c>
      <c r="W14" s="259">
        <f t="shared" si="11"/>
        <v>1.3934041888090028E-2</v>
      </c>
      <c r="X14" s="259">
        <f t="shared" si="12"/>
        <v>3.6704486436818346E-3</v>
      </c>
      <c r="Y14" s="259">
        <f t="shared" si="13"/>
        <v>1.0769353044031156E-2</v>
      </c>
      <c r="Z14" s="44">
        <f t="shared" si="14"/>
        <v>4.101076717571589E-2</v>
      </c>
      <c r="AA14" s="45">
        <f t="shared" si="15"/>
        <v>3.4859152099358505E-2</v>
      </c>
      <c r="AB14" s="44">
        <f t="shared" si="16"/>
        <v>0.59148473530631207</v>
      </c>
      <c r="AC14" s="44">
        <f t="shared" si="17"/>
        <v>0</v>
      </c>
      <c r="AD14" s="36">
        <f t="shared" si="18"/>
        <v>0</v>
      </c>
      <c r="AE14" s="36">
        <f t="shared" si="19"/>
        <v>0</v>
      </c>
      <c r="AF14" s="262">
        <f t="shared" si="20"/>
        <v>3.4859152099358505E-2</v>
      </c>
      <c r="AG14" s="37">
        <v>369239404</v>
      </c>
      <c r="AH14" s="37">
        <v>99086847.890000001</v>
      </c>
      <c r="AI14" s="46">
        <f t="shared" si="21"/>
        <v>0.26835393735496332</v>
      </c>
      <c r="AJ14" s="47">
        <f t="shared" si="22"/>
        <v>26590345.771373838</v>
      </c>
      <c r="AK14" s="262">
        <f t="shared" si="23"/>
        <v>1.669774835795889E-2</v>
      </c>
      <c r="AM14" s="48">
        <f t="shared" si="24"/>
        <v>138649386.39781669</v>
      </c>
      <c r="AN14" s="49">
        <f t="shared" si="25"/>
        <v>69178844.219223589</v>
      </c>
      <c r="AO14" s="49">
        <f t="shared" si="26"/>
        <v>66274184.132452935</v>
      </c>
      <c r="AP14" s="49">
        <f t="shared" si="27"/>
        <v>274102414.74949324</v>
      </c>
      <c r="AQ14" s="266">
        <f t="shared" si="28"/>
        <v>4.3831526564823295E-2</v>
      </c>
    </row>
    <row r="15" spans="1:43" x14ac:dyDescent="0.2">
      <c r="A15" s="33" t="s">
        <v>100</v>
      </c>
      <c r="B15" s="34">
        <f>+'CENSO POB 2020'!C44</f>
        <v>1142994</v>
      </c>
      <c r="C15" s="35">
        <f t="shared" si="0"/>
        <v>0.19759797055619194</v>
      </c>
      <c r="D15" s="36">
        <f t="shared" si="1"/>
        <v>0.16795827497276314</v>
      </c>
      <c r="E15" s="37">
        <v>323.60000000000002</v>
      </c>
      <c r="F15" s="38">
        <f t="shared" si="2"/>
        <v>5.0389176977814112E-3</v>
      </c>
      <c r="G15" s="39">
        <f t="shared" si="3"/>
        <v>7.558376546672117E-4</v>
      </c>
      <c r="H15" s="40">
        <f t="shared" si="4"/>
        <v>0.16871411262743036</v>
      </c>
      <c r="I15" s="41">
        <v>123398</v>
      </c>
      <c r="J15" s="42">
        <f>+INEGI!C42</f>
        <v>19246</v>
      </c>
      <c r="K15" s="42">
        <f>+INEGI!D42</f>
        <v>4982</v>
      </c>
      <c r="L15" s="42">
        <f>+INEGI!E42</f>
        <v>694</v>
      </c>
      <c r="M15" s="252">
        <f t="shared" si="5"/>
        <v>7.2160716332445252E-2</v>
      </c>
      <c r="N15" s="252">
        <f t="shared" si="6"/>
        <v>6.5693181507877993E-2</v>
      </c>
      <c r="O15" s="252">
        <f t="shared" si="7"/>
        <v>1.011647551902271E-2</v>
      </c>
      <c r="P15" s="252">
        <f t="shared" si="8"/>
        <v>1.2640244790907766E-2</v>
      </c>
      <c r="Q15" s="43">
        <f t="shared" si="9"/>
        <v>0.16061061815025374</v>
      </c>
      <c r="R15" s="256">
        <v>88873.999998769097</v>
      </c>
      <c r="S15" s="256">
        <f>+INEGI!G42</f>
        <v>14067</v>
      </c>
      <c r="T15" s="256">
        <f>+INEGI!H42</f>
        <v>2251</v>
      </c>
      <c r="U15" s="256">
        <f>+INEGI!I42</f>
        <v>390</v>
      </c>
      <c r="V15" s="259">
        <f t="shared" si="10"/>
        <v>6.9896312421858078E-2</v>
      </c>
      <c r="W15" s="259">
        <f t="shared" si="11"/>
        <v>5.4966395748671459E-2</v>
      </c>
      <c r="X15" s="259">
        <f t="shared" si="12"/>
        <v>1.1241061084255523E-2</v>
      </c>
      <c r="Y15" s="259">
        <f t="shared" si="13"/>
        <v>1.5498330948974726E-2</v>
      </c>
      <c r="Z15" s="44">
        <f t="shared" si="14"/>
        <v>0.1516021002037598</v>
      </c>
      <c r="AA15" s="45">
        <f t="shared" si="15"/>
        <v>0.12886178517319583</v>
      </c>
      <c r="AB15" s="44">
        <f t="shared" si="16"/>
        <v>-5.6089180467921017E-2</v>
      </c>
      <c r="AC15" s="44">
        <f t="shared" si="17"/>
        <v>-5.6089180467921017E-2</v>
      </c>
      <c r="AD15" s="36">
        <f t="shared" si="18"/>
        <v>7.1142581796792316E-3</v>
      </c>
      <c r="AE15" s="36">
        <f t="shared" si="19"/>
        <v>1.0671387269518848E-3</v>
      </c>
      <c r="AF15" s="262">
        <f t="shared" si="20"/>
        <v>0.12992892390014771</v>
      </c>
      <c r="AG15" s="37">
        <v>2430413136</v>
      </c>
      <c r="AH15" s="37">
        <v>1205887491.6800001</v>
      </c>
      <c r="AI15" s="46">
        <f t="shared" si="21"/>
        <v>0.49616564106654831</v>
      </c>
      <c r="AJ15" s="47">
        <f t="shared" si="22"/>
        <v>598319940.36353922</v>
      </c>
      <c r="AK15" s="262">
        <f t="shared" si="23"/>
        <v>0.37572267347101768</v>
      </c>
      <c r="AM15" s="48">
        <f t="shared" si="24"/>
        <v>334817303.69604516</v>
      </c>
      <c r="AN15" s="49">
        <f t="shared" si="25"/>
        <v>257847143.28221086</v>
      </c>
      <c r="AO15" s="49">
        <f t="shared" si="26"/>
        <v>1491261762.3972592</v>
      </c>
      <c r="AP15" s="49">
        <f t="shared" si="27"/>
        <v>2083926209.3755152</v>
      </c>
      <c r="AQ15" s="266">
        <f t="shared" si="28"/>
        <v>0.33323919123023077</v>
      </c>
    </row>
    <row r="16" spans="1:43" x14ac:dyDescent="0.2">
      <c r="A16" s="33" t="s">
        <v>106</v>
      </c>
      <c r="B16" s="34">
        <f>+'CENSO POB 2020'!C49</f>
        <v>86766</v>
      </c>
      <c r="C16" s="35">
        <f t="shared" si="0"/>
        <v>1.4999891087161044E-2</v>
      </c>
      <c r="D16" s="36">
        <f t="shared" si="1"/>
        <v>1.2749907424086887E-2</v>
      </c>
      <c r="E16" s="37">
        <v>1658.08</v>
      </c>
      <c r="F16" s="38">
        <f t="shared" si="2"/>
        <v>2.5818691768656987E-2</v>
      </c>
      <c r="G16" s="39">
        <f t="shared" si="3"/>
        <v>3.8728037652985478E-3</v>
      </c>
      <c r="H16" s="40">
        <f t="shared" si="4"/>
        <v>1.6622711189385436E-2</v>
      </c>
      <c r="I16" s="41">
        <v>2382</v>
      </c>
      <c r="J16" s="42">
        <f>+INEGI!C48</f>
        <v>775</v>
      </c>
      <c r="K16" s="42">
        <f>+INEGI!D48</f>
        <v>2276</v>
      </c>
      <c r="L16" s="42">
        <f>+INEGI!E48</f>
        <v>675</v>
      </c>
      <c r="M16" s="252">
        <f t="shared" si="5"/>
        <v>1.3929466142391658E-3</v>
      </c>
      <c r="N16" s="252">
        <f t="shared" si="6"/>
        <v>2.6453401054040032E-3</v>
      </c>
      <c r="O16" s="252">
        <f t="shared" si="7"/>
        <v>4.6216576237044739E-3</v>
      </c>
      <c r="P16" s="252">
        <f t="shared" si="8"/>
        <v>1.2294186215940551E-2</v>
      </c>
      <c r="Q16" s="43">
        <f t="shared" si="9"/>
        <v>2.0954130559288194E-2</v>
      </c>
      <c r="R16" s="256">
        <v>1795.99999997852</v>
      </c>
      <c r="S16" s="256">
        <f>+INEGI!G48</f>
        <v>951</v>
      </c>
      <c r="T16" s="256">
        <f>+INEGI!H48</f>
        <v>379</v>
      </c>
      <c r="U16" s="256">
        <f>+INEGI!I48</f>
        <v>86</v>
      </c>
      <c r="V16" s="259">
        <f t="shared" si="10"/>
        <v>1.4124915848267702E-3</v>
      </c>
      <c r="W16" s="259">
        <f t="shared" si="11"/>
        <v>3.7160050015629885E-3</v>
      </c>
      <c r="X16" s="259">
        <f t="shared" si="12"/>
        <v>1.8926531101434222E-3</v>
      </c>
      <c r="Y16" s="259">
        <f t="shared" si="13"/>
        <v>3.4175806707995547E-3</v>
      </c>
      <c r="Z16" s="44">
        <f t="shared" si="14"/>
        <v>1.0438730367332736E-2</v>
      </c>
      <c r="AA16" s="45">
        <f t="shared" si="15"/>
        <v>8.8729208122328256E-3</v>
      </c>
      <c r="AB16" s="44">
        <f t="shared" si="16"/>
        <v>-0.50182946804702278</v>
      </c>
      <c r="AC16" s="44">
        <f t="shared" si="17"/>
        <v>-0.50182946804702278</v>
      </c>
      <c r="AD16" s="36">
        <f t="shared" si="18"/>
        <v>6.3651213443909657E-2</v>
      </c>
      <c r="AE16" s="36">
        <f t="shared" si="19"/>
        <v>9.5476820165864475E-3</v>
      </c>
      <c r="AF16" s="262">
        <f t="shared" si="20"/>
        <v>1.8420602828819271E-2</v>
      </c>
      <c r="AG16" s="37">
        <v>119215481</v>
      </c>
      <c r="AH16" s="37">
        <v>19038713.890000001</v>
      </c>
      <c r="AI16" s="46">
        <f t="shared" si="21"/>
        <v>0.15970001320549973</v>
      </c>
      <c r="AJ16" s="47">
        <f t="shared" si="22"/>
        <v>3040482.8596487311</v>
      </c>
      <c r="AK16" s="262">
        <f t="shared" si="23"/>
        <v>1.9093101727077942E-3</v>
      </c>
      <c r="AM16" s="48">
        <f t="shared" si="24"/>
        <v>32988178.960692551</v>
      </c>
      <c r="AN16" s="49">
        <f t="shared" si="25"/>
        <v>36556139.113393068</v>
      </c>
      <c r="AO16" s="49">
        <f t="shared" si="26"/>
        <v>7578145.9415567396</v>
      </c>
      <c r="AP16" s="49">
        <f t="shared" si="27"/>
        <v>77122464.01564236</v>
      </c>
      <c r="AQ16" s="266">
        <f t="shared" si="28"/>
        <v>1.2332599599079256E-2</v>
      </c>
    </row>
    <row r="17" spans="1:43" x14ac:dyDescent="0.2">
      <c r="A17" s="33" t="s">
        <v>107</v>
      </c>
      <c r="B17" s="34">
        <f>+'CENSO POB 2020'!C50</f>
        <v>412199</v>
      </c>
      <c r="C17" s="35">
        <f t="shared" si="0"/>
        <v>7.125994175410523E-2</v>
      </c>
      <c r="D17" s="36">
        <f t="shared" si="1"/>
        <v>6.0570950490989442E-2</v>
      </c>
      <c r="E17" s="37">
        <v>60.1</v>
      </c>
      <c r="F17" s="38">
        <f t="shared" si="2"/>
        <v>9.3584349084259205E-4</v>
      </c>
      <c r="G17" s="39">
        <f t="shared" si="3"/>
        <v>1.403765236263888E-4</v>
      </c>
      <c r="H17" s="40">
        <f t="shared" si="4"/>
        <v>6.0711327014615832E-2</v>
      </c>
      <c r="I17" s="41">
        <v>40580</v>
      </c>
      <c r="J17" s="42">
        <f>+INEGI!C49</f>
        <v>4217</v>
      </c>
      <c r="K17" s="42">
        <f>+INEGI!D49</f>
        <v>161</v>
      </c>
      <c r="L17" s="42">
        <f>+INEGI!E49</f>
        <v>91</v>
      </c>
      <c r="M17" s="252">
        <f t="shared" si="5"/>
        <v>2.3730383545686545E-2</v>
      </c>
      <c r="N17" s="252">
        <f t="shared" si="6"/>
        <v>1.4394063515469267E-2</v>
      </c>
      <c r="O17" s="252">
        <f t="shared" si="7"/>
        <v>3.2692745053445531E-4</v>
      </c>
      <c r="P17" s="252">
        <f t="shared" si="8"/>
        <v>1.6574384380008743E-3</v>
      </c>
      <c r="Q17" s="43">
        <f t="shared" si="9"/>
        <v>4.0108812949691139E-2</v>
      </c>
      <c r="R17" s="256">
        <v>18155.999999995089</v>
      </c>
      <c r="S17" s="256">
        <f>+INEGI!G49</f>
        <v>3293</v>
      </c>
      <c r="T17" s="256">
        <f>+INEGI!H49</f>
        <v>78</v>
      </c>
      <c r="U17" s="256">
        <f>+INEGI!I49</f>
        <v>74</v>
      </c>
      <c r="V17" s="259">
        <f t="shared" si="10"/>
        <v>1.4279063036979187E-2</v>
      </c>
      <c r="W17" s="259">
        <f t="shared" si="11"/>
        <v>1.2867302281963113E-2</v>
      </c>
      <c r="X17" s="259">
        <f t="shared" si="12"/>
        <v>3.8951699892133754E-4</v>
      </c>
      <c r="Y17" s="259">
        <f t="shared" si="13"/>
        <v>2.9407089492926404E-3</v>
      </c>
      <c r="Z17" s="44">
        <f t="shared" si="14"/>
        <v>3.0476591267156281E-2</v>
      </c>
      <c r="AA17" s="45">
        <f t="shared" si="15"/>
        <v>2.5905102577082839E-2</v>
      </c>
      <c r="AB17" s="44">
        <f t="shared" si="16"/>
        <v>-0.24015225019540332</v>
      </c>
      <c r="AC17" s="44">
        <f t="shared" si="17"/>
        <v>-0.24015225019540332</v>
      </c>
      <c r="AD17" s="36">
        <f t="shared" si="18"/>
        <v>3.046051120854161E-2</v>
      </c>
      <c r="AE17" s="36">
        <f t="shared" si="19"/>
        <v>4.5690766812812415E-3</v>
      </c>
      <c r="AF17" s="262">
        <f t="shared" si="20"/>
        <v>3.0474179258364081E-2</v>
      </c>
      <c r="AG17" s="37">
        <v>642295900</v>
      </c>
      <c r="AH17" s="37">
        <v>306694612.58999997</v>
      </c>
      <c r="AI17" s="46">
        <f t="shared" si="21"/>
        <v>0.47749738491246785</v>
      </c>
      <c r="AJ17" s="47">
        <f t="shared" si="22"/>
        <v>146445875.47846743</v>
      </c>
      <c r="AK17" s="262">
        <f t="shared" si="23"/>
        <v>9.1962564075904835E-2</v>
      </c>
      <c r="AM17" s="48">
        <f t="shared" si="24"/>
        <v>120483120.81474116</v>
      </c>
      <c r="AN17" s="49">
        <f t="shared" si="25"/>
        <v>60476757.828594998</v>
      </c>
      <c r="AO17" s="49">
        <f t="shared" si="26"/>
        <v>365003937.90843016</v>
      </c>
      <c r="AP17" s="49">
        <f t="shared" si="27"/>
        <v>545963816.5517664</v>
      </c>
      <c r="AQ17" s="266">
        <f t="shared" si="28"/>
        <v>8.7304694307386813E-2</v>
      </c>
    </row>
    <row r="18" spans="1:43" x14ac:dyDescent="0.2">
      <c r="A18" s="33" t="s">
        <v>108</v>
      </c>
      <c r="B18" s="34">
        <f>+'CENSO POB 2020'!C51</f>
        <v>132169</v>
      </c>
      <c r="C18" s="35">
        <f t="shared" si="0"/>
        <v>2.2849049225491413E-2</v>
      </c>
      <c r="D18" s="36">
        <f t="shared" si="1"/>
        <v>1.9421691841667702E-2</v>
      </c>
      <c r="E18" s="37">
        <v>72.010000000000005</v>
      </c>
      <c r="F18" s="38">
        <f t="shared" si="2"/>
        <v>1.1212993307084037E-3</v>
      </c>
      <c r="G18" s="39">
        <f t="shared" si="3"/>
        <v>1.6819489960626053E-4</v>
      </c>
      <c r="H18" s="40">
        <f t="shared" si="4"/>
        <v>1.9589886741273963E-2</v>
      </c>
      <c r="I18" s="41">
        <v>9903</v>
      </c>
      <c r="J18" s="42">
        <f>+INEGI!C50</f>
        <v>1283</v>
      </c>
      <c r="K18" s="42">
        <f>+INEGI!D50</f>
        <v>140</v>
      </c>
      <c r="L18" s="42">
        <f>+INEGI!E50</f>
        <v>21</v>
      </c>
      <c r="M18" s="252">
        <f t="shared" si="5"/>
        <v>5.7910790599540133E-3</v>
      </c>
      <c r="N18" s="252">
        <f t="shared" si="6"/>
        <v>4.3793178777204334E-3</v>
      </c>
      <c r="O18" s="252">
        <f t="shared" si="7"/>
        <v>2.8428473959517855E-4</v>
      </c>
      <c r="P18" s="252">
        <f t="shared" si="8"/>
        <v>3.8248579338481716E-4</v>
      </c>
      <c r="Q18" s="43">
        <f t="shared" si="9"/>
        <v>1.0837167470654441E-2</v>
      </c>
      <c r="R18" s="256">
        <v>4908.0000000006539</v>
      </c>
      <c r="S18" s="256">
        <f>+INEGI!G50</f>
        <v>1055</v>
      </c>
      <c r="T18" s="256">
        <f>+INEGI!H50</f>
        <v>49</v>
      </c>
      <c r="U18" s="256">
        <f>+INEGI!I50</f>
        <v>43</v>
      </c>
      <c r="V18" s="259">
        <f t="shared" si="10"/>
        <v>3.8599714356423297E-3</v>
      </c>
      <c r="W18" s="259">
        <f t="shared" si="11"/>
        <v>4.1223819943732413E-3</v>
      </c>
      <c r="X18" s="259">
        <f t="shared" si="12"/>
        <v>2.4469657624545563E-4</v>
      </c>
      <c r="Y18" s="259">
        <f t="shared" si="13"/>
        <v>1.7087903353997774E-3</v>
      </c>
      <c r="Z18" s="44">
        <f t="shared" si="14"/>
        <v>9.9358403416608034E-3</v>
      </c>
      <c r="AA18" s="45">
        <f t="shared" si="15"/>
        <v>8.4454642904116823E-3</v>
      </c>
      <c r="AB18" s="44">
        <f t="shared" si="16"/>
        <v>-8.3169991737629526E-2</v>
      </c>
      <c r="AC18" s="44">
        <f t="shared" si="17"/>
        <v>-8.3169991737629526E-2</v>
      </c>
      <c r="AD18" s="36">
        <f t="shared" si="18"/>
        <v>1.0549143151800743E-2</v>
      </c>
      <c r="AE18" s="36">
        <f t="shared" si="19"/>
        <v>1.5823714727701114E-3</v>
      </c>
      <c r="AF18" s="262">
        <f t="shared" si="20"/>
        <v>1.0027835763181794E-2</v>
      </c>
      <c r="AG18" s="37">
        <v>1119704293</v>
      </c>
      <c r="AH18" s="37">
        <v>671271036.40999997</v>
      </c>
      <c r="AI18" s="46">
        <f t="shared" si="21"/>
        <v>0.5995074240641497</v>
      </c>
      <c r="AJ18" s="47">
        <f t="shared" si="22"/>
        <v>402431969.88703114</v>
      </c>
      <c r="AK18" s="262">
        <f t="shared" si="23"/>
        <v>0.25271231228612001</v>
      </c>
      <c r="AM18" s="48">
        <f t="shared" si="24"/>
        <v>38876611.780002654</v>
      </c>
      <c r="AN18" s="49">
        <f t="shared" si="25"/>
        <v>19900486.567769341</v>
      </c>
      <c r="AO18" s="49">
        <f t="shared" si="26"/>
        <v>1003027591.3821207</v>
      </c>
      <c r="AP18" s="49">
        <f t="shared" si="27"/>
        <v>1061804689.7298927</v>
      </c>
      <c r="AQ18" s="266">
        <f t="shared" si="28"/>
        <v>0.16979244968375745</v>
      </c>
    </row>
    <row r="19" spans="1:43" x14ac:dyDescent="0.2">
      <c r="A19" s="33" t="s">
        <v>109</v>
      </c>
      <c r="B19" s="34">
        <f>+'CENSO POB 2020'!C52</f>
        <v>306322</v>
      </c>
      <c r="C19" s="35">
        <f t="shared" si="0"/>
        <v>5.2956188341070756E-2</v>
      </c>
      <c r="D19" s="36">
        <f t="shared" si="1"/>
        <v>4.5012760089910141E-2</v>
      </c>
      <c r="E19" s="37">
        <v>885.01</v>
      </c>
      <c r="F19" s="38">
        <f t="shared" si="2"/>
        <v>1.3780879331624E-2</v>
      </c>
      <c r="G19" s="39">
        <f t="shared" si="3"/>
        <v>2.0671318997435998E-3</v>
      </c>
      <c r="H19" s="40">
        <f t="shared" si="4"/>
        <v>4.707989198965374E-2</v>
      </c>
      <c r="I19" s="41">
        <v>25924</v>
      </c>
      <c r="J19" s="42">
        <f>+INEGI!C51</f>
        <v>4306</v>
      </c>
      <c r="K19" s="42">
        <f>+INEGI!D51</f>
        <v>2328</v>
      </c>
      <c r="L19" s="42">
        <f>+INEGI!E51</f>
        <v>359</v>
      </c>
      <c r="M19" s="252">
        <f t="shared" si="5"/>
        <v>1.5159843840275454E-2</v>
      </c>
      <c r="N19" s="252">
        <f t="shared" si="6"/>
        <v>1.4697850959831791E-2</v>
      </c>
      <c r="O19" s="252">
        <f t="shared" si="7"/>
        <v>4.7272490984112542E-3</v>
      </c>
      <c r="P19" s="252">
        <f t="shared" si="8"/>
        <v>6.5386857059594929E-3</v>
      </c>
      <c r="Q19" s="43">
        <f t="shared" si="9"/>
        <v>4.1123629604477997E-2</v>
      </c>
      <c r="R19" s="256">
        <v>21053.000000219407</v>
      </c>
      <c r="S19" s="256">
        <f>+INEGI!G51</f>
        <v>3591</v>
      </c>
      <c r="T19" s="256">
        <f>+INEGI!H51</f>
        <v>756</v>
      </c>
      <c r="U19" s="256">
        <f>+INEGI!I51</f>
        <v>199</v>
      </c>
      <c r="V19" s="259">
        <f t="shared" si="10"/>
        <v>1.6557452859701314E-2</v>
      </c>
      <c r="W19" s="259">
        <f t="shared" si="11"/>
        <v>1.4031728665207877E-2</v>
      </c>
      <c r="X19" s="259">
        <f t="shared" si="12"/>
        <v>3.7753186049298867E-3</v>
      </c>
      <c r="Y19" s="259">
        <f t="shared" si="13"/>
        <v>7.9081227149896682E-3</v>
      </c>
      <c r="Z19" s="44">
        <f t="shared" si="14"/>
        <v>4.2272622844828744E-2</v>
      </c>
      <c r="AA19" s="45">
        <f t="shared" si="15"/>
        <v>3.5931729418104429E-2</v>
      </c>
      <c r="AB19" s="44">
        <f t="shared" si="16"/>
        <v>2.7939976393174012E-2</v>
      </c>
      <c r="AC19" s="44">
        <f t="shared" si="17"/>
        <v>0</v>
      </c>
      <c r="AD19" s="36">
        <f t="shared" si="18"/>
        <v>0</v>
      </c>
      <c r="AE19" s="36">
        <f t="shared" si="19"/>
        <v>0</v>
      </c>
      <c r="AF19" s="262">
        <f t="shared" si="20"/>
        <v>3.5931729418104429E-2</v>
      </c>
      <c r="AG19" s="37">
        <v>274755070</v>
      </c>
      <c r="AH19" s="37">
        <v>112141719.38</v>
      </c>
      <c r="AI19" s="46">
        <f t="shared" si="21"/>
        <v>0.40815159254386096</v>
      </c>
      <c r="AJ19" s="47">
        <f t="shared" si="22"/>
        <v>45770821.355553754</v>
      </c>
      <c r="AK19" s="262">
        <f t="shared" si="23"/>
        <v>2.8742373781198108E-2</v>
      </c>
      <c r="AM19" s="48">
        <f t="shared" si="24"/>
        <v>93431202.931354836</v>
      </c>
      <c r="AN19" s="49">
        <f t="shared" si="25"/>
        <v>71307400.273458824</v>
      </c>
      <c r="AO19" s="49">
        <f t="shared" si="26"/>
        <v>114079894.57877783</v>
      </c>
      <c r="AP19" s="49">
        <f t="shared" si="27"/>
        <v>278818497.78359151</v>
      </c>
      <c r="AQ19" s="266">
        <f t="shared" si="28"/>
        <v>4.4585672123810469E-2</v>
      </c>
    </row>
    <row r="20" spans="1:43" x14ac:dyDescent="0.2">
      <c r="A20" s="33" t="s">
        <v>110</v>
      </c>
      <c r="B20" s="34">
        <f>+'CENSO POB 2020'!C53</f>
        <v>46784</v>
      </c>
      <c r="C20" s="35">
        <f t="shared" si="0"/>
        <v>8.0879019964242016E-3</v>
      </c>
      <c r="D20" s="36">
        <f t="shared" si="1"/>
        <v>6.8747166969605712E-3</v>
      </c>
      <c r="E20" s="37">
        <v>746.48</v>
      </c>
      <c r="F20" s="38">
        <f t="shared" si="2"/>
        <v>1.1623767870951384E-2</v>
      </c>
      <c r="G20" s="39">
        <f t="shared" si="3"/>
        <v>1.7435651806427075E-3</v>
      </c>
      <c r="H20" s="40">
        <f t="shared" si="4"/>
        <v>8.6182818776032784E-3</v>
      </c>
      <c r="I20" s="41">
        <v>4577</v>
      </c>
      <c r="J20" s="42">
        <f>+INEGI!C52</f>
        <v>666</v>
      </c>
      <c r="K20" s="42">
        <f>+INEGI!D52</f>
        <v>1225</v>
      </c>
      <c r="L20" s="42">
        <f>+INEGI!E52</f>
        <v>325</v>
      </c>
      <c r="M20" s="252">
        <f t="shared" si="5"/>
        <v>2.6765393171169867E-3</v>
      </c>
      <c r="N20" s="252">
        <f t="shared" si="6"/>
        <v>2.2732858196116983E-3</v>
      </c>
      <c r="O20" s="252">
        <f t="shared" si="7"/>
        <v>2.4874914714578121E-3</v>
      </c>
      <c r="P20" s="252">
        <f t="shared" si="8"/>
        <v>5.9194229928602651E-3</v>
      </c>
      <c r="Q20" s="43">
        <f t="shared" si="9"/>
        <v>1.3356739601046762E-2</v>
      </c>
      <c r="R20" s="256">
        <v>2792.0000000464884</v>
      </c>
      <c r="S20" s="256">
        <f>+INEGI!G52</f>
        <v>715</v>
      </c>
      <c r="T20" s="256">
        <f>+INEGI!H52</f>
        <v>322</v>
      </c>
      <c r="U20" s="256">
        <f>+INEGI!I52</f>
        <v>122</v>
      </c>
      <c r="V20" s="259">
        <f t="shared" si="10"/>
        <v>2.1958109715752632E-3</v>
      </c>
      <c r="W20" s="259">
        <f t="shared" si="11"/>
        <v>2.7938418255704909E-3</v>
      </c>
      <c r="X20" s="259">
        <f t="shared" si="12"/>
        <v>1.608006072470137E-3</v>
      </c>
      <c r="Y20" s="259">
        <f t="shared" si="13"/>
        <v>4.8481958353202986E-3</v>
      </c>
      <c r="Z20" s="44">
        <f t="shared" si="14"/>
        <v>1.1445854704936191E-2</v>
      </c>
      <c r="AA20" s="45">
        <f t="shared" si="15"/>
        <v>9.7289764991957614E-3</v>
      </c>
      <c r="AB20" s="44">
        <f t="shared" si="16"/>
        <v>-0.14306522049443982</v>
      </c>
      <c r="AC20" s="44">
        <f t="shared" si="17"/>
        <v>-0.14306522049443982</v>
      </c>
      <c r="AD20" s="36">
        <f t="shared" si="18"/>
        <v>1.8146154153781787E-2</v>
      </c>
      <c r="AE20" s="36">
        <f t="shared" si="19"/>
        <v>2.721923123067268E-3</v>
      </c>
      <c r="AF20" s="262">
        <f t="shared" si="20"/>
        <v>1.2450899622263029E-2</v>
      </c>
      <c r="AG20" s="37">
        <v>175563518</v>
      </c>
      <c r="AH20" s="37">
        <v>85362095.170000002</v>
      </c>
      <c r="AI20" s="46">
        <f t="shared" si="21"/>
        <v>0.48621772987027978</v>
      </c>
      <c r="AJ20" s="47">
        <f t="shared" si="22"/>
        <v>41504564.130528174</v>
      </c>
      <c r="AK20" s="262">
        <f t="shared" si="23"/>
        <v>2.606332288858083E-2</v>
      </c>
      <c r="AM20" s="48">
        <f t="shared" si="24"/>
        <v>17103192.233383283</v>
      </c>
      <c r="AN20" s="49">
        <f t="shared" si="25"/>
        <v>24709116.357812233</v>
      </c>
      <c r="AO20" s="49">
        <f t="shared" si="26"/>
        <v>103446609.87767616</v>
      </c>
      <c r="AP20" s="49">
        <f t="shared" si="27"/>
        <v>145258918.46887168</v>
      </c>
      <c r="AQ20" s="266">
        <f t="shared" si="28"/>
        <v>2.3228252656820568E-2</v>
      </c>
    </row>
    <row r="21" spans="1:43" x14ac:dyDescent="0.2">
      <c r="A21" s="76" t="s">
        <v>114</v>
      </c>
      <c r="B21" s="34"/>
      <c r="C21" s="35"/>
      <c r="D21" s="36"/>
      <c r="E21" s="37"/>
      <c r="F21" s="38"/>
      <c r="G21" s="39"/>
      <c r="H21" s="40"/>
      <c r="I21" s="41"/>
      <c r="J21" s="42"/>
      <c r="K21" s="42"/>
      <c r="L21" s="42"/>
      <c r="M21" s="252"/>
      <c r="N21" s="252"/>
      <c r="O21" s="252"/>
      <c r="P21" s="252"/>
      <c r="Q21" s="43"/>
      <c r="R21" s="256"/>
      <c r="S21" s="256"/>
      <c r="T21" s="256"/>
      <c r="U21" s="256"/>
      <c r="V21" s="259"/>
      <c r="W21" s="259"/>
      <c r="X21" s="259"/>
      <c r="Y21" s="259"/>
      <c r="Z21" s="44"/>
      <c r="AA21" s="45"/>
      <c r="AB21" s="44"/>
      <c r="AC21" s="44"/>
      <c r="AD21" s="36"/>
      <c r="AE21" s="36"/>
      <c r="AF21" s="262"/>
      <c r="AG21" s="37"/>
      <c r="AH21" s="37"/>
      <c r="AI21" s="46"/>
      <c r="AJ21" s="47"/>
      <c r="AK21" s="262"/>
      <c r="AM21" s="48"/>
      <c r="AN21" s="49"/>
      <c r="AO21" s="49"/>
      <c r="AP21" s="98">
        <f>SUM(AP9:AP20)</f>
        <v>6253544793.7027216</v>
      </c>
      <c r="AQ21" s="266">
        <f>SUM(AQ9:AQ20)</f>
        <v>1.0000000000000002</v>
      </c>
    </row>
    <row r="22" spans="1:43" ht="13.5" thickBot="1" x14ac:dyDescent="0.25">
      <c r="A22" s="33"/>
      <c r="B22" s="34"/>
      <c r="C22" s="35"/>
      <c r="D22" s="36"/>
      <c r="E22" s="37"/>
      <c r="F22" s="38"/>
      <c r="G22" s="39"/>
      <c r="H22" s="40"/>
      <c r="I22" s="41"/>
      <c r="J22" s="42"/>
      <c r="K22" s="42"/>
      <c r="L22" s="42"/>
      <c r="M22" s="252"/>
      <c r="N22" s="252"/>
      <c r="O22" s="252"/>
      <c r="P22" s="252"/>
      <c r="Q22" s="43"/>
      <c r="R22" s="256"/>
      <c r="S22" s="256"/>
      <c r="T22" s="256"/>
      <c r="U22" s="256"/>
      <c r="V22" s="259"/>
      <c r="W22" s="259"/>
      <c r="X22" s="259"/>
      <c r="Y22" s="259"/>
      <c r="Z22" s="44"/>
      <c r="AA22" s="45"/>
      <c r="AB22" s="44"/>
      <c r="AC22" s="44"/>
      <c r="AD22" s="36"/>
      <c r="AE22" s="36"/>
      <c r="AF22" s="262"/>
      <c r="AG22" s="37"/>
      <c r="AH22" s="37"/>
      <c r="AI22" s="46"/>
      <c r="AJ22" s="47"/>
      <c r="AK22" s="262"/>
      <c r="AM22" s="48"/>
      <c r="AN22" s="49"/>
      <c r="AO22" s="49"/>
      <c r="AP22" s="49"/>
      <c r="AQ22" s="266"/>
    </row>
    <row r="23" spans="1:43" ht="13.5" thickTop="1" x14ac:dyDescent="0.2">
      <c r="A23" s="16" t="s">
        <v>62</v>
      </c>
      <c r="B23" s="17">
        <f>+'CENSO POB 2020'!C5</f>
        <v>2974</v>
      </c>
      <c r="C23" s="18">
        <f>+B23/$B$63</f>
        <v>5.141377508841821E-4</v>
      </c>
      <c r="D23" s="19">
        <f>+C23*D$4</f>
        <v>4.3701708825155477E-4</v>
      </c>
      <c r="E23" s="20">
        <v>47.45</v>
      </c>
      <c r="F23" s="21">
        <f>+E23/$E$63</f>
        <v>7.3886478603129777E-4</v>
      </c>
      <c r="G23" s="22">
        <f>+F23*G$4</f>
        <v>1.1082971790469465E-4</v>
      </c>
      <c r="H23" s="23">
        <f>+G23+D23</f>
        <v>5.4784680615624945E-4</v>
      </c>
      <c r="I23" s="24">
        <v>334</v>
      </c>
      <c r="J23" s="25">
        <f>+INEGI!C4</f>
        <v>51</v>
      </c>
      <c r="K23" s="25">
        <f>+INEGI!D4</f>
        <v>69</v>
      </c>
      <c r="L23" s="25">
        <f>+INEGI!E4</f>
        <v>52</v>
      </c>
      <c r="M23" s="251">
        <f t="shared" ref="M23:M61" si="29">+I23/I$63*0.25</f>
        <v>1.9531661173630621E-4</v>
      </c>
      <c r="N23" s="251">
        <f t="shared" ref="N23:N61" si="30">+J23/J$63*0.25</f>
        <v>1.7408044564594084E-4</v>
      </c>
      <c r="O23" s="251">
        <f t="shared" ref="O23:O61" si="31">+K23/K$63*0.25</f>
        <v>1.4011176451476657E-4</v>
      </c>
      <c r="P23" s="251">
        <f t="shared" ref="P23:P61" si="32">+L23/L$63*0.25</f>
        <v>9.4710767885764239E-4</v>
      </c>
      <c r="Q23" s="26">
        <f>SUM(M23:P23)</f>
        <v>1.456616500754656E-3</v>
      </c>
      <c r="R23" s="255">
        <v>194.999999997044</v>
      </c>
      <c r="S23" s="255">
        <f>+INEGI!G4</f>
        <v>48</v>
      </c>
      <c r="T23" s="255">
        <f>+INEGI!H4</f>
        <v>30</v>
      </c>
      <c r="U23" s="255">
        <f>+INEGI!I4</f>
        <v>7</v>
      </c>
      <c r="V23" s="258">
        <f t="shared" ref="V23:V61" si="33">+R23/R$63*0.25</f>
        <v>1.533607232964026E-4</v>
      </c>
      <c r="W23" s="258">
        <f t="shared" ref="W23:W61" si="34">+S23/S$63*0.25</f>
        <v>1.8755861206627071E-4</v>
      </c>
      <c r="X23" s="258">
        <f t="shared" ref="X23:X61" si="35">+T23/T$63*0.25</f>
        <v>1.498142303543606E-4</v>
      </c>
      <c r="Y23" s="258">
        <f t="shared" ref="Y23:Y61" si="36">+U23/U$63*0.25</f>
        <v>2.7817517087903355E-4</v>
      </c>
      <c r="Z23" s="27">
        <f>SUM(V23:Y23)</f>
        <v>7.6890873659606746E-4</v>
      </c>
      <c r="AA23" s="28">
        <f>+Z23*AA$4</f>
        <v>6.5357242610665728E-4</v>
      </c>
      <c r="AB23" s="27">
        <f>+(Z23-Q23)/Q23</f>
        <v>-0.47212685274558897</v>
      </c>
      <c r="AC23" s="27">
        <f>IF(AB23&gt;0,0,AB23)</f>
        <v>-0.47212685274558897</v>
      </c>
      <c r="AD23" s="19">
        <f t="shared" ref="AD23:AD61" si="37">+AC23/AC$63</f>
        <v>5.9883783217558849E-2</v>
      </c>
      <c r="AE23" s="19">
        <f>+AD23*AE$4</f>
        <v>8.9825674826338273E-3</v>
      </c>
      <c r="AF23" s="261">
        <f>+AE23+AA23</f>
        <v>9.6361399087404841E-3</v>
      </c>
      <c r="AG23" s="20">
        <v>558823</v>
      </c>
      <c r="AH23" s="20">
        <v>145672.85</v>
      </c>
      <c r="AI23" s="29">
        <f>+AH23/AG23</f>
        <v>0.26067797853703228</v>
      </c>
      <c r="AJ23" s="30">
        <f>+AI23*AH23</f>
        <v>37973.704065728321</v>
      </c>
      <c r="AK23" s="261">
        <f t="shared" ref="AK23:AK61" si="38">+AJ23/AJ$63</f>
        <v>2.3846074066165529E-5</v>
      </c>
      <c r="AM23" s="31">
        <f>+H23*AM$6</f>
        <v>1087215.4535215963</v>
      </c>
      <c r="AN23" s="32">
        <f>+AF23*AN$6</f>
        <v>19123156.51629601</v>
      </c>
      <c r="AO23" s="32">
        <f>+AK23*AO$6</f>
        <v>94646.240296458054</v>
      </c>
      <c r="AP23" s="32">
        <f>SUM(AM23:AO23)</f>
        <v>20305018.210114066</v>
      </c>
      <c r="AQ23" s="265">
        <f>+AP23/AP$62</f>
        <v>1.2053649728363681E-2</v>
      </c>
    </row>
    <row r="24" spans="1:43" x14ac:dyDescent="0.2">
      <c r="A24" s="33" t="s">
        <v>63</v>
      </c>
      <c r="B24" s="34">
        <f>+'CENSO POB 2020'!C6</f>
        <v>3382</v>
      </c>
      <c r="C24" s="35">
        <f t="shared" ref="C24" si="39">+B24/$B$63</f>
        <v>5.8467177992276519E-4</v>
      </c>
      <c r="D24" s="36">
        <f t="shared" ref="D24:D61" si="40">+C24*D$4</f>
        <v>4.9697101293435045E-4</v>
      </c>
      <c r="E24" s="37">
        <v>978.99</v>
      </c>
      <c r="F24" s="38">
        <f t="shared" ref="F24" si="41">+E24/$E$63</f>
        <v>1.524428317970032E-2</v>
      </c>
      <c r="G24" s="39">
        <f t="shared" ref="G24:G61" si="42">+F24*G$4</f>
        <v>2.2866424769550477E-3</v>
      </c>
      <c r="H24" s="40">
        <f t="shared" ref="H24:H61" si="43">+G24+D24</f>
        <v>2.783613489889398E-3</v>
      </c>
      <c r="I24" s="41">
        <v>768</v>
      </c>
      <c r="J24" s="42">
        <f>+INEGI!C5</f>
        <v>120</v>
      </c>
      <c r="K24" s="42">
        <f>+INEGI!D5</f>
        <v>175</v>
      </c>
      <c r="L24" s="42">
        <f>+INEGI!E5</f>
        <v>44</v>
      </c>
      <c r="M24" s="252">
        <f t="shared" si="29"/>
        <v>4.4911125093857236E-4</v>
      </c>
      <c r="N24" s="252">
        <f t="shared" si="30"/>
        <v>4.0960104857868437E-4</v>
      </c>
      <c r="O24" s="252">
        <f t="shared" si="31"/>
        <v>3.5535592449397314E-4</v>
      </c>
      <c r="P24" s="252">
        <f t="shared" si="32"/>
        <v>8.0139880518723594E-4</v>
      </c>
      <c r="Q24" s="43">
        <f t="shared" ref="Q24:Q61" si="44">SUM(M24:P24)</f>
        <v>2.0154670291984656E-3</v>
      </c>
      <c r="R24" s="256">
        <v>468.99999999269994</v>
      </c>
      <c r="S24" s="256">
        <f>+INEGI!G5</f>
        <v>131</v>
      </c>
      <c r="T24" s="256">
        <f>+INEGI!H5</f>
        <v>85</v>
      </c>
      <c r="U24" s="256">
        <f>+INEGI!I5</f>
        <v>16</v>
      </c>
      <c r="V24" s="259">
        <f t="shared" si="33"/>
        <v>3.688522011588903E-4</v>
      </c>
      <c r="W24" s="259">
        <f t="shared" si="34"/>
        <v>5.1187871209753047E-4</v>
      </c>
      <c r="X24" s="259">
        <f t="shared" si="35"/>
        <v>4.2447365267068836E-4</v>
      </c>
      <c r="Y24" s="259">
        <f t="shared" si="36"/>
        <v>6.3582896200921953E-4</v>
      </c>
      <c r="Z24" s="44">
        <f t="shared" ref="Z24:Z61" si="45">SUM(V24:Y24)</f>
        <v>1.9410335279363288E-3</v>
      </c>
      <c r="AA24" s="45">
        <f t="shared" ref="AA24:AA61" si="46">+Z24*AA$4</f>
        <v>1.6498784987458795E-3</v>
      </c>
      <c r="AB24" s="44">
        <f t="shared" ref="AB24:AB61" si="47">+(Z24-Q24)/Q24</f>
        <v>-3.6931143096763264E-2</v>
      </c>
      <c r="AC24" s="44">
        <f t="shared" ref="AC24:AC61" si="48">IF(AB24&gt;0,0,AB24)</f>
        <v>-3.6931143096763264E-2</v>
      </c>
      <c r="AD24" s="36">
        <f t="shared" si="37"/>
        <v>4.6842846457940193E-3</v>
      </c>
      <c r="AE24" s="36">
        <f t="shared" ref="AE24:AE61" si="49">+AD24*AE$4</f>
        <v>7.0264269686910285E-4</v>
      </c>
      <c r="AF24" s="262">
        <f t="shared" ref="AF24:AF61" si="50">+AE24+AA24</f>
        <v>2.3525211956149823E-3</v>
      </c>
      <c r="AG24" s="37">
        <v>2588435</v>
      </c>
      <c r="AH24" s="37">
        <v>768052</v>
      </c>
      <c r="AI24" s="46">
        <f t="shared" ref="AI24:AI61" si="51">+AH24/AG24</f>
        <v>0.2967244686461124</v>
      </c>
      <c r="AJ24" s="47">
        <f t="shared" ref="AJ24:AJ61" si="52">+AI24*AH24</f>
        <v>227899.82159258393</v>
      </c>
      <c r="AK24" s="262">
        <f t="shared" si="38"/>
        <v>1.4311261329566678E-4</v>
      </c>
      <c r="AM24" s="48">
        <f t="shared" ref="AM24:AM61" si="53">+H24*AM$6</f>
        <v>5524149.3951062476</v>
      </c>
      <c r="AN24" s="49">
        <f t="shared" ref="AN24:AN61" si="54">+AF24*AN$6</f>
        <v>4668636.1403743206</v>
      </c>
      <c r="AO24" s="49">
        <f t="shared" ref="AO24:AO61" si="55">+AK24*AO$6</f>
        <v>568020.99791573011</v>
      </c>
      <c r="AP24" s="49">
        <f t="shared" ref="AP24:AP61" si="56">SUM(AM24:AO24)</f>
        <v>10760806.533396298</v>
      </c>
      <c r="AQ24" s="266">
        <f t="shared" ref="AQ24:AQ61" si="57">+AP24/AP$62</f>
        <v>6.3879279203816969E-3</v>
      </c>
    </row>
    <row r="25" spans="1:43" x14ac:dyDescent="0.2">
      <c r="A25" s="33" t="s">
        <v>64</v>
      </c>
      <c r="B25" s="34">
        <f>+'CENSO POB 2020'!C36</f>
        <v>1407</v>
      </c>
      <c r="C25" s="35">
        <f t="shared" ref="C25:C61" si="58">+B25/$B$63</f>
        <v>2.4323867366981983E-4</v>
      </c>
      <c r="D25" s="36">
        <f t="shared" si="40"/>
        <v>2.0675287261934686E-4</v>
      </c>
      <c r="E25" s="37">
        <v>696.75</v>
      </c>
      <c r="F25" s="38">
        <f t="shared" ref="F25:F61" si="59">+E25/$E$63</f>
        <v>1.0849400203736705E-2</v>
      </c>
      <c r="G25" s="39">
        <f t="shared" si="42"/>
        <v>1.6274100305605057E-3</v>
      </c>
      <c r="H25" s="40">
        <f t="shared" si="43"/>
        <v>1.8341629031798526E-3</v>
      </c>
      <c r="I25" s="41">
        <v>363</v>
      </c>
      <c r="J25" s="42">
        <f>+INEGI!C6</f>
        <v>60</v>
      </c>
      <c r="K25" s="42">
        <f>+INEGI!D6</f>
        <v>193</v>
      </c>
      <c r="L25" s="42">
        <f>+INEGI!E6</f>
        <v>19</v>
      </c>
      <c r="M25" s="252">
        <f t="shared" si="29"/>
        <v>2.1227523970143459E-4</v>
      </c>
      <c r="N25" s="252">
        <f t="shared" si="30"/>
        <v>2.0480052428934218E-4</v>
      </c>
      <c r="O25" s="252">
        <f t="shared" si="31"/>
        <v>3.9190681958478185E-4</v>
      </c>
      <c r="P25" s="252">
        <f t="shared" si="32"/>
        <v>3.4605857496721549E-4</v>
      </c>
      <c r="Q25" s="43">
        <f t="shared" si="44"/>
        <v>1.1550411585427741E-3</v>
      </c>
      <c r="R25" s="256">
        <v>209.00000000199</v>
      </c>
      <c r="S25" s="256">
        <f>+INEGI!G6</f>
        <v>47</v>
      </c>
      <c r="T25" s="256">
        <f>+INEGI!H6</f>
        <v>10</v>
      </c>
      <c r="U25" s="256">
        <f>+INEGI!I6</f>
        <v>2</v>
      </c>
      <c r="V25" s="259">
        <f t="shared" si="33"/>
        <v>1.6437123676789339E-4</v>
      </c>
      <c r="W25" s="259">
        <f t="shared" si="34"/>
        <v>1.8365114098155673E-4</v>
      </c>
      <c r="X25" s="259">
        <f t="shared" si="35"/>
        <v>4.9938076784786864E-5</v>
      </c>
      <c r="Y25" s="259">
        <f t="shared" si="36"/>
        <v>7.9478620251152441E-5</v>
      </c>
      <c r="Z25" s="44">
        <f t="shared" si="45"/>
        <v>4.7743907478538944E-4</v>
      </c>
      <c r="AA25" s="45">
        <f t="shared" si="46"/>
        <v>4.0582321356758103E-4</v>
      </c>
      <c r="AB25" s="44">
        <f t="shared" si="47"/>
        <v>-0.58664756553979658</v>
      </c>
      <c r="AC25" s="44">
        <f t="shared" si="48"/>
        <v>-0.58664756553979658</v>
      </c>
      <c r="AD25" s="36">
        <f t="shared" si="37"/>
        <v>7.4409399583176009E-2</v>
      </c>
      <c r="AE25" s="36">
        <f t="shared" si="49"/>
        <v>1.1161409937476401E-2</v>
      </c>
      <c r="AF25" s="262">
        <f t="shared" si="50"/>
        <v>1.1567233151043983E-2</v>
      </c>
      <c r="AG25" s="37">
        <v>1115974</v>
      </c>
      <c r="AH25" s="37">
        <v>272877</v>
      </c>
      <c r="AI25" s="46">
        <f t="shared" si="51"/>
        <v>0.24451913754263091</v>
      </c>
      <c r="AJ25" s="47">
        <f t="shared" si="52"/>
        <v>66723.648695220501</v>
      </c>
      <c r="AK25" s="262">
        <f t="shared" si="38"/>
        <v>4.1899970200352918E-5</v>
      </c>
      <c r="AM25" s="48">
        <f t="shared" si="53"/>
        <v>3639941.3671938651</v>
      </c>
      <c r="AN25" s="49">
        <f t="shared" si="54"/>
        <v>22955458.524139956</v>
      </c>
      <c r="AO25" s="49">
        <f t="shared" si="55"/>
        <v>166303.04162410571</v>
      </c>
      <c r="AP25" s="49">
        <f t="shared" si="56"/>
        <v>26761702.932957929</v>
      </c>
      <c r="AQ25" s="266">
        <f t="shared" si="57"/>
        <v>1.5886525682982176E-2</v>
      </c>
    </row>
    <row r="26" spans="1:43" ht="13.5" customHeight="1" x14ac:dyDescent="0.2">
      <c r="A26" s="33" t="s">
        <v>65</v>
      </c>
      <c r="B26" s="34">
        <f>+'CENSO POB 2020'!C7</f>
        <v>35289</v>
      </c>
      <c r="C26" s="35">
        <f t="shared" si="58"/>
        <v>6.1006748792709828E-3</v>
      </c>
      <c r="D26" s="36">
        <f t="shared" si="40"/>
        <v>5.1855736473803348E-3</v>
      </c>
      <c r="E26" s="37">
        <v>190.52</v>
      </c>
      <c r="F26" s="38">
        <f t="shared" si="59"/>
        <v>2.9666705802883636E-3</v>
      </c>
      <c r="G26" s="39">
        <f t="shared" si="42"/>
        <v>4.4500058704325453E-4</v>
      </c>
      <c r="H26" s="40">
        <f t="shared" si="43"/>
        <v>5.6305742344235892E-3</v>
      </c>
      <c r="I26" s="41">
        <v>3420</v>
      </c>
      <c r="J26" s="42">
        <f>+INEGI!C7</f>
        <v>629</v>
      </c>
      <c r="K26" s="42">
        <f>+INEGI!D7</f>
        <v>1238</v>
      </c>
      <c r="L26" s="42">
        <f>+INEGI!E7</f>
        <v>59</v>
      </c>
      <c r="M26" s="252">
        <f t="shared" si="29"/>
        <v>1.99994853933583E-3</v>
      </c>
      <c r="N26" s="252">
        <f t="shared" si="30"/>
        <v>2.1469921629666037E-3</v>
      </c>
      <c r="O26" s="252">
        <f t="shared" si="31"/>
        <v>2.5138893401345074E-3</v>
      </c>
      <c r="P26" s="252">
        <f t="shared" si="32"/>
        <v>1.074602943319248E-3</v>
      </c>
      <c r="Q26" s="43">
        <f t="shared" si="44"/>
        <v>7.7354329857561889E-3</v>
      </c>
      <c r="R26" s="256">
        <v>2055.0000000045479</v>
      </c>
      <c r="S26" s="256">
        <f>+INEGI!G7</f>
        <v>459</v>
      </c>
      <c r="T26" s="256">
        <f>+INEGI!H7</f>
        <v>244</v>
      </c>
      <c r="U26" s="256">
        <f>+INEGI!I7</f>
        <v>11</v>
      </c>
      <c r="V26" s="259">
        <f t="shared" si="33"/>
        <v>1.6161860839978579E-3</v>
      </c>
      <c r="W26" s="259">
        <f t="shared" si="34"/>
        <v>1.7935292278837137E-3</v>
      </c>
      <c r="X26" s="259">
        <f t="shared" si="35"/>
        <v>1.2184890735487995E-3</v>
      </c>
      <c r="Y26" s="259">
        <f t="shared" si="36"/>
        <v>4.3713241138133841E-4</v>
      </c>
      <c r="Z26" s="44">
        <f t="shared" si="45"/>
        <v>5.0653367968117096E-3</v>
      </c>
      <c r="AA26" s="45">
        <f t="shared" si="46"/>
        <v>4.3055362772899527E-3</v>
      </c>
      <c r="AB26" s="44">
        <f t="shared" si="47"/>
        <v>-0.34517734092727842</v>
      </c>
      <c r="AC26" s="44">
        <f t="shared" si="48"/>
        <v>-0.34517734092727842</v>
      </c>
      <c r="AD26" s="36">
        <f t="shared" si="37"/>
        <v>4.3781718695930852E-2</v>
      </c>
      <c r="AE26" s="36">
        <f t="shared" si="49"/>
        <v>6.5672578043896278E-3</v>
      </c>
      <c r="AF26" s="262">
        <f t="shared" si="50"/>
        <v>1.0872794081679581E-2</v>
      </c>
      <c r="AG26" s="37">
        <v>37146815</v>
      </c>
      <c r="AH26" s="37">
        <v>23142962</v>
      </c>
      <c r="AI26" s="46">
        <f t="shared" si="51"/>
        <v>0.62301335928800361</v>
      </c>
      <c r="AJ26" s="47">
        <f t="shared" si="52"/>
        <v>14418374.499494614</v>
      </c>
      <c r="AK26" s="262">
        <f t="shared" si="38"/>
        <v>9.0542030251656077E-3</v>
      </c>
      <c r="AM26" s="48">
        <f t="shared" si="53"/>
        <v>11174012.974203456</v>
      </c>
      <c r="AN26" s="49">
        <f t="shared" si="54"/>
        <v>21577327.12087537</v>
      </c>
      <c r="AO26" s="49">
        <f t="shared" si="55"/>
        <v>35936576.93232768</v>
      </c>
      <c r="AP26" s="49">
        <f t="shared" si="56"/>
        <v>68687917.027406514</v>
      </c>
      <c r="AQ26" s="266">
        <f t="shared" si="57"/>
        <v>4.0775146510672086E-2</v>
      </c>
    </row>
    <row r="27" spans="1:43" x14ac:dyDescent="0.2">
      <c r="A27" s="33" t="s">
        <v>66</v>
      </c>
      <c r="B27" s="34">
        <f>+'CENSO POB 2020'!C8</f>
        <v>18030</v>
      </c>
      <c r="C27" s="35">
        <f t="shared" si="58"/>
        <v>3.1169817244256232E-3</v>
      </c>
      <c r="D27" s="36">
        <f t="shared" si="40"/>
        <v>2.6494344657617798E-3</v>
      </c>
      <c r="E27" s="37">
        <v>4572.87</v>
      </c>
      <c r="F27" s="38">
        <f t="shared" si="59"/>
        <v>7.1206166788175776E-2</v>
      </c>
      <c r="G27" s="39">
        <f t="shared" si="42"/>
        <v>1.0680925018226366E-2</v>
      </c>
      <c r="H27" s="40">
        <f t="shared" si="43"/>
        <v>1.3330359483988145E-2</v>
      </c>
      <c r="I27" s="41">
        <v>3207</v>
      </c>
      <c r="J27" s="42">
        <f>+INEGI!C8</f>
        <v>510</v>
      </c>
      <c r="K27" s="42">
        <f>+INEGI!D8</f>
        <v>1865</v>
      </c>
      <c r="L27" s="42">
        <f>+INEGI!E8</f>
        <v>534</v>
      </c>
      <c r="M27" s="252">
        <f t="shared" si="29"/>
        <v>1.8753903408333353E-3</v>
      </c>
      <c r="N27" s="252">
        <f t="shared" si="30"/>
        <v>1.7408044564594086E-3</v>
      </c>
      <c r="O27" s="252">
        <f t="shared" si="31"/>
        <v>3.7870788524643428E-3</v>
      </c>
      <c r="P27" s="252">
        <f t="shared" si="32"/>
        <v>9.7260673174996357E-3</v>
      </c>
      <c r="Q27" s="43">
        <f t="shared" si="44"/>
        <v>1.7129340967256722E-2</v>
      </c>
      <c r="R27" s="256">
        <v>2802.0000000077798</v>
      </c>
      <c r="S27" s="256">
        <f>+INEGI!G8</f>
        <v>476</v>
      </c>
      <c r="T27" s="256">
        <f>+INEGI!H8</f>
        <v>516</v>
      </c>
      <c r="U27" s="256">
        <f>+INEGI!I8</f>
        <v>204</v>
      </c>
      <c r="V27" s="259">
        <f t="shared" si="33"/>
        <v>2.2036756240216785E-3</v>
      </c>
      <c r="W27" s="259">
        <f t="shared" si="34"/>
        <v>1.8599562363238512E-3</v>
      </c>
      <c r="X27" s="259">
        <f t="shared" si="35"/>
        <v>2.5768047620950024E-3</v>
      </c>
      <c r="Y27" s="259">
        <f t="shared" si="36"/>
        <v>8.1068192656175483E-3</v>
      </c>
      <c r="Z27" s="44">
        <f t="shared" si="45"/>
        <v>1.4747255888058081E-2</v>
      </c>
      <c r="AA27" s="45">
        <f t="shared" si="46"/>
        <v>1.2535167504849369E-2</v>
      </c>
      <c r="AB27" s="44">
        <f t="shared" si="47"/>
        <v>-0.13906460754982183</v>
      </c>
      <c r="AC27" s="44">
        <f t="shared" si="48"/>
        <v>-0.13906460754982183</v>
      </c>
      <c r="AD27" s="36">
        <f t="shared" si="37"/>
        <v>1.7638723074783282E-2</v>
      </c>
      <c r="AE27" s="36">
        <f t="shared" si="49"/>
        <v>2.6458084612174921E-3</v>
      </c>
      <c r="AF27" s="262">
        <f t="shared" si="50"/>
        <v>1.5180975966066861E-2</v>
      </c>
      <c r="AG27" s="37">
        <v>10240869</v>
      </c>
      <c r="AH27" s="37">
        <v>2531264</v>
      </c>
      <c r="AI27" s="46">
        <f t="shared" si="51"/>
        <v>0.24717277410735358</v>
      </c>
      <c r="AJ27" s="47">
        <f t="shared" si="52"/>
        <v>625659.5448780763</v>
      </c>
      <c r="AK27" s="262">
        <f t="shared" si="38"/>
        <v>3.9289092845780761E-4</v>
      </c>
      <c r="AM27" s="48">
        <f t="shared" si="53"/>
        <v>26454426.071540505</v>
      </c>
      <c r="AN27" s="49">
        <f t="shared" si="54"/>
        <v>30127019.970507056</v>
      </c>
      <c r="AO27" s="49">
        <f t="shared" si="55"/>
        <v>1559403.4104707306</v>
      </c>
      <c r="AP27" s="49">
        <f t="shared" si="56"/>
        <v>58140849.452518292</v>
      </c>
      <c r="AQ27" s="266">
        <f t="shared" si="57"/>
        <v>3.4514100256315107E-2</v>
      </c>
    </row>
    <row r="28" spans="1:43" x14ac:dyDescent="0.2">
      <c r="A28" s="33" t="s">
        <v>68</v>
      </c>
      <c r="B28" s="34">
        <f>+'CENSO POB 2020'!C10</f>
        <v>14992</v>
      </c>
      <c r="C28" s="35">
        <f t="shared" si="58"/>
        <v>2.5917798121236242E-3</v>
      </c>
      <c r="D28" s="36">
        <f t="shared" si="40"/>
        <v>2.2030128403050806E-3</v>
      </c>
      <c r="E28" s="37">
        <v>2664.8</v>
      </c>
      <c r="F28" s="38">
        <f t="shared" si="59"/>
        <v>4.149477095503061E-2</v>
      </c>
      <c r="G28" s="39">
        <f t="shared" si="42"/>
        <v>6.224215643254591E-3</v>
      </c>
      <c r="H28" s="40">
        <f t="shared" si="43"/>
        <v>8.4272284835596716E-3</v>
      </c>
      <c r="I28" s="41">
        <v>3888</v>
      </c>
      <c r="J28" s="42">
        <f>+INEGI!C10</f>
        <v>1140</v>
      </c>
      <c r="K28" s="42">
        <f>+INEGI!D10</f>
        <v>7405</v>
      </c>
      <c r="L28" s="42">
        <f>+INEGI!E10</f>
        <v>920</v>
      </c>
      <c r="M28" s="252">
        <f t="shared" si="29"/>
        <v>2.2736257078765226E-3</v>
      </c>
      <c r="N28" s="252">
        <f t="shared" si="30"/>
        <v>3.8912099614975015E-3</v>
      </c>
      <c r="O28" s="252">
        <f t="shared" si="31"/>
        <v>1.5036632119302121E-2</v>
      </c>
      <c r="P28" s="252">
        <f t="shared" si="32"/>
        <v>1.6756520472096751E-2</v>
      </c>
      <c r="Q28" s="43">
        <f t="shared" si="44"/>
        <v>3.7957988260772901E-2</v>
      </c>
      <c r="R28" s="256">
        <v>3560.0000000065597</v>
      </c>
      <c r="S28" s="256">
        <f>+INEGI!G10</f>
        <v>882</v>
      </c>
      <c r="T28" s="256">
        <f>+INEGI!H10</f>
        <v>2312</v>
      </c>
      <c r="U28" s="256">
        <f>+INEGI!I10</f>
        <v>356</v>
      </c>
      <c r="V28" s="259">
        <f t="shared" si="33"/>
        <v>2.7998162817665412E-3</v>
      </c>
      <c r="W28" s="259">
        <f t="shared" si="34"/>
        <v>3.4463894967177245E-3</v>
      </c>
      <c r="X28" s="259">
        <f t="shared" si="35"/>
        <v>1.1545683352642723E-2</v>
      </c>
      <c r="Y28" s="259">
        <f t="shared" si="36"/>
        <v>1.4147194404705134E-2</v>
      </c>
      <c r="Z28" s="44">
        <f t="shared" si="45"/>
        <v>3.1939083535832122E-2</v>
      </c>
      <c r="AA28" s="45">
        <f t="shared" si="46"/>
        <v>2.7148221005457301E-2</v>
      </c>
      <c r="AB28" s="44">
        <f t="shared" si="47"/>
        <v>-0.15856753744668087</v>
      </c>
      <c r="AC28" s="44">
        <f t="shared" si="48"/>
        <v>-0.15856753744668087</v>
      </c>
      <c r="AD28" s="36">
        <f t="shared" si="37"/>
        <v>2.0112442201875795E-2</v>
      </c>
      <c r="AE28" s="36">
        <f t="shared" si="49"/>
        <v>3.0168663302813691E-3</v>
      </c>
      <c r="AF28" s="262">
        <f t="shared" si="50"/>
        <v>3.016508733573867E-2</v>
      </c>
      <c r="AG28" s="37">
        <v>1835394</v>
      </c>
      <c r="AH28" s="37">
        <v>788778.4</v>
      </c>
      <c r="AI28" s="46">
        <f t="shared" si="51"/>
        <v>0.42975971371814448</v>
      </c>
      <c r="AJ28" s="47">
        <f t="shared" si="52"/>
        <v>338985.17937105609</v>
      </c>
      <c r="AK28" s="262">
        <f t="shared" si="38"/>
        <v>2.1287008716934795E-4</v>
      </c>
      <c r="AM28" s="48">
        <f t="shared" si="53"/>
        <v>16724042.076591607</v>
      </c>
      <c r="AN28" s="49">
        <f t="shared" si="54"/>
        <v>59863357.310309954</v>
      </c>
      <c r="AO28" s="49">
        <f t="shared" si="55"/>
        <v>844891.84115822846</v>
      </c>
      <c r="AP28" s="49">
        <f t="shared" si="56"/>
        <v>77432291.228059784</v>
      </c>
      <c r="AQ28" s="266">
        <f t="shared" si="57"/>
        <v>4.5966061515905293E-2</v>
      </c>
    </row>
    <row r="29" spans="1:43" x14ac:dyDescent="0.2">
      <c r="A29" s="33" t="s">
        <v>69</v>
      </c>
      <c r="B29" s="34">
        <f>+'CENSO POB 2020'!C11</f>
        <v>3661</v>
      </c>
      <c r="C29" s="35">
        <f t="shared" si="58"/>
        <v>6.329046086035611E-4</v>
      </c>
      <c r="D29" s="36">
        <f t="shared" si="40"/>
        <v>5.3796891731302697E-4</v>
      </c>
      <c r="E29" s="37">
        <v>465.62</v>
      </c>
      <c r="F29" s="38">
        <f t="shared" si="59"/>
        <v>7.2503734809671837E-3</v>
      </c>
      <c r="G29" s="39">
        <f t="shared" si="42"/>
        <v>1.0875560221450776E-3</v>
      </c>
      <c r="H29" s="40">
        <f t="shared" si="43"/>
        <v>1.6255249394581046E-3</v>
      </c>
      <c r="I29" s="41">
        <v>739</v>
      </c>
      <c r="J29" s="42">
        <f>+INEGI!C11</f>
        <v>104</v>
      </c>
      <c r="K29" s="42">
        <f>+INEGI!D11</f>
        <v>89</v>
      </c>
      <c r="L29" s="42">
        <f>+INEGI!E11</f>
        <v>41</v>
      </c>
      <c r="M29" s="252">
        <f t="shared" si="29"/>
        <v>4.3215262297344398E-4</v>
      </c>
      <c r="N29" s="252">
        <f t="shared" si="30"/>
        <v>3.5498757543485978E-4</v>
      </c>
      <c r="O29" s="252">
        <f t="shared" si="31"/>
        <v>1.8072387017122063E-4</v>
      </c>
      <c r="P29" s="252">
        <f t="shared" si="32"/>
        <v>7.4675797756083341E-4</v>
      </c>
      <c r="Q29" s="43">
        <f t="shared" si="44"/>
        <v>1.7146220461403579E-3</v>
      </c>
      <c r="R29" s="256">
        <v>518.99999999744</v>
      </c>
      <c r="S29" s="256">
        <f>+INEGI!G11</f>
        <v>104</v>
      </c>
      <c r="T29" s="256">
        <f>+INEGI!H11</f>
        <v>66</v>
      </c>
      <c r="U29" s="256">
        <f>+INEGI!I11</f>
        <v>26</v>
      </c>
      <c r="V29" s="259">
        <f t="shared" si="33"/>
        <v>4.0817546354690723E-4</v>
      </c>
      <c r="W29" s="259">
        <f t="shared" si="34"/>
        <v>4.0637699281025318E-4</v>
      </c>
      <c r="X29" s="259">
        <f t="shared" si="35"/>
        <v>3.2959130677959333E-4</v>
      </c>
      <c r="Y29" s="259">
        <f t="shared" si="36"/>
        <v>1.0332220632649817E-3</v>
      </c>
      <c r="Z29" s="44">
        <f t="shared" si="45"/>
        <v>2.1773658264017354E-3</v>
      </c>
      <c r="AA29" s="45">
        <f t="shared" si="46"/>
        <v>1.850760952441475E-3</v>
      </c>
      <c r="AB29" s="44">
        <f t="shared" si="47"/>
        <v>0.26988092291419047</v>
      </c>
      <c r="AC29" s="44">
        <f t="shared" si="48"/>
        <v>0</v>
      </c>
      <c r="AD29" s="36">
        <f t="shared" si="37"/>
        <v>0</v>
      </c>
      <c r="AE29" s="36">
        <f t="shared" si="49"/>
        <v>0</v>
      </c>
      <c r="AF29" s="262">
        <f t="shared" si="50"/>
        <v>1.850760952441475E-3</v>
      </c>
      <c r="AG29" s="37">
        <v>2443492</v>
      </c>
      <c r="AH29" s="37">
        <v>799410</v>
      </c>
      <c r="AI29" s="46">
        <f t="shared" si="51"/>
        <v>0.32715883661579409</v>
      </c>
      <c r="AJ29" s="47">
        <f t="shared" si="52"/>
        <v>261534.04557903195</v>
      </c>
      <c r="AK29" s="262">
        <f t="shared" si="38"/>
        <v>1.6423365523960225E-4</v>
      </c>
      <c r="AM29" s="48">
        <f t="shared" si="53"/>
        <v>3225894.1996269743</v>
      </c>
      <c r="AN29" s="49">
        <f t="shared" si="54"/>
        <v>3672880.6039526933</v>
      </c>
      <c r="AO29" s="49">
        <f t="shared" si="55"/>
        <v>651851.45175021037</v>
      </c>
      <c r="AP29" s="49">
        <f t="shared" si="56"/>
        <v>7550626.2553298781</v>
      </c>
      <c r="AQ29" s="266">
        <f t="shared" si="57"/>
        <v>4.4822714843071989E-3</v>
      </c>
    </row>
    <row r="30" spans="1:43" x14ac:dyDescent="0.2">
      <c r="A30" s="33" t="s">
        <v>71</v>
      </c>
      <c r="B30" s="34">
        <f>+'CENSO POB 2020'!C19</f>
        <v>104478</v>
      </c>
      <c r="C30" s="35">
        <f t="shared" si="58"/>
        <v>1.8061897759541888E-2</v>
      </c>
      <c r="D30" s="36">
        <f t="shared" si="40"/>
        <v>1.5352613095610604E-2</v>
      </c>
      <c r="E30" s="37">
        <v>102.38</v>
      </c>
      <c r="F30" s="38">
        <f t="shared" si="59"/>
        <v>1.5942039366466652E-3</v>
      </c>
      <c r="G30" s="39">
        <f t="shared" si="42"/>
        <v>2.3913059049699976E-4</v>
      </c>
      <c r="H30" s="40">
        <f t="shared" si="43"/>
        <v>1.5591743686107603E-2</v>
      </c>
      <c r="I30" s="41">
        <v>981</v>
      </c>
      <c r="J30" s="42">
        <f>+INEGI!C13</f>
        <v>253</v>
      </c>
      <c r="K30" s="42">
        <f>+INEGI!D13</f>
        <v>273</v>
      </c>
      <c r="L30" s="42">
        <f>+INEGI!E13</f>
        <v>153</v>
      </c>
      <c r="M30" s="252">
        <f t="shared" si="29"/>
        <v>5.73669449441067E-4</v>
      </c>
      <c r="N30" s="252">
        <f t="shared" si="30"/>
        <v>8.6357554408672619E-4</v>
      </c>
      <c r="O30" s="252">
        <f t="shared" si="31"/>
        <v>5.5435524221059812E-4</v>
      </c>
      <c r="P30" s="252">
        <f t="shared" si="32"/>
        <v>2.786682208946525E-3</v>
      </c>
      <c r="Q30" s="43">
        <f t="shared" si="44"/>
        <v>4.7782824446849165E-3</v>
      </c>
      <c r="R30" s="256">
        <v>716.99999998365001</v>
      </c>
      <c r="S30" s="256">
        <f>+INEGI!G13</f>
        <v>718</v>
      </c>
      <c r="T30" s="256">
        <f>+INEGI!H13</f>
        <v>221</v>
      </c>
      <c r="U30" s="256">
        <f>+INEGI!I13</f>
        <v>186</v>
      </c>
      <c r="V30" s="259">
        <f t="shared" si="33"/>
        <v>5.6389558257784666E-4</v>
      </c>
      <c r="W30" s="259">
        <f t="shared" si="34"/>
        <v>2.8055642388246328E-3</v>
      </c>
      <c r="X30" s="259">
        <f t="shared" si="35"/>
        <v>1.1036314969437896E-3</v>
      </c>
      <c r="Y30" s="259">
        <f t="shared" si="36"/>
        <v>7.3915116833571772E-3</v>
      </c>
      <c r="Z30" s="44">
        <f t="shared" si="45"/>
        <v>1.1864603001703446E-2</v>
      </c>
      <c r="AA30" s="45">
        <f t="shared" si="46"/>
        <v>1.0084912551447929E-2</v>
      </c>
      <c r="AB30" s="44">
        <f t="shared" si="47"/>
        <v>1.4830267233158099</v>
      </c>
      <c r="AC30" s="44">
        <f t="shared" si="48"/>
        <v>0</v>
      </c>
      <c r="AD30" s="36">
        <f t="shared" si="37"/>
        <v>0</v>
      </c>
      <c r="AE30" s="36">
        <f t="shared" si="49"/>
        <v>0</v>
      </c>
      <c r="AF30" s="262">
        <f t="shared" si="50"/>
        <v>1.0084912551447929E-2</v>
      </c>
      <c r="AG30" s="37">
        <v>25918809</v>
      </c>
      <c r="AH30" s="37">
        <v>4946842.92</v>
      </c>
      <c r="AI30" s="46">
        <f t="shared" si="51"/>
        <v>0.19085919109940583</v>
      </c>
      <c r="AJ30" s="47">
        <f t="shared" si="52"/>
        <v>944150.43820702273</v>
      </c>
      <c r="AK30" s="262">
        <f t="shared" si="38"/>
        <v>5.9289136609158675E-4</v>
      </c>
      <c r="AM30" s="48">
        <f t="shared" si="53"/>
        <v>30942198.60807085</v>
      </c>
      <c r="AN30" s="49">
        <f t="shared" si="54"/>
        <v>20013756.857096579</v>
      </c>
      <c r="AO30" s="49">
        <f t="shared" si="55"/>
        <v>2353214.9799207151</v>
      </c>
      <c r="AP30" s="49">
        <f t="shared" si="56"/>
        <v>53309170.445088148</v>
      </c>
      <c r="AQ30" s="266">
        <f t="shared" si="57"/>
        <v>3.1645874985458594E-2</v>
      </c>
    </row>
    <row r="31" spans="1:43" x14ac:dyDescent="0.2">
      <c r="A31" s="33" t="s">
        <v>72</v>
      </c>
      <c r="B31" s="34">
        <f>+'CENSO POB 2020'!C13</f>
        <v>7340</v>
      </c>
      <c r="C31" s="35">
        <f t="shared" si="58"/>
        <v>1.2689210126058832E-3</v>
      </c>
      <c r="D31" s="36">
        <f t="shared" si="40"/>
        <v>1.0785828607150008E-3</v>
      </c>
      <c r="E31" s="37">
        <v>1006.89</v>
      </c>
      <c r="F31" s="38">
        <f t="shared" si="59"/>
        <v>1.5678726331023254E-2</v>
      </c>
      <c r="G31" s="39">
        <f t="shared" si="42"/>
        <v>2.3518089496534882E-3</v>
      </c>
      <c r="H31" s="40">
        <f t="shared" si="43"/>
        <v>3.430391810368489E-3</v>
      </c>
      <c r="I31" s="41">
        <v>1343</v>
      </c>
      <c r="J31" s="42">
        <f>+INEGI!C14</f>
        <v>319</v>
      </c>
      <c r="K31" s="42">
        <f>+INEGI!D14</f>
        <v>345</v>
      </c>
      <c r="L31" s="42">
        <f>+INEGI!E14</f>
        <v>110</v>
      </c>
      <c r="M31" s="252">
        <f t="shared" si="29"/>
        <v>7.85359908867842E-4</v>
      </c>
      <c r="N31" s="252">
        <f t="shared" si="30"/>
        <v>1.0888561208050025E-3</v>
      </c>
      <c r="O31" s="252">
        <f t="shared" si="31"/>
        <v>7.0055882257383283E-4</v>
      </c>
      <c r="P31" s="252">
        <f t="shared" si="32"/>
        <v>2.0034970129680896E-3</v>
      </c>
      <c r="Q31" s="43">
        <f t="shared" si="44"/>
        <v>4.5782718652147671E-3</v>
      </c>
      <c r="R31" s="256">
        <v>655.00000000354908</v>
      </c>
      <c r="S31" s="256">
        <f>+INEGI!G14</f>
        <v>225</v>
      </c>
      <c r="T31" s="256">
        <f>+INEGI!H14</f>
        <v>136</v>
      </c>
      <c r="U31" s="256">
        <f>+INEGI!I14</f>
        <v>78</v>
      </c>
      <c r="V31" s="259">
        <f t="shared" si="33"/>
        <v>5.1513473723697805E-4</v>
      </c>
      <c r="W31" s="259">
        <f t="shared" si="34"/>
        <v>8.7918099406064393E-4</v>
      </c>
      <c r="X31" s="259">
        <f t="shared" si="35"/>
        <v>6.791578442731013E-4</v>
      </c>
      <c r="Y31" s="259">
        <f t="shared" si="36"/>
        <v>3.099666189794945E-3</v>
      </c>
      <c r="Z31" s="44">
        <f t="shared" si="45"/>
        <v>5.1731397653656686E-3</v>
      </c>
      <c r="AA31" s="45">
        <f t="shared" si="46"/>
        <v>4.3971688005608181E-3</v>
      </c>
      <c r="AB31" s="44">
        <f t="shared" si="47"/>
        <v>0.129932847516253</v>
      </c>
      <c r="AC31" s="44">
        <f t="shared" si="48"/>
        <v>0</v>
      </c>
      <c r="AD31" s="36">
        <f t="shared" si="37"/>
        <v>0</v>
      </c>
      <c r="AE31" s="36">
        <f t="shared" si="49"/>
        <v>0</v>
      </c>
      <c r="AF31" s="262">
        <f t="shared" si="50"/>
        <v>4.3971688005608181E-3</v>
      </c>
      <c r="AG31" s="37">
        <v>2065528</v>
      </c>
      <c r="AH31" s="37">
        <v>1221813</v>
      </c>
      <c r="AI31" s="46">
        <f t="shared" si="51"/>
        <v>0.59152575031662602</v>
      </c>
      <c r="AJ31" s="47">
        <f t="shared" si="52"/>
        <v>722733.85157160775</v>
      </c>
      <c r="AK31" s="262">
        <f t="shared" si="38"/>
        <v>4.5384998326396719E-4</v>
      </c>
      <c r="AM31" s="48">
        <f t="shared" si="53"/>
        <v>6807696.8706519166</v>
      </c>
      <c r="AN31" s="49">
        <f t="shared" si="54"/>
        <v>8726289.5721788052</v>
      </c>
      <c r="AO31" s="49">
        <f t="shared" si="55"/>
        <v>1801352.895883718</v>
      </c>
      <c r="AP31" s="49">
        <f t="shared" si="56"/>
        <v>17335339.338714439</v>
      </c>
      <c r="AQ31" s="266">
        <f t="shared" si="57"/>
        <v>1.0290761926384588E-2</v>
      </c>
    </row>
    <row r="32" spans="1:43" x14ac:dyDescent="0.2">
      <c r="A32" s="33" t="s">
        <v>73</v>
      </c>
      <c r="B32" s="34">
        <f>+'CENSO POB 2020'!C14</f>
        <v>9930</v>
      </c>
      <c r="C32" s="35">
        <f t="shared" si="58"/>
        <v>1.7166737949831634E-3</v>
      </c>
      <c r="D32" s="36">
        <f t="shared" si="40"/>
        <v>1.4591727257356889E-3</v>
      </c>
      <c r="E32" s="37">
        <v>4292.05</v>
      </c>
      <c r="F32" s="38">
        <f t="shared" si="59"/>
        <v>6.6833395255756198E-2</v>
      </c>
      <c r="G32" s="39">
        <f t="shared" si="42"/>
        <v>1.002500928836343E-2</v>
      </c>
      <c r="H32" s="40">
        <f t="shared" si="43"/>
        <v>1.1484182014099118E-2</v>
      </c>
      <c r="I32" s="41">
        <v>2046</v>
      </c>
      <c r="J32" s="42">
        <f>+INEGI!C15</f>
        <v>378</v>
      </c>
      <c r="K32" s="42">
        <f>+INEGI!D15</f>
        <v>1925</v>
      </c>
      <c r="L32" s="42">
        <f>+INEGI!E15</f>
        <v>123</v>
      </c>
      <c r="M32" s="252">
        <f t="shared" si="29"/>
        <v>1.1964604419535403E-3</v>
      </c>
      <c r="N32" s="252">
        <f t="shared" si="30"/>
        <v>1.2902433030228557E-3</v>
      </c>
      <c r="O32" s="252">
        <f t="shared" si="31"/>
        <v>3.9089151694337047E-3</v>
      </c>
      <c r="P32" s="252">
        <f t="shared" si="32"/>
        <v>2.2402739326825003E-3</v>
      </c>
      <c r="Q32" s="43">
        <f t="shared" si="44"/>
        <v>8.6358928470926001E-3</v>
      </c>
      <c r="R32" s="256">
        <v>787.99999998764804</v>
      </c>
      <c r="S32" s="256">
        <f>+INEGI!G15</f>
        <v>297</v>
      </c>
      <c r="T32" s="256">
        <f>+INEGI!H15</f>
        <v>938</v>
      </c>
      <c r="U32" s="256">
        <f>+INEGI!I15</f>
        <v>242</v>
      </c>
      <c r="V32" s="259">
        <f t="shared" si="33"/>
        <v>6.1973461516668142E-4</v>
      </c>
      <c r="W32" s="259">
        <f t="shared" si="34"/>
        <v>1.1605189121600501E-3</v>
      </c>
      <c r="X32" s="259">
        <f t="shared" si="35"/>
        <v>4.6841916024130082E-3</v>
      </c>
      <c r="Y32" s="259">
        <f t="shared" si="36"/>
        <v>9.6169130503894456E-3</v>
      </c>
      <c r="Z32" s="44">
        <f t="shared" si="45"/>
        <v>1.6081358180129186E-2</v>
      </c>
      <c r="AA32" s="45">
        <f t="shared" si="46"/>
        <v>1.3669154453109808E-2</v>
      </c>
      <c r="AB32" s="44">
        <f t="shared" si="47"/>
        <v>0.86215351033949095</v>
      </c>
      <c r="AC32" s="44">
        <f t="shared" si="48"/>
        <v>0</v>
      </c>
      <c r="AD32" s="36">
        <f t="shared" si="37"/>
        <v>0</v>
      </c>
      <c r="AE32" s="36">
        <f t="shared" si="49"/>
        <v>0</v>
      </c>
      <c r="AF32" s="262">
        <f t="shared" si="50"/>
        <v>1.3669154453109808E-2</v>
      </c>
      <c r="AG32" s="37">
        <v>4522487</v>
      </c>
      <c r="AH32" s="37">
        <v>1408205</v>
      </c>
      <c r="AI32" s="46">
        <f t="shared" si="51"/>
        <v>0.31137845172357598</v>
      </c>
      <c r="AJ32" s="47">
        <f t="shared" si="52"/>
        <v>438484.69260939833</v>
      </c>
      <c r="AK32" s="262">
        <f t="shared" si="38"/>
        <v>2.7535208150211281E-4</v>
      </c>
      <c r="AM32" s="48">
        <f t="shared" si="53"/>
        <v>22790641.501380417</v>
      </c>
      <c r="AN32" s="49">
        <f t="shared" si="54"/>
        <v>27126773.0157324</v>
      </c>
      <c r="AO32" s="49">
        <f t="shared" si="55"/>
        <v>1092885.9484235223</v>
      </c>
      <c r="AP32" s="49">
        <f t="shared" si="56"/>
        <v>51010300.465536341</v>
      </c>
      <c r="AQ32" s="266">
        <f t="shared" si="57"/>
        <v>3.0281198863633417E-2</v>
      </c>
    </row>
    <row r="33" spans="1:43" x14ac:dyDescent="0.2">
      <c r="A33" s="33" t="s">
        <v>74</v>
      </c>
      <c r="B33" s="34">
        <f>+'CENSO POB 2020'!C15</f>
        <v>68747</v>
      </c>
      <c r="C33" s="35">
        <f t="shared" si="58"/>
        <v>1.1884811015479108E-2</v>
      </c>
      <c r="D33" s="36">
        <f t="shared" si="40"/>
        <v>1.0102089363157242E-2</v>
      </c>
      <c r="E33" s="37">
        <v>146.56</v>
      </c>
      <c r="F33" s="38">
        <f t="shared" si="59"/>
        <v>2.2821501167702212E-3</v>
      </c>
      <c r="G33" s="39">
        <f t="shared" si="42"/>
        <v>3.4232251751553319E-4</v>
      </c>
      <c r="H33" s="40">
        <f t="shared" si="43"/>
        <v>1.0444411880672775E-2</v>
      </c>
      <c r="I33" s="41">
        <v>1162</v>
      </c>
      <c r="J33" s="42">
        <f>+INEGI!C16</f>
        <v>358</v>
      </c>
      <c r="K33" s="42">
        <f>+INEGI!D16</f>
        <v>131</v>
      </c>
      <c r="L33" s="42">
        <f>+INEGI!E16</f>
        <v>31</v>
      </c>
      <c r="M33" s="252">
        <f t="shared" si="29"/>
        <v>6.7951467915445456E-4</v>
      </c>
      <c r="N33" s="252">
        <f t="shared" si="30"/>
        <v>1.221976461593075E-3</v>
      </c>
      <c r="O33" s="252">
        <f t="shared" si="31"/>
        <v>2.6600929204977422E-4</v>
      </c>
      <c r="P33" s="252">
        <f t="shared" si="32"/>
        <v>5.6462188547282534E-4</v>
      </c>
      <c r="Q33" s="43">
        <f t="shared" si="44"/>
        <v>2.732122318270129E-3</v>
      </c>
      <c r="R33" s="256">
        <v>2032.9999999577099</v>
      </c>
      <c r="S33" s="256">
        <f>+INEGI!G16</f>
        <v>691</v>
      </c>
      <c r="T33" s="256">
        <f>+INEGI!H16</f>
        <v>56</v>
      </c>
      <c r="U33" s="256">
        <f>+INEGI!I16</f>
        <v>67</v>
      </c>
      <c r="V33" s="259">
        <f t="shared" si="33"/>
        <v>1.5988838485119341E-3</v>
      </c>
      <c r="W33" s="259">
        <f t="shared" si="34"/>
        <v>2.7000625195373554E-3</v>
      </c>
      <c r="X33" s="259">
        <f t="shared" si="35"/>
        <v>2.7965322999480644E-4</v>
      </c>
      <c r="Y33" s="259">
        <f t="shared" si="36"/>
        <v>2.6625337784136069E-3</v>
      </c>
      <c r="Z33" s="44">
        <f t="shared" si="45"/>
        <v>7.241133376457703E-3</v>
      </c>
      <c r="AA33" s="45">
        <f t="shared" si="46"/>
        <v>6.1549633699890475E-3</v>
      </c>
      <c r="AB33" s="44">
        <f t="shared" si="47"/>
        <v>1.6503693952628373</v>
      </c>
      <c r="AC33" s="44">
        <f t="shared" si="48"/>
        <v>0</v>
      </c>
      <c r="AD33" s="36">
        <f t="shared" si="37"/>
        <v>0</v>
      </c>
      <c r="AE33" s="36">
        <f t="shared" si="49"/>
        <v>0</v>
      </c>
      <c r="AF33" s="262">
        <f t="shared" si="50"/>
        <v>6.1549633699890475E-3</v>
      </c>
      <c r="AG33" s="37">
        <v>45557174</v>
      </c>
      <c r="AH33" s="37">
        <v>12990205</v>
      </c>
      <c r="AI33" s="46">
        <f t="shared" si="51"/>
        <v>0.28514071131804619</v>
      </c>
      <c r="AJ33" s="47">
        <f t="shared" si="52"/>
        <v>3704036.2938672402</v>
      </c>
      <c r="AK33" s="262">
        <f t="shared" si="38"/>
        <v>2.3259970545522657E-3</v>
      </c>
      <c r="AM33" s="48">
        <f t="shared" si="53"/>
        <v>20727192.112850223</v>
      </c>
      <c r="AN33" s="49">
        <f t="shared" si="54"/>
        <v>12214676.103821108</v>
      </c>
      <c r="AO33" s="49">
        <f t="shared" si="55"/>
        <v>9231996.6608829387</v>
      </c>
      <c r="AP33" s="49">
        <f t="shared" si="56"/>
        <v>42173864.877554268</v>
      </c>
      <c r="AQ33" s="266">
        <f t="shared" si="57"/>
        <v>2.5035633539701362E-2</v>
      </c>
    </row>
    <row r="34" spans="1:43" x14ac:dyDescent="0.2">
      <c r="A34" s="33" t="s">
        <v>75</v>
      </c>
      <c r="B34" s="34">
        <f>+'CENSO POB 2020'!C16</f>
        <v>36088</v>
      </c>
      <c r="C34" s="35">
        <f t="shared" si="58"/>
        <v>6.2388040194715413E-3</v>
      </c>
      <c r="D34" s="36">
        <f t="shared" si="40"/>
        <v>5.3029834165508102E-3</v>
      </c>
      <c r="E34" s="37">
        <v>5091.18</v>
      </c>
      <c r="F34" s="38">
        <f t="shared" si="59"/>
        <v>7.9276999396139566E-2</v>
      </c>
      <c r="G34" s="39">
        <f t="shared" si="42"/>
        <v>1.1891549909420934E-2</v>
      </c>
      <c r="H34" s="40">
        <f t="shared" si="43"/>
        <v>1.7194533325971744E-2</v>
      </c>
      <c r="I34" s="41">
        <v>7369</v>
      </c>
      <c r="J34" s="42">
        <f>+INEGI!C17</f>
        <v>3170</v>
      </c>
      <c r="K34" s="42">
        <f>+INEGI!D17</f>
        <v>23798</v>
      </c>
      <c r="L34" s="42">
        <f>+INEGI!E17</f>
        <v>1385</v>
      </c>
      <c r="M34" s="252">
        <f t="shared" si="29"/>
        <v>4.3092458439665882E-3</v>
      </c>
      <c r="N34" s="252">
        <f t="shared" si="30"/>
        <v>1.0820294366620246E-2</v>
      </c>
      <c r="O34" s="252">
        <f t="shared" si="31"/>
        <v>4.8324344520614702E-2</v>
      </c>
      <c r="P34" s="252">
        <f t="shared" si="32"/>
        <v>2.522584875418913E-2</v>
      </c>
      <c r="Q34" s="43">
        <f t="shared" si="44"/>
        <v>8.8679733485390655E-2</v>
      </c>
      <c r="R34" s="256">
        <v>7387.0000000238397</v>
      </c>
      <c r="S34" s="256">
        <f>+INEGI!G17</f>
        <v>2297</v>
      </c>
      <c r="T34" s="256">
        <f>+INEGI!H17</f>
        <v>15800</v>
      </c>
      <c r="U34" s="256">
        <f>+INEGI!I17</f>
        <v>477</v>
      </c>
      <c r="V34" s="259">
        <f t="shared" si="33"/>
        <v>5.8096187846736168E-3</v>
      </c>
      <c r="W34" s="259">
        <f t="shared" si="34"/>
        <v>8.9754610815879956E-3</v>
      </c>
      <c r="X34" s="259">
        <f t="shared" si="35"/>
        <v>7.8902161319963249E-2</v>
      </c>
      <c r="Y34" s="259">
        <f t="shared" si="36"/>
        <v>1.8955650929899856E-2</v>
      </c>
      <c r="Z34" s="44">
        <f t="shared" si="45"/>
        <v>0.11264289211612472</v>
      </c>
      <c r="AA34" s="45">
        <f t="shared" si="46"/>
        <v>9.5746458298706011E-2</v>
      </c>
      <c r="AB34" s="44">
        <f t="shared" si="47"/>
        <v>0.27022136500536303</v>
      </c>
      <c r="AC34" s="44">
        <f t="shared" si="48"/>
        <v>0</v>
      </c>
      <c r="AD34" s="36">
        <f t="shared" si="37"/>
        <v>0</v>
      </c>
      <c r="AE34" s="36">
        <f t="shared" si="49"/>
        <v>0</v>
      </c>
      <c r="AF34" s="262">
        <f t="shared" si="50"/>
        <v>9.5746458298706011E-2</v>
      </c>
      <c r="AG34" s="37">
        <v>6492908</v>
      </c>
      <c r="AH34" s="37">
        <v>691812</v>
      </c>
      <c r="AI34" s="46">
        <f t="shared" si="51"/>
        <v>0.10654886839610234</v>
      </c>
      <c r="AJ34" s="47">
        <f t="shared" si="52"/>
        <v>73711.785742844353</v>
      </c>
      <c r="AK34" s="262">
        <f t="shared" si="38"/>
        <v>4.6288260405957263E-5</v>
      </c>
      <c r="AM34" s="48">
        <f t="shared" si="53"/>
        <v>34122974.046793796</v>
      </c>
      <c r="AN34" s="49">
        <f t="shared" si="54"/>
        <v>190011200.05183551</v>
      </c>
      <c r="AO34" s="49">
        <f t="shared" si="55"/>
        <v>183720.38118858894</v>
      </c>
      <c r="AP34" s="49">
        <f t="shared" si="56"/>
        <v>224317894.4798179</v>
      </c>
      <c r="AQ34" s="266">
        <f t="shared" si="57"/>
        <v>0.1331616302868896</v>
      </c>
    </row>
    <row r="35" spans="1:43" x14ac:dyDescent="0.2">
      <c r="A35" s="33" t="s">
        <v>76</v>
      </c>
      <c r="B35" s="34">
        <f>+'CENSO POB 2020'!C17</f>
        <v>1360</v>
      </c>
      <c r="C35" s="35">
        <f t="shared" si="58"/>
        <v>2.351134301286105E-4</v>
      </c>
      <c r="D35" s="36">
        <f t="shared" si="40"/>
        <v>1.9984641560931893E-4</v>
      </c>
      <c r="E35" s="37">
        <v>720.74</v>
      </c>
      <c r="F35" s="38">
        <f t="shared" si="59"/>
        <v>1.1222959028117967E-2</v>
      </c>
      <c r="G35" s="39">
        <f t="shared" si="42"/>
        <v>1.683443854217695E-3</v>
      </c>
      <c r="H35" s="40">
        <f t="shared" si="43"/>
        <v>1.883290269827014E-3</v>
      </c>
      <c r="I35" s="41">
        <v>381</v>
      </c>
      <c r="J35" s="42">
        <f>+INEGI!C18</f>
        <v>83</v>
      </c>
      <c r="K35" s="42">
        <f>+INEGI!D18</f>
        <v>189</v>
      </c>
      <c r="L35" s="42">
        <f>+INEGI!E18</f>
        <v>25</v>
      </c>
      <c r="M35" s="252">
        <f t="shared" si="29"/>
        <v>2.2280128464530736E-4</v>
      </c>
      <c r="N35" s="252">
        <f t="shared" si="30"/>
        <v>2.8330739193359002E-4</v>
      </c>
      <c r="O35" s="252">
        <f t="shared" si="31"/>
        <v>3.8378439845349104E-4</v>
      </c>
      <c r="P35" s="252">
        <f t="shared" si="32"/>
        <v>4.5534023022002039E-4</v>
      </c>
      <c r="Q35" s="43">
        <f t="shared" si="44"/>
        <v>1.3452333052524088E-3</v>
      </c>
      <c r="R35" s="256">
        <v>157.99999999728001</v>
      </c>
      <c r="S35" s="256">
        <f>+INEGI!G18</f>
        <v>46</v>
      </c>
      <c r="T35" s="256">
        <f>+INEGI!H18</f>
        <v>88</v>
      </c>
      <c r="U35" s="256">
        <f>+INEGI!I18</f>
        <v>15</v>
      </c>
      <c r="V35" s="259">
        <f t="shared" si="33"/>
        <v>1.242615091322143E-4</v>
      </c>
      <c r="W35" s="259">
        <f t="shared" si="34"/>
        <v>1.7974366989684275E-4</v>
      </c>
      <c r="X35" s="259">
        <f t="shared" si="35"/>
        <v>4.3945507570612442E-4</v>
      </c>
      <c r="Y35" s="259">
        <f t="shared" si="36"/>
        <v>5.9608965188364326E-4</v>
      </c>
      <c r="Z35" s="44">
        <f t="shared" si="45"/>
        <v>1.3395499066188249E-3</v>
      </c>
      <c r="AA35" s="45">
        <f t="shared" si="46"/>
        <v>1.1386174206260012E-3</v>
      </c>
      <c r="AB35" s="44">
        <f t="shared" si="47"/>
        <v>-4.2248423462259363E-3</v>
      </c>
      <c r="AC35" s="44">
        <f t="shared" si="48"/>
        <v>-4.2248423462259363E-3</v>
      </c>
      <c r="AD35" s="36">
        <f t="shared" si="37"/>
        <v>5.3587196262714677E-4</v>
      </c>
      <c r="AE35" s="36">
        <f t="shared" si="49"/>
        <v>8.0380794394072007E-5</v>
      </c>
      <c r="AF35" s="262">
        <f t="shared" si="50"/>
        <v>1.2189982150200731E-3</v>
      </c>
      <c r="AG35" s="37">
        <v>1493874</v>
      </c>
      <c r="AH35" s="37">
        <v>329170</v>
      </c>
      <c r="AI35" s="46">
        <f t="shared" si="51"/>
        <v>0.22034656202598077</v>
      </c>
      <c r="AJ35" s="47">
        <f t="shared" si="52"/>
        <v>72531.477822092085</v>
      </c>
      <c r="AK35" s="262">
        <f t="shared" si="38"/>
        <v>4.5547070922560457E-5</v>
      </c>
      <c r="AM35" s="48">
        <f t="shared" si="53"/>
        <v>3737435.8339123256</v>
      </c>
      <c r="AN35" s="49">
        <f t="shared" si="54"/>
        <v>2419131.9220853085</v>
      </c>
      <c r="AO35" s="49">
        <f t="shared" si="55"/>
        <v>180778.56369040729</v>
      </c>
      <c r="AP35" s="49">
        <f t="shared" si="56"/>
        <v>6337346.3196880408</v>
      </c>
      <c r="AQ35" s="266">
        <f t="shared" si="57"/>
        <v>3.7620332055060598E-3</v>
      </c>
    </row>
    <row r="36" spans="1:43" x14ac:dyDescent="0.2">
      <c r="A36" s="33" t="s">
        <v>77</v>
      </c>
      <c r="B36" s="34">
        <f>+'CENSO POB 2020'!C18</f>
        <v>3256</v>
      </c>
      <c r="C36" s="35">
        <f t="shared" si="58"/>
        <v>5.6288921213143808E-4</v>
      </c>
      <c r="D36" s="36">
        <f t="shared" si="40"/>
        <v>4.7845583031172234E-4</v>
      </c>
      <c r="E36" s="37">
        <v>615.78</v>
      </c>
      <c r="F36" s="38">
        <f t="shared" si="59"/>
        <v>9.5885807785532663E-3</v>
      </c>
      <c r="G36" s="39">
        <f t="shared" si="42"/>
        <v>1.4382871167829899E-3</v>
      </c>
      <c r="H36" s="40">
        <f t="shared" si="43"/>
        <v>1.9167429470947123E-3</v>
      </c>
      <c r="I36" s="41">
        <v>519</v>
      </c>
      <c r="J36" s="42">
        <f>+INEGI!C19</f>
        <v>136</v>
      </c>
      <c r="K36" s="42">
        <f>+INEGI!D19</f>
        <v>317</v>
      </c>
      <c r="L36" s="42">
        <f>+INEGI!E19</f>
        <v>84</v>
      </c>
      <c r="M36" s="252">
        <f t="shared" si="29"/>
        <v>3.0350096254833211E-4</v>
      </c>
      <c r="N36" s="252">
        <f t="shared" si="30"/>
        <v>4.6421452172250896E-4</v>
      </c>
      <c r="O36" s="252">
        <f t="shared" si="31"/>
        <v>6.4370187465479715E-4</v>
      </c>
      <c r="P36" s="252">
        <f t="shared" si="32"/>
        <v>1.5299431735392686E-3</v>
      </c>
      <c r="Q36" s="43">
        <f t="shared" si="44"/>
        <v>2.9413605324649069E-3</v>
      </c>
      <c r="R36" s="256">
        <v>277.00000000287605</v>
      </c>
      <c r="S36" s="256">
        <f>+INEGI!G19</f>
        <v>120</v>
      </c>
      <c r="T36" s="256">
        <f>+INEGI!H19</f>
        <v>75</v>
      </c>
      <c r="U36" s="256">
        <f>+INEGI!I19</f>
        <v>23</v>
      </c>
      <c r="V36" s="259">
        <f t="shared" si="33"/>
        <v>2.1785087361122338E-4</v>
      </c>
      <c r="W36" s="259">
        <f t="shared" si="34"/>
        <v>4.6889653016567677E-4</v>
      </c>
      <c r="X36" s="259">
        <f t="shared" si="35"/>
        <v>3.7453557588590147E-4</v>
      </c>
      <c r="Y36" s="259">
        <f t="shared" si="36"/>
        <v>9.1400413288825308E-4</v>
      </c>
      <c r="Z36" s="44">
        <f t="shared" si="45"/>
        <v>1.9752871125510545E-3</v>
      </c>
      <c r="AA36" s="45">
        <f t="shared" si="46"/>
        <v>1.6789940456683962E-3</v>
      </c>
      <c r="AB36" s="44">
        <f t="shared" si="47"/>
        <v>-0.32844440837868571</v>
      </c>
      <c r="AC36" s="44">
        <f t="shared" si="48"/>
        <v>-0.32844440837868571</v>
      </c>
      <c r="AD36" s="36">
        <f t="shared" si="37"/>
        <v>4.1659341416378157E-2</v>
      </c>
      <c r="AE36" s="36">
        <f t="shared" si="49"/>
        <v>6.2489012124567235E-3</v>
      </c>
      <c r="AF36" s="262">
        <f t="shared" si="50"/>
        <v>7.9278952581251193E-3</v>
      </c>
      <c r="AG36" s="37">
        <v>2353237</v>
      </c>
      <c r="AH36" s="37">
        <v>632096</v>
      </c>
      <c r="AI36" s="46">
        <f t="shared" si="51"/>
        <v>0.26860702938123104</v>
      </c>
      <c r="AJ36" s="47">
        <f t="shared" si="52"/>
        <v>169785.42884375862</v>
      </c>
      <c r="AK36" s="262">
        <f t="shared" si="38"/>
        <v>1.0661893568654935E-4</v>
      </c>
      <c r="AM36" s="48">
        <f t="shared" si="53"/>
        <v>3803823.4942553504</v>
      </c>
      <c r="AN36" s="49">
        <f t="shared" si="54"/>
        <v>15733103.016531825</v>
      </c>
      <c r="AO36" s="49">
        <f t="shared" si="55"/>
        <v>423175.7973720163</v>
      </c>
      <c r="AP36" s="49">
        <f t="shared" si="56"/>
        <v>19960102.308159191</v>
      </c>
      <c r="AQ36" s="266">
        <f t="shared" si="57"/>
        <v>1.1848897611183318E-2</v>
      </c>
    </row>
    <row r="37" spans="1:43" x14ac:dyDescent="0.2">
      <c r="A37" s="33" t="s">
        <v>78</v>
      </c>
      <c r="B37" s="34">
        <f>+'CENSO POB 2020'!C20</f>
        <v>40903</v>
      </c>
      <c r="C37" s="35">
        <f t="shared" si="58"/>
        <v>7.0712092886401146E-3</v>
      </c>
      <c r="D37" s="36">
        <f t="shared" si="40"/>
        <v>6.0105278953440974E-3</v>
      </c>
      <c r="E37" s="37">
        <v>7010.79</v>
      </c>
      <c r="F37" s="38">
        <f t="shared" si="59"/>
        <v>0.1091680896366778</v>
      </c>
      <c r="G37" s="39">
        <f t="shared" si="42"/>
        <v>1.637521344550167E-2</v>
      </c>
      <c r="H37" s="40">
        <f t="shared" si="43"/>
        <v>2.2385741340845769E-2</v>
      </c>
      <c r="I37" s="41">
        <v>6824</v>
      </c>
      <c r="J37" s="42">
        <f>+INEGI!C20</f>
        <v>2466</v>
      </c>
      <c r="K37" s="42">
        <f>+INEGI!D20</f>
        <v>13627</v>
      </c>
      <c r="L37" s="42">
        <f>+INEGI!E20</f>
        <v>715</v>
      </c>
      <c r="M37" s="252">
        <f t="shared" si="29"/>
        <v>3.9905405942771066E-3</v>
      </c>
      <c r="N37" s="252">
        <f t="shared" si="30"/>
        <v>8.4173015482919642E-3</v>
      </c>
      <c r="O37" s="252">
        <f t="shared" si="31"/>
        <v>2.7671058189024985E-2</v>
      </c>
      <c r="P37" s="252">
        <f t="shared" si="32"/>
        <v>1.3022730584292583E-2</v>
      </c>
      <c r="Q37" s="43">
        <f t="shared" si="44"/>
        <v>5.3101630915886641E-2</v>
      </c>
      <c r="R37" s="256">
        <v>7532.9999999958</v>
      </c>
      <c r="S37" s="256">
        <f>+INEGI!G20</f>
        <v>1907</v>
      </c>
      <c r="T37" s="256">
        <f>+INEGI!H20</f>
        <v>3888</v>
      </c>
      <c r="U37" s="256">
        <f>+INEGI!I20</f>
        <v>352</v>
      </c>
      <c r="V37" s="259">
        <f t="shared" si="33"/>
        <v>5.9244427108136885E-3</v>
      </c>
      <c r="W37" s="259">
        <f t="shared" si="34"/>
        <v>7.451547358549547E-3</v>
      </c>
      <c r="X37" s="259">
        <f t="shared" si="35"/>
        <v>1.9415924253925132E-2</v>
      </c>
      <c r="Y37" s="259">
        <f t="shared" si="36"/>
        <v>1.3988237164202829E-2</v>
      </c>
      <c r="Z37" s="44">
        <f t="shared" si="45"/>
        <v>4.6780151487491192E-2</v>
      </c>
      <c r="AA37" s="45">
        <f t="shared" si="46"/>
        <v>3.9763128764367515E-2</v>
      </c>
      <c r="AB37" s="44">
        <f t="shared" si="47"/>
        <v>-0.11904492045467902</v>
      </c>
      <c r="AC37" s="44">
        <f t="shared" si="48"/>
        <v>-0.11904492045467902</v>
      </c>
      <c r="AD37" s="36">
        <f t="shared" si="37"/>
        <v>1.5099459325820226E-2</v>
      </c>
      <c r="AE37" s="36">
        <f t="shared" si="49"/>
        <v>2.2649188988730336E-3</v>
      </c>
      <c r="AF37" s="262">
        <f t="shared" si="50"/>
        <v>4.2028047663240552E-2</v>
      </c>
      <c r="AG37" s="37">
        <v>9897478</v>
      </c>
      <c r="AH37" s="37">
        <v>1193413</v>
      </c>
      <c r="AI37" s="46">
        <f t="shared" si="51"/>
        <v>0.120577484486452</v>
      </c>
      <c r="AJ37" s="47">
        <f t="shared" si="52"/>
        <v>143898.73749343015</v>
      </c>
      <c r="AK37" s="262">
        <f t="shared" si="38"/>
        <v>9.0363056138970116E-5</v>
      </c>
      <c r="AM37" s="48">
        <f t="shared" si="53"/>
        <v>44425053.958174191</v>
      </c>
      <c r="AN37" s="49">
        <f t="shared" si="54"/>
        <v>83405693.685444698</v>
      </c>
      <c r="AO37" s="49">
        <f t="shared" si="55"/>
        <v>358655.41227124725</v>
      </c>
      <c r="AP37" s="49">
        <f t="shared" si="56"/>
        <v>128189403.05589013</v>
      </c>
      <c r="AQ37" s="266">
        <f t="shared" si="57"/>
        <v>7.6096960235873271E-2</v>
      </c>
    </row>
    <row r="38" spans="1:43" x14ac:dyDescent="0.2">
      <c r="A38" s="33" t="s">
        <v>80</v>
      </c>
      <c r="B38" s="34">
        <f>+'CENSO POB 2020'!C22</f>
        <v>5506</v>
      </c>
      <c r="C38" s="35">
        <f t="shared" si="58"/>
        <v>9.5186363697656574E-4</v>
      </c>
      <c r="D38" s="36">
        <f t="shared" si="40"/>
        <v>8.0908409143008091E-4</v>
      </c>
      <c r="E38" s="37">
        <v>1894.8</v>
      </c>
      <c r="F38" s="38">
        <f t="shared" si="59"/>
        <v>2.9504762836082252E-2</v>
      </c>
      <c r="G38" s="39">
        <f t="shared" si="42"/>
        <v>4.425714425412338E-3</v>
      </c>
      <c r="H38" s="40">
        <f t="shared" si="43"/>
        <v>5.2347985168424193E-3</v>
      </c>
      <c r="I38" s="41">
        <v>814</v>
      </c>
      <c r="J38" s="42">
        <f>+INEGI!C22</f>
        <v>216</v>
      </c>
      <c r="K38" s="42">
        <f>+INEGI!D22</f>
        <v>671</v>
      </c>
      <c r="L38" s="42">
        <f>+INEGI!E22</f>
        <v>199</v>
      </c>
      <c r="M38" s="252">
        <f t="shared" si="29"/>
        <v>4.760111435729139E-4</v>
      </c>
      <c r="N38" s="252">
        <f t="shared" si="30"/>
        <v>7.372818874416319E-4</v>
      </c>
      <c r="O38" s="252">
        <f t="shared" si="31"/>
        <v>1.3625361447740343E-3</v>
      </c>
      <c r="P38" s="252">
        <f t="shared" si="32"/>
        <v>3.6245082325513625E-3</v>
      </c>
      <c r="Q38" s="43">
        <f t="shared" si="44"/>
        <v>6.2003374083399419E-3</v>
      </c>
      <c r="R38" s="256">
        <v>320.00000000721394</v>
      </c>
      <c r="S38" s="256">
        <f>+INEGI!G22</f>
        <v>121</v>
      </c>
      <c r="T38" s="256">
        <f>+INEGI!H22</f>
        <v>244</v>
      </c>
      <c r="U38" s="256">
        <f>+INEGI!I22</f>
        <v>76</v>
      </c>
      <c r="V38" s="259">
        <f t="shared" si="33"/>
        <v>2.5166887926512358E-4</v>
      </c>
      <c r="W38" s="259">
        <f t="shared" si="34"/>
        <v>4.7280400125039075E-4</v>
      </c>
      <c r="X38" s="259">
        <f t="shared" si="35"/>
        <v>1.2184890735487995E-3</v>
      </c>
      <c r="Y38" s="259">
        <f t="shared" si="36"/>
        <v>3.0201875695437929E-3</v>
      </c>
      <c r="Z38" s="44">
        <f t="shared" si="45"/>
        <v>4.9631495236081066E-3</v>
      </c>
      <c r="AA38" s="45">
        <f t="shared" si="46"/>
        <v>4.2186770950668907E-3</v>
      </c>
      <c r="AB38" s="44">
        <f t="shared" si="47"/>
        <v>-0.19953557415564518</v>
      </c>
      <c r="AC38" s="44">
        <f t="shared" si="48"/>
        <v>-0.19953557415564518</v>
      </c>
      <c r="AD38" s="36">
        <f t="shared" si="37"/>
        <v>2.5308759706083955E-2</v>
      </c>
      <c r="AE38" s="36">
        <f t="shared" si="49"/>
        <v>3.7963139559125929E-3</v>
      </c>
      <c r="AF38" s="262">
        <f t="shared" si="50"/>
        <v>8.0149910509794836E-3</v>
      </c>
      <c r="AG38" s="37">
        <v>4942797</v>
      </c>
      <c r="AH38" s="37">
        <v>877317</v>
      </c>
      <c r="AI38" s="46">
        <f t="shared" si="51"/>
        <v>0.17749403829451219</v>
      </c>
      <c r="AJ38" s="47">
        <f t="shared" si="52"/>
        <v>155718.53719442655</v>
      </c>
      <c r="AK38" s="262">
        <f t="shared" si="38"/>
        <v>9.778545082107276E-5</v>
      </c>
      <c r="AM38" s="48">
        <f t="shared" si="53"/>
        <v>10388586.334041344</v>
      </c>
      <c r="AN38" s="49">
        <f t="shared" si="54"/>
        <v>15905946.75836606</v>
      </c>
      <c r="AO38" s="49">
        <f t="shared" si="55"/>
        <v>388115.2616665067</v>
      </c>
      <c r="AP38" s="49">
        <f t="shared" si="56"/>
        <v>26682648.354073912</v>
      </c>
      <c r="AQ38" s="266">
        <f t="shared" si="57"/>
        <v>1.5839596584301705E-2</v>
      </c>
    </row>
    <row r="39" spans="1:43" x14ac:dyDescent="0.2">
      <c r="A39" s="33" t="s">
        <v>82</v>
      </c>
      <c r="B39" s="34">
        <f>+'CENSO POB 2020'!C24</f>
        <v>14109</v>
      </c>
      <c r="C39" s="35">
        <f t="shared" si="58"/>
        <v>2.4391289600621804E-3</v>
      </c>
      <c r="D39" s="36">
        <f t="shared" si="40"/>
        <v>2.0732596160528533E-3</v>
      </c>
      <c r="E39" s="37">
        <v>2479.16</v>
      </c>
      <c r="F39" s="38">
        <f t="shared" si="59"/>
        <v>3.8604088997625963E-2</v>
      </c>
      <c r="G39" s="39">
        <f t="shared" si="42"/>
        <v>5.7906133496438946E-3</v>
      </c>
      <c r="H39" s="40">
        <f t="shared" si="43"/>
        <v>7.8638729656967474E-3</v>
      </c>
      <c r="I39" s="41">
        <v>3166</v>
      </c>
      <c r="J39" s="42">
        <f>+INEGI!C24</f>
        <v>572</v>
      </c>
      <c r="K39" s="42">
        <f>+INEGI!D24</f>
        <v>3480</v>
      </c>
      <c r="L39" s="42">
        <f>+INEGI!E24</f>
        <v>459</v>
      </c>
      <c r="M39" s="252">
        <f t="shared" si="29"/>
        <v>1.8514143495722917E-3</v>
      </c>
      <c r="N39" s="252">
        <f t="shared" si="30"/>
        <v>1.9524316648917288E-3</v>
      </c>
      <c r="O39" s="252">
        <f t="shared" si="31"/>
        <v>7.0665063842230095E-3</v>
      </c>
      <c r="P39" s="252">
        <f t="shared" si="32"/>
        <v>8.3600466268395745E-3</v>
      </c>
      <c r="Q39" s="43">
        <f t="shared" si="44"/>
        <v>1.9230399025526604E-2</v>
      </c>
      <c r="R39" s="256">
        <v>1684.0000000044001</v>
      </c>
      <c r="S39" s="256">
        <f>+INEGI!G24</f>
        <v>407</v>
      </c>
      <c r="T39" s="256">
        <f>+INEGI!H24</f>
        <v>1314</v>
      </c>
      <c r="U39" s="256">
        <f>+INEGI!I24</f>
        <v>100</v>
      </c>
      <c r="V39" s="259">
        <f t="shared" si="33"/>
        <v>1.3244074771063166E-3</v>
      </c>
      <c r="W39" s="259">
        <f t="shared" si="34"/>
        <v>1.5903407314785871E-3</v>
      </c>
      <c r="X39" s="259">
        <f t="shared" si="35"/>
        <v>6.5618632895209942E-3</v>
      </c>
      <c r="Y39" s="259">
        <f t="shared" si="36"/>
        <v>3.9739310125576216E-3</v>
      </c>
      <c r="Z39" s="44">
        <f t="shared" si="45"/>
        <v>1.345054251066352E-2</v>
      </c>
      <c r="AA39" s="45">
        <f t="shared" si="46"/>
        <v>1.1432961134063991E-2</v>
      </c>
      <c r="AB39" s="44">
        <f t="shared" si="47"/>
        <v>-0.30055832472279181</v>
      </c>
      <c r="AC39" s="44">
        <f t="shared" si="48"/>
        <v>-0.30055832472279181</v>
      </c>
      <c r="AD39" s="36">
        <f t="shared" si="37"/>
        <v>3.8122317036754234E-2</v>
      </c>
      <c r="AE39" s="36">
        <f t="shared" si="49"/>
        <v>5.718347555513135E-3</v>
      </c>
      <c r="AF39" s="262">
        <f t="shared" si="50"/>
        <v>1.7151308689577125E-2</v>
      </c>
      <c r="AG39" s="37">
        <v>11203821</v>
      </c>
      <c r="AH39" s="37">
        <v>3648762.03</v>
      </c>
      <c r="AI39" s="46">
        <f t="shared" si="51"/>
        <v>0.32567121788182796</v>
      </c>
      <c r="AJ39" s="47">
        <f t="shared" si="52"/>
        <v>1188296.7740710708</v>
      </c>
      <c r="AK39" s="262">
        <f t="shared" si="38"/>
        <v>7.4620618620815709E-4</v>
      </c>
      <c r="AM39" s="48">
        <f t="shared" si="53"/>
        <v>15606049.203466147</v>
      </c>
      <c r="AN39" s="49">
        <f t="shared" si="54"/>
        <v>34037193.693357401</v>
      </c>
      <c r="AO39" s="49">
        <f t="shared" si="55"/>
        <v>2961729.0382725638</v>
      </c>
      <c r="AP39" s="49">
        <f t="shared" si="56"/>
        <v>52604971.935096115</v>
      </c>
      <c r="AQ39" s="266">
        <f t="shared" si="57"/>
        <v>3.1227842256265986E-2</v>
      </c>
    </row>
    <row r="40" spans="1:43" x14ac:dyDescent="0.2">
      <c r="A40" s="33" t="s">
        <v>83</v>
      </c>
      <c r="B40" s="34">
        <f>+'CENSO POB 2020'!C25</f>
        <v>1808</v>
      </c>
      <c r="C40" s="35">
        <f t="shared" si="58"/>
        <v>3.1256256005332924E-4</v>
      </c>
      <c r="D40" s="36">
        <f t="shared" si="40"/>
        <v>2.6567817604532983E-4</v>
      </c>
      <c r="E40" s="37">
        <v>388.05</v>
      </c>
      <c r="F40" s="38">
        <f t="shared" si="59"/>
        <v>6.0424969487765032E-3</v>
      </c>
      <c r="G40" s="39">
        <f t="shared" si="42"/>
        <v>9.0637454231647541E-4</v>
      </c>
      <c r="H40" s="40">
        <f t="shared" si="43"/>
        <v>1.1720527183618052E-3</v>
      </c>
      <c r="I40" s="41">
        <v>248</v>
      </c>
      <c r="J40" s="42">
        <f>+INEGI!C25</f>
        <v>45</v>
      </c>
      <c r="K40" s="42">
        <f>+INEGI!D25</f>
        <v>165</v>
      </c>
      <c r="L40" s="42">
        <f>+INEGI!E25</f>
        <v>30</v>
      </c>
      <c r="M40" s="252">
        <f t="shared" si="29"/>
        <v>1.4502550811558066E-4</v>
      </c>
      <c r="N40" s="252">
        <f t="shared" si="30"/>
        <v>1.5360039321700664E-4</v>
      </c>
      <c r="O40" s="252">
        <f t="shared" si="31"/>
        <v>3.3504987166574612E-4</v>
      </c>
      <c r="P40" s="252">
        <f t="shared" si="32"/>
        <v>5.4640827626402453E-4</v>
      </c>
      <c r="Q40" s="43">
        <f t="shared" si="44"/>
        <v>1.1800840492623579E-3</v>
      </c>
      <c r="R40" s="256">
        <v>138</v>
      </c>
      <c r="S40" s="256">
        <f>+INEGI!G25</f>
        <v>42</v>
      </c>
      <c r="T40" s="256">
        <f>+INEGI!H25</f>
        <v>26</v>
      </c>
      <c r="U40" s="256">
        <f>+INEGI!I25</f>
        <v>12</v>
      </c>
      <c r="V40" s="259">
        <f t="shared" si="33"/>
        <v>1.0853220418063785E-4</v>
      </c>
      <c r="W40" s="259">
        <f t="shared" si="34"/>
        <v>1.6411378555798687E-4</v>
      </c>
      <c r="X40" s="259">
        <f t="shared" si="35"/>
        <v>1.2983899964044585E-4</v>
      </c>
      <c r="Y40" s="259">
        <f t="shared" si="36"/>
        <v>4.7687172150691462E-4</v>
      </c>
      <c r="Z40" s="44">
        <f t="shared" si="45"/>
        <v>8.7935671088598525E-4</v>
      </c>
      <c r="AA40" s="45">
        <f t="shared" si="46"/>
        <v>7.4745320425308745E-4</v>
      </c>
      <c r="AB40" s="44">
        <f t="shared" si="47"/>
        <v>-0.25483552511734237</v>
      </c>
      <c r="AC40" s="44">
        <f t="shared" si="48"/>
        <v>-0.25483552511734237</v>
      </c>
      <c r="AD40" s="36">
        <f t="shared" si="37"/>
        <v>3.2322913330420137E-2</v>
      </c>
      <c r="AE40" s="36">
        <f t="shared" si="49"/>
        <v>4.8484369995630203E-3</v>
      </c>
      <c r="AF40" s="262">
        <f t="shared" si="50"/>
        <v>5.5958902038161073E-3</v>
      </c>
      <c r="AG40" s="37">
        <v>822645</v>
      </c>
      <c r="AH40" s="37">
        <v>218938</v>
      </c>
      <c r="AI40" s="46">
        <f t="shared" si="51"/>
        <v>0.26613910009785507</v>
      </c>
      <c r="AJ40" s="47">
        <f t="shared" si="52"/>
        <v>58267.962297224192</v>
      </c>
      <c r="AK40" s="262">
        <f t="shared" si="38"/>
        <v>3.6590113574887031E-5</v>
      </c>
      <c r="AM40" s="48">
        <f t="shared" si="53"/>
        <v>2325967.4299926804</v>
      </c>
      <c r="AN40" s="49">
        <f t="shared" si="54"/>
        <v>11105181.66288955</v>
      </c>
      <c r="AO40" s="49">
        <f t="shared" si="55"/>
        <v>145227.95963286725</v>
      </c>
      <c r="AP40" s="49">
        <f t="shared" si="56"/>
        <v>13576377.052515099</v>
      </c>
      <c r="AQ40" s="266">
        <f t="shared" si="57"/>
        <v>8.0593325195689267E-3</v>
      </c>
    </row>
    <row r="41" spans="1:43" x14ac:dyDescent="0.2">
      <c r="A41" s="33" t="s">
        <v>84</v>
      </c>
      <c r="B41" s="34">
        <f>+'CENSO POB 2020'!C26</f>
        <v>6282</v>
      </c>
      <c r="C41" s="35">
        <f t="shared" si="58"/>
        <v>1.0860165941675964E-3</v>
      </c>
      <c r="D41" s="36">
        <f t="shared" si="40"/>
        <v>9.2311410504245688E-4</v>
      </c>
      <c r="E41" s="37">
        <v>1314.52</v>
      </c>
      <c r="F41" s="38">
        <f t="shared" si="59"/>
        <v>2.0468968146129852E-2</v>
      </c>
      <c r="G41" s="39">
        <f t="shared" si="42"/>
        <v>3.0703452219194775E-3</v>
      </c>
      <c r="H41" s="40">
        <f t="shared" si="43"/>
        <v>3.9934593269619345E-3</v>
      </c>
      <c r="I41" s="41">
        <v>1391</v>
      </c>
      <c r="J41" s="42">
        <f>+INEGI!C26</f>
        <v>288</v>
      </c>
      <c r="K41" s="42">
        <f>+INEGI!D26</f>
        <v>3319</v>
      </c>
      <c r="L41" s="42">
        <f>+INEGI!E26</f>
        <v>607</v>
      </c>
      <c r="M41" s="252">
        <f t="shared" si="29"/>
        <v>8.1342936205150277E-4</v>
      </c>
      <c r="N41" s="252">
        <f t="shared" si="30"/>
        <v>9.8304251658884239E-4</v>
      </c>
      <c r="O41" s="252">
        <f t="shared" si="31"/>
        <v>6.739578933688554E-3</v>
      </c>
      <c r="P41" s="252">
        <f t="shared" si="32"/>
        <v>1.1055660789742095E-2</v>
      </c>
      <c r="Q41" s="43">
        <f t="shared" si="44"/>
        <v>1.9591711602070995E-2</v>
      </c>
      <c r="R41" s="256">
        <v>1108.99999999377</v>
      </c>
      <c r="S41" s="256">
        <f>+INEGI!G26</f>
        <v>248</v>
      </c>
      <c r="T41" s="256">
        <f>+INEGI!H26</f>
        <v>1071</v>
      </c>
      <c r="U41" s="256">
        <f>+INEGI!I26</f>
        <v>111</v>
      </c>
      <c r="V41" s="259">
        <f t="shared" si="33"/>
        <v>8.7218995967863202E-4</v>
      </c>
      <c r="W41" s="259">
        <f t="shared" si="34"/>
        <v>9.6905282900906537E-4</v>
      </c>
      <c r="X41" s="259">
        <f t="shared" si="35"/>
        <v>5.3483680236506735E-3</v>
      </c>
      <c r="Y41" s="259">
        <f t="shared" si="36"/>
        <v>4.4110634239389601E-3</v>
      </c>
      <c r="Z41" s="44">
        <f t="shared" si="45"/>
        <v>1.1600674236277331E-2</v>
      </c>
      <c r="AA41" s="45">
        <f t="shared" si="46"/>
        <v>9.8605731008357313E-3</v>
      </c>
      <c r="AB41" s="44">
        <f t="shared" si="47"/>
        <v>-0.40787847065638461</v>
      </c>
      <c r="AC41" s="44">
        <f t="shared" si="48"/>
        <v>-0.40787847065638461</v>
      </c>
      <c r="AD41" s="36">
        <f t="shared" si="37"/>
        <v>5.1734625501291355E-2</v>
      </c>
      <c r="AE41" s="36">
        <f t="shared" si="49"/>
        <v>7.7601938251937027E-3</v>
      </c>
      <c r="AF41" s="262">
        <f t="shared" si="50"/>
        <v>1.7620766926029433E-2</v>
      </c>
      <c r="AG41" s="37">
        <v>1482915</v>
      </c>
      <c r="AH41" s="37">
        <v>140414</v>
      </c>
      <c r="AI41" s="46">
        <f t="shared" si="51"/>
        <v>9.4687827690730753E-2</v>
      </c>
      <c r="AJ41" s="47">
        <f t="shared" si="52"/>
        <v>13295.496637366268</v>
      </c>
      <c r="AK41" s="262">
        <f t="shared" si="38"/>
        <v>8.3490774829950728E-6</v>
      </c>
      <c r="AM41" s="48">
        <f t="shared" si="53"/>
        <v>7925118.1981786946</v>
      </c>
      <c r="AN41" s="49">
        <f t="shared" si="54"/>
        <v>34968845.103420332</v>
      </c>
      <c r="AO41" s="49">
        <f t="shared" si="55"/>
        <v>33137.898989859386</v>
      </c>
      <c r="AP41" s="49">
        <f t="shared" si="56"/>
        <v>42927101.200588882</v>
      </c>
      <c r="AQ41" s="266">
        <f t="shared" si="57"/>
        <v>2.5482776541819796E-2</v>
      </c>
    </row>
    <row r="42" spans="1:43" x14ac:dyDescent="0.2">
      <c r="A42" s="33" t="s">
        <v>85</v>
      </c>
      <c r="B42" s="34">
        <f>+'CENSO POB 2020'!C27</f>
        <v>102149</v>
      </c>
      <c r="C42" s="35">
        <f t="shared" si="58"/>
        <v>1.7659266010446643E-2</v>
      </c>
      <c r="D42" s="36">
        <f t="shared" si="40"/>
        <v>1.5010376108879647E-2</v>
      </c>
      <c r="E42" s="37">
        <v>184.87</v>
      </c>
      <c r="F42" s="38">
        <f t="shared" si="59"/>
        <v>2.8786919492856905E-3</v>
      </c>
      <c r="G42" s="39">
        <f t="shared" si="42"/>
        <v>4.3180379239285356E-4</v>
      </c>
      <c r="H42" s="40">
        <f t="shared" si="43"/>
        <v>1.5442179901272501E-2</v>
      </c>
      <c r="I42" s="41">
        <v>870</v>
      </c>
      <c r="J42" s="42">
        <f>+INEGI!C27</f>
        <v>513</v>
      </c>
      <c r="K42" s="42">
        <f>+INEGI!D27</f>
        <v>350</v>
      </c>
      <c r="L42" s="42">
        <f>+INEGI!E27</f>
        <v>123</v>
      </c>
      <c r="M42" s="252">
        <f t="shared" si="29"/>
        <v>5.0875883895385148E-4</v>
      </c>
      <c r="N42" s="252">
        <f t="shared" si="30"/>
        <v>1.7510444826738757E-3</v>
      </c>
      <c r="O42" s="252">
        <f t="shared" si="31"/>
        <v>7.1071184898794629E-4</v>
      </c>
      <c r="P42" s="252">
        <f t="shared" si="32"/>
        <v>2.2402739326825003E-3</v>
      </c>
      <c r="Q42" s="43">
        <f t="shared" si="44"/>
        <v>5.2107891032981742E-3</v>
      </c>
      <c r="R42" s="256">
        <v>2629.9999999954803</v>
      </c>
      <c r="S42" s="256">
        <f>+INEGI!G27</f>
        <v>724</v>
      </c>
      <c r="T42" s="256">
        <f>+INEGI!H27</f>
        <v>85</v>
      </c>
      <c r="U42" s="256">
        <f>+INEGI!I27</f>
        <v>417</v>
      </c>
      <c r="V42" s="259">
        <f t="shared" si="33"/>
        <v>2.0684036014100506E-3</v>
      </c>
      <c r="W42" s="259">
        <f t="shared" si="34"/>
        <v>2.8290090653329165E-3</v>
      </c>
      <c r="X42" s="259">
        <f t="shared" si="35"/>
        <v>4.2447365267068836E-4</v>
      </c>
      <c r="Y42" s="259">
        <f t="shared" si="36"/>
        <v>1.6571292322365285E-2</v>
      </c>
      <c r="Z42" s="44">
        <f t="shared" si="45"/>
        <v>2.1893178641778942E-2</v>
      </c>
      <c r="AA42" s="45">
        <f t="shared" si="46"/>
        <v>1.86092018455121E-2</v>
      </c>
      <c r="AB42" s="44">
        <f t="shared" si="47"/>
        <v>3.2015092546964969</v>
      </c>
      <c r="AC42" s="44">
        <f t="shared" si="48"/>
        <v>0</v>
      </c>
      <c r="AD42" s="36">
        <f t="shared" si="37"/>
        <v>0</v>
      </c>
      <c r="AE42" s="36">
        <f t="shared" si="49"/>
        <v>0</v>
      </c>
      <c r="AF42" s="262">
        <f t="shared" si="50"/>
        <v>1.86092018455121E-2</v>
      </c>
      <c r="AG42" s="37">
        <v>59610291</v>
      </c>
      <c r="AH42" s="37">
        <v>9156806</v>
      </c>
      <c r="AI42" s="46">
        <f t="shared" si="51"/>
        <v>0.15361116086482449</v>
      </c>
      <c r="AJ42" s="47">
        <f t="shared" si="52"/>
        <v>1406587.59947399</v>
      </c>
      <c r="AK42" s="262">
        <f t="shared" si="38"/>
        <v>8.8328470721607565E-4</v>
      </c>
      <c r="AM42" s="48">
        <f t="shared" si="53"/>
        <v>30645385.600615762</v>
      </c>
      <c r="AN42" s="49">
        <f t="shared" si="54"/>
        <v>36930418.498000711</v>
      </c>
      <c r="AO42" s="49">
        <f t="shared" si="55"/>
        <v>3505800.4272483662</v>
      </c>
      <c r="AP42" s="49">
        <f t="shared" si="56"/>
        <v>71081604.52586484</v>
      </c>
      <c r="AQ42" s="266">
        <f t="shared" si="57"/>
        <v>4.2196109071109877E-2</v>
      </c>
    </row>
    <row r="43" spans="1:43" x14ac:dyDescent="0.2">
      <c r="A43" s="33" t="s">
        <v>87</v>
      </c>
      <c r="B43" s="34">
        <f>+'CENSO POB 2020'!C37</f>
        <v>1959</v>
      </c>
      <c r="C43" s="35">
        <f t="shared" si="58"/>
        <v>3.3866706589849116E-4</v>
      </c>
      <c r="D43" s="36">
        <f t="shared" si="40"/>
        <v>2.8786700601371749E-4</v>
      </c>
      <c r="E43" s="37">
        <v>497.27</v>
      </c>
      <c r="F43" s="38">
        <f t="shared" si="59"/>
        <v>7.743209528973307E-3</v>
      </c>
      <c r="G43" s="39">
        <f t="shared" si="42"/>
        <v>1.1614814293459961E-3</v>
      </c>
      <c r="H43" s="40">
        <f t="shared" si="43"/>
        <v>1.4493484353597136E-3</v>
      </c>
      <c r="I43" s="41">
        <v>525</v>
      </c>
      <c r="J43" s="42">
        <f>+INEGI!C29</f>
        <v>98</v>
      </c>
      <c r="K43" s="42">
        <f>+INEGI!D29</f>
        <v>163</v>
      </c>
      <c r="L43" s="42">
        <f>+INEGI!E29</f>
        <v>24</v>
      </c>
      <c r="M43" s="252">
        <f t="shared" si="29"/>
        <v>3.070096441962897E-4</v>
      </c>
      <c r="N43" s="252">
        <f t="shared" si="30"/>
        <v>3.3450752300592557E-4</v>
      </c>
      <c r="O43" s="252">
        <f t="shared" si="31"/>
        <v>3.3098866110010071E-4</v>
      </c>
      <c r="P43" s="252">
        <f t="shared" si="32"/>
        <v>4.3712662101121958E-4</v>
      </c>
      <c r="Q43" s="43">
        <f t="shared" si="44"/>
        <v>1.4096324493135357E-3</v>
      </c>
      <c r="R43" s="256">
        <v>374.99999999594002</v>
      </c>
      <c r="S43" s="256">
        <f>+INEGI!G29</f>
        <v>59</v>
      </c>
      <c r="T43" s="256">
        <f>+INEGI!H29</f>
        <v>60</v>
      </c>
      <c r="U43" s="256">
        <f>+INEGI!I29</f>
        <v>19</v>
      </c>
      <c r="V43" s="259">
        <f t="shared" si="33"/>
        <v>2.9492446787897505E-4</v>
      </c>
      <c r="W43" s="259">
        <f t="shared" si="34"/>
        <v>2.3054079399812441E-4</v>
      </c>
      <c r="X43" s="259">
        <f t="shared" si="35"/>
        <v>2.996284607087212E-4</v>
      </c>
      <c r="Y43" s="259">
        <f t="shared" si="36"/>
        <v>7.5504689238594823E-4</v>
      </c>
      <c r="Z43" s="44">
        <f t="shared" si="45"/>
        <v>1.5801406149717689E-3</v>
      </c>
      <c r="AA43" s="45">
        <f t="shared" si="46"/>
        <v>1.3431195227260036E-3</v>
      </c>
      <c r="AB43" s="44">
        <f t="shared" si="47"/>
        <v>0.12095930803896254</v>
      </c>
      <c r="AC43" s="44">
        <f t="shared" si="48"/>
        <v>0</v>
      </c>
      <c r="AD43" s="36">
        <f t="shared" si="37"/>
        <v>0</v>
      </c>
      <c r="AE43" s="36">
        <f t="shared" si="49"/>
        <v>0</v>
      </c>
      <c r="AF43" s="262">
        <f t="shared" si="50"/>
        <v>1.3431195227260036E-3</v>
      </c>
      <c r="AG43" s="37">
        <v>1019354</v>
      </c>
      <c r="AH43" s="37">
        <v>288216.5</v>
      </c>
      <c r="AI43" s="46">
        <f t="shared" si="51"/>
        <v>0.282744267447815</v>
      </c>
      <c r="AJ43" s="47">
        <f t="shared" si="52"/>
        <v>81491.563158873178</v>
      </c>
      <c r="AK43" s="262">
        <f t="shared" si="38"/>
        <v>5.1173671325044735E-5</v>
      </c>
      <c r="AM43" s="48">
        <f t="shared" si="53"/>
        <v>2876267.5966226435</v>
      </c>
      <c r="AN43" s="49">
        <f t="shared" si="54"/>
        <v>2665453.7082722103</v>
      </c>
      <c r="AO43" s="49">
        <f t="shared" si="55"/>
        <v>203110.81730448434</v>
      </c>
      <c r="AP43" s="49">
        <f t="shared" si="56"/>
        <v>5744832.1221993379</v>
      </c>
      <c r="AQ43" s="266">
        <f t="shared" si="57"/>
        <v>3.4102995344643923E-3</v>
      </c>
    </row>
    <row r="44" spans="1:43" x14ac:dyDescent="0.2">
      <c r="A44" s="33" t="s">
        <v>88</v>
      </c>
      <c r="B44" s="34">
        <f>+'CENSO POB 2020'!C29</f>
        <v>16086</v>
      </c>
      <c r="C44" s="35">
        <f t="shared" si="58"/>
        <v>2.7809078213594327E-3</v>
      </c>
      <c r="D44" s="36">
        <f t="shared" si="40"/>
        <v>2.3637716481555177E-3</v>
      </c>
      <c r="E44" s="37">
        <v>170.12</v>
      </c>
      <c r="F44" s="38">
        <f t="shared" si="59"/>
        <v>2.6490132223318096E-3</v>
      </c>
      <c r="G44" s="39">
        <f t="shared" si="42"/>
        <v>3.9735198334977145E-4</v>
      </c>
      <c r="H44" s="40">
        <f t="shared" si="43"/>
        <v>2.7611236315052893E-3</v>
      </c>
      <c r="I44" s="41">
        <v>1777</v>
      </c>
      <c r="J44" s="42">
        <f>+INEGI!C30</f>
        <v>349</v>
      </c>
      <c r="K44" s="42">
        <f>+INEGI!D30</f>
        <v>145</v>
      </c>
      <c r="L44" s="42">
        <f>+INEGI!E30</f>
        <v>79</v>
      </c>
      <c r="M44" s="252">
        <f t="shared" si="29"/>
        <v>1.0391545480701082E-3</v>
      </c>
      <c r="N44" s="252">
        <f t="shared" si="30"/>
        <v>1.1912563829496736E-3</v>
      </c>
      <c r="O44" s="252">
        <f t="shared" si="31"/>
        <v>2.9443776600929206E-4</v>
      </c>
      <c r="P44" s="252">
        <f t="shared" si="32"/>
        <v>1.4388751274952644E-3</v>
      </c>
      <c r="Q44" s="43">
        <f t="shared" si="44"/>
        <v>3.9637238245243383E-3</v>
      </c>
      <c r="R44" s="256">
        <v>887.9999999826681</v>
      </c>
      <c r="S44" s="256">
        <f>+INEGI!G30</f>
        <v>347</v>
      </c>
      <c r="T44" s="256">
        <f>+INEGI!H30</f>
        <v>71</v>
      </c>
      <c r="U44" s="256">
        <f>+INEGI!I30</f>
        <v>43</v>
      </c>
      <c r="V44" s="259">
        <f t="shared" si="33"/>
        <v>6.9838113993134308E-4</v>
      </c>
      <c r="W44" s="259">
        <f t="shared" si="34"/>
        <v>1.3558924663957487E-3</v>
      </c>
      <c r="X44" s="259">
        <f t="shared" si="35"/>
        <v>3.5456034517198672E-4</v>
      </c>
      <c r="Y44" s="259">
        <f t="shared" si="36"/>
        <v>1.7087903353997774E-3</v>
      </c>
      <c r="Z44" s="44">
        <f t="shared" si="45"/>
        <v>4.1176242868988557E-3</v>
      </c>
      <c r="AA44" s="45">
        <f t="shared" si="46"/>
        <v>3.4999806438640274E-3</v>
      </c>
      <c r="AB44" s="44">
        <f t="shared" si="47"/>
        <v>3.8827241550560346E-2</v>
      </c>
      <c r="AC44" s="44">
        <f t="shared" si="48"/>
        <v>0</v>
      </c>
      <c r="AD44" s="36">
        <f t="shared" si="37"/>
        <v>0</v>
      </c>
      <c r="AE44" s="36">
        <f t="shared" si="49"/>
        <v>0</v>
      </c>
      <c r="AF44" s="262">
        <f t="shared" si="50"/>
        <v>3.4999806438640274E-3</v>
      </c>
      <c r="AG44" s="37">
        <v>2430155</v>
      </c>
      <c r="AH44" s="37">
        <v>518824</v>
      </c>
      <c r="AI44" s="46">
        <f t="shared" si="51"/>
        <v>0.21349420098717983</v>
      </c>
      <c r="AJ44" s="47">
        <f t="shared" si="52"/>
        <v>110765.9153329726</v>
      </c>
      <c r="AK44" s="262">
        <f t="shared" si="38"/>
        <v>6.95568758966686E-5</v>
      </c>
      <c r="AM44" s="48">
        <f t="shared" si="53"/>
        <v>5479517.7183164014</v>
      </c>
      <c r="AN44" s="49">
        <f t="shared" si="54"/>
        <v>6945797.6212973669</v>
      </c>
      <c r="AO44" s="49">
        <f t="shared" si="55"/>
        <v>276074.66000987758</v>
      </c>
      <c r="AP44" s="49">
        <f t="shared" si="56"/>
        <v>12701389.999623647</v>
      </c>
      <c r="AQ44" s="266">
        <f t="shared" si="57"/>
        <v>7.539914741004545E-3</v>
      </c>
    </row>
    <row r="45" spans="1:43" x14ac:dyDescent="0.2">
      <c r="A45" s="33" t="s">
        <v>89</v>
      </c>
      <c r="B45" s="34">
        <f>+'CENSO POB 2020'!C30</f>
        <v>1386</v>
      </c>
      <c r="C45" s="35">
        <f t="shared" si="58"/>
        <v>2.3960824570459864E-4</v>
      </c>
      <c r="D45" s="36">
        <f t="shared" si="40"/>
        <v>2.0366700884890884E-4</v>
      </c>
      <c r="E45" s="37">
        <v>444.11</v>
      </c>
      <c r="F45" s="38">
        <f t="shared" si="59"/>
        <v>6.9154318255924057E-3</v>
      </c>
      <c r="G45" s="39">
        <f t="shared" si="42"/>
        <v>1.0373147738388607E-3</v>
      </c>
      <c r="H45" s="40">
        <f t="shared" si="43"/>
        <v>1.2409817826877696E-3</v>
      </c>
      <c r="I45" s="41">
        <v>236</v>
      </c>
      <c r="J45" s="42">
        <f>+INEGI!C31</f>
        <v>60</v>
      </c>
      <c r="K45" s="42">
        <f>+INEGI!D31</f>
        <v>117</v>
      </c>
      <c r="L45" s="42">
        <f>+INEGI!E31</f>
        <v>25</v>
      </c>
      <c r="M45" s="252">
        <f t="shared" si="29"/>
        <v>1.3800814481966547E-4</v>
      </c>
      <c r="N45" s="252">
        <f t="shared" si="30"/>
        <v>2.0480052428934218E-4</v>
      </c>
      <c r="O45" s="252">
        <f t="shared" si="31"/>
        <v>2.3758081809025633E-4</v>
      </c>
      <c r="P45" s="252">
        <f t="shared" si="32"/>
        <v>4.5534023022002039E-4</v>
      </c>
      <c r="Q45" s="43">
        <f t="shared" si="44"/>
        <v>1.0357297174192843E-3</v>
      </c>
      <c r="R45" s="256">
        <v>156.00000000186</v>
      </c>
      <c r="S45" s="256">
        <f>+INEGI!G31</f>
        <v>44</v>
      </c>
      <c r="T45" s="256">
        <f>+INEGI!H31</f>
        <v>20</v>
      </c>
      <c r="U45" s="256">
        <f>+INEGI!I31</f>
        <v>31</v>
      </c>
      <c r="V45" s="259">
        <f t="shared" si="33"/>
        <v>1.2268857864044475E-4</v>
      </c>
      <c r="W45" s="259">
        <f t="shared" si="34"/>
        <v>1.7192872772741483E-4</v>
      </c>
      <c r="X45" s="259">
        <f t="shared" si="35"/>
        <v>9.9876153569573728E-5</v>
      </c>
      <c r="Y45" s="259">
        <f t="shared" si="36"/>
        <v>1.2319186138928628E-3</v>
      </c>
      <c r="Z45" s="44">
        <f t="shared" si="45"/>
        <v>1.6264120738302961E-3</v>
      </c>
      <c r="AA45" s="45">
        <f t="shared" si="46"/>
        <v>1.3824502627557515E-3</v>
      </c>
      <c r="AB45" s="44">
        <f t="shared" si="47"/>
        <v>0.5703055019825134</v>
      </c>
      <c r="AC45" s="44">
        <f t="shared" si="48"/>
        <v>0</v>
      </c>
      <c r="AD45" s="36">
        <f t="shared" si="37"/>
        <v>0</v>
      </c>
      <c r="AE45" s="36">
        <f t="shared" si="49"/>
        <v>0</v>
      </c>
      <c r="AF45" s="262">
        <f t="shared" si="50"/>
        <v>1.3824502627557515E-3</v>
      </c>
      <c r="AG45" s="37">
        <v>721085</v>
      </c>
      <c r="AH45" s="37">
        <v>336929</v>
      </c>
      <c r="AI45" s="46">
        <f t="shared" si="51"/>
        <v>0.46725282040258775</v>
      </c>
      <c r="AJ45" s="47">
        <f t="shared" si="52"/>
        <v>157431.02552542349</v>
      </c>
      <c r="AK45" s="262">
        <f t="shared" si="38"/>
        <v>9.886082981248519E-5</v>
      </c>
      <c r="AM45" s="48">
        <f t="shared" si="53"/>
        <v>2462758.8525032261</v>
      </c>
      <c r="AN45" s="49">
        <f t="shared" si="54"/>
        <v>2743506.5286560655</v>
      </c>
      <c r="AO45" s="49">
        <f t="shared" si="55"/>
        <v>392383.49375152722</v>
      </c>
      <c r="AP45" s="49">
        <f t="shared" si="56"/>
        <v>5598648.8749108184</v>
      </c>
      <c r="AQ45" s="266">
        <f t="shared" si="57"/>
        <v>3.3235209046332255E-3</v>
      </c>
    </row>
    <row r="46" spans="1:43" x14ac:dyDescent="0.2">
      <c r="A46" s="33" t="s">
        <v>90</v>
      </c>
      <c r="B46" s="34">
        <f>+'CENSO POB 2020'!C31</f>
        <v>7026</v>
      </c>
      <c r="C46" s="35">
        <f t="shared" si="58"/>
        <v>1.2146374706497186E-3</v>
      </c>
      <c r="D46" s="36">
        <f t="shared" si="40"/>
        <v>1.0324418500522608E-3</v>
      </c>
      <c r="E46" s="37">
        <v>127.8</v>
      </c>
      <c r="F46" s="38">
        <f t="shared" si="59"/>
        <v>1.990029918963116E-3</v>
      </c>
      <c r="G46" s="39">
        <f t="shared" si="42"/>
        <v>2.9850448784446741E-4</v>
      </c>
      <c r="H46" s="40">
        <f t="shared" si="43"/>
        <v>1.3309463378967283E-3</v>
      </c>
      <c r="I46" s="41">
        <v>1201</v>
      </c>
      <c r="J46" s="42">
        <f>+INEGI!C32</f>
        <v>185</v>
      </c>
      <c r="K46" s="42">
        <f>+INEGI!D32</f>
        <v>941</v>
      </c>
      <c r="L46" s="42">
        <f>+INEGI!E32</f>
        <v>42</v>
      </c>
      <c r="M46" s="252">
        <f t="shared" si="29"/>
        <v>7.0232110986617887E-4</v>
      </c>
      <c r="N46" s="252">
        <f t="shared" si="30"/>
        <v>6.3146828322547177E-4</v>
      </c>
      <c r="O46" s="252">
        <f t="shared" si="31"/>
        <v>1.9107995711361643E-3</v>
      </c>
      <c r="P46" s="252">
        <f t="shared" si="32"/>
        <v>7.6497158676963432E-4</v>
      </c>
      <c r="Q46" s="43">
        <f t="shared" si="44"/>
        <v>4.0095605509974496E-3</v>
      </c>
      <c r="R46" s="256">
        <v>649.99999999475995</v>
      </c>
      <c r="S46" s="256">
        <f>+INEGI!G32</f>
        <v>163</v>
      </c>
      <c r="T46" s="256">
        <f>+INEGI!H32</f>
        <v>395</v>
      </c>
      <c r="U46" s="256">
        <f>+INEGI!I32</f>
        <v>10</v>
      </c>
      <c r="V46" s="259">
        <f t="shared" si="33"/>
        <v>5.1120241099163687E-4</v>
      </c>
      <c r="W46" s="259">
        <f t="shared" si="34"/>
        <v>6.3691778680837765E-4</v>
      </c>
      <c r="X46" s="259">
        <f t="shared" si="35"/>
        <v>1.972554032999081E-3</v>
      </c>
      <c r="Y46" s="259">
        <f t="shared" si="36"/>
        <v>3.9739310125576219E-4</v>
      </c>
      <c r="Z46" s="44">
        <f t="shared" si="45"/>
        <v>3.5180673320548577E-3</v>
      </c>
      <c r="AA46" s="45">
        <f t="shared" si="46"/>
        <v>2.990357232246629E-3</v>
      </c>
      <c r="AB46" s="44">
        <f t="shared" si="47"/>
        <v>-0.12258032088337566</v>
      </c>
      <c r="AC46" s="44">
        <f t="shared" si="48"/>
        <v>-0.12258032088337566</v>
      </c>
      <c r="AD46" s="36">
        <f t="shared" si="37"/>
        <v>1.5547883624561434E-2</v>
      </c>
      <c r="AE46" s="36">
        <f t="shared" si="49"/>
        <v>2.3321825436842152E-3</v>
      </c>
      <c r="AF46" s="262">
        <f t="shared" si="50"/>
        <v>5.3225397759308441E-3</v>
      </c>
      <c r="AG46" s="37">
        <v>1890448</v>
      </c>
      <c r="AH46" s="37">
        <v>629171</v>
      </c>
      <c r="AI46" s="46">
        <f t="shared" si="51"/>
        <v>0.33281581931901855</v>
      </c>
      <c r="AJ46" s="47">
        <f t="shared" si="52"/>
        <v>209398.06185676623</v>
      </c>
      <c r="AK46" s="262">
        <f t="shared" si="38"/>
        <v>1.3149419618652597E-4</v>
      </c>
      <c r="AM46" s="48">
        <f t="shared" si="53"/>
        <v>2641295.7237476315</v>
      </c>
      <c r="AN46" s="49">
        <f t="shared" si="54"/>
        <v>10562711.019483374</v>
      </c>
      <c r="AO46" s="49">
        <f t="shared" si="55"/>
        <v>521906.92922144278</v>
      </c>
      <c r="AP46" s="49">
        <f t="shared" si="56"/>
        <v>13725913.672452448</v>
      </c>
      <c r="AQ46" s="266">
        <f t="shared" si="57"/>
        <v>8.1481018089946539E-3</v>
      </c>
    </row>
    <row r="47" spans="1:43" x14ac:dyDescent="0.2">
      <c r="A47" s="33" t="s">
        <v>91</v>
      </c>
      <c r="B47" s="34">
        <f>+'CENSO POB 2020'!C32</f>
        <v>3298</v>
      </c>
      <c r="C47" s="35">
        <f t="shared" si="58"/>
        <v>5.7015006806188052E-4</v>
      </c>
      <c r="D47" s="36">
        <f t="shared" si="40"/>
        <v>4.8462755785259843E-4</v>
      </c>
      <c r="E47" s="37">
        <v>561.88</v>
      </c>
      <c r="F47" s="38">
        <f t="shared" si="59"/>
        <v>8.7492802102268827E-3</v>
      </c>
      <c r="G47" s="39">
        <f t="shared" si="42"/>
        <v>1.3123920315340324E-3</v>
      </c>
      <c r="H47" s="40">
        <f t="shared" si="43"/>
        <v>1.7970195893866308E-3</v>
      </c>
      <c r="I47" s="41">
        <v>779</v>
      </c>
      <c r="J47" s="42">
        <f>+INEGI!C33</f>
        <v>188</v>
      </c>
      <c r="K47" s="42">
        <f>+INEGI!D33</f>
        <v>1437</v>
      </c>
      <c r="L47" s="42">
        <f>+INEGI!E33</f>
        <v>355</v>
      </c>
      <c r="M47" s="252">
        <f t="shared" si="29"/>
        <v>4.5554383395982794E-4</v>
      </c>
      <c r="N47" s="252">
        <f t="shared" si="30"/>
        <v>6.4170830943993879E-4</v>
      </c>
      <c r="O47" s="252">
        <f t="shared" si="31"/>
        <v>2.9179797914162253E-3</v>
      </c>
      <c r="P47" s="252">
        <f t="shared" si="32"/>
        <v>6.4658312691242897E-3</v>
      </c>
      <c r="Q47" s="43">
        <f t="shared" si="44"/>
        <v>1.0481063203940282E-2</v>
      </c>
      <c r="R47" s="256">
        <v>671.99999999645991</v>
      </c>
      <c r="S47" s="256">
        <f>+INEGI!G33</f>
        <v>134</v>
      </c>
      <c r="T47" s="256">
        <f>+INEGI!H33</f>
        <v>300</v>
      </c>
      <c r="U47" s="256">
        <f>+INEGI!I33</f>
        <v>75</v>
      </c>
      <c r="V47" s="259">
        <f t="shared" si="33"/>
        <v>5.2850464644206097E-4</v>
      </c>
      <c r="W47" s="259">
        <f t="shared" si="34"/>
        <v>5.2360112535167235E-4</v>
      </c>
      <c r="X47" s="259">
        <f t="shared" si="35"/>
        <v>1.4981423035436059E-3</v>
      </c>
      <c r="Y47" s="259">
        <f t="shared" si="36"/>
        <v>2.9804482594182166E-3</v>
      </c>
      <c r="Z47" s="44">
        <f t="shared" si="45"/>
        <v>5.5306963347555565E-3</v>
      </c>
      <c r="AA47" s="45">
        <f t="shared" si="46"/>
        <v>4.7010918845422226E-3</v>
      </c>
      <c r="AB47" s="44">
        <f t="shared" si="47"/>
        <v>-0.47231533412790316</v>
      </c>
      <c r="AC47" s="44">
        <f t="shared" si="48"/>
        <v>-0.47231533412790316</v>
      </c>
      <c r="AD47" s="36">
        <f t="shared" si="37"/>
        <v>5.9907689881993235E-2</v>
      </c>
      <c r="AE47" s="36">
        <f t="shared" si="49"/>
        <v>8.9861534822989857E-3</v>
      </c>
      <c r="AF47" s="262">
        <f t="shared" si="50"/>
        <v>1.3687245366841207E-2</v>
      </c>
      <c r="AG47" s="37">
        <v>574456</v>
      </c>
      <c r="AH47" s="37">
        <v>112915</v>
      </c>
      <c r="AI47" s="46">
        <f t="shared" si="51"/>
        <v>0.19655987577812747</v>
      </c>
      <c r="AJ47" s="47">
        <f t="shared" si="52"/>
        <v>22194.558373487263</v>
      </c>
      <c r="AK47" s="262">
        <f t="shared" si="38"/>
        <v>1.3937357333483521E-5</v>
      </c>
      <c r="AM47" s="48">
        <f t="shared" si="53"/>
        <v>3566229.5479458487</v>
      </c>
      <c r="AN47" s="49">
        <f t="shared" si="54"/>
        <v>27162674.878727827</v>
      </c>
      <c r="AO47" s="49">
        <f t="shared" si="55"/>
        <v>55318.05644913853</v>
      </c>
      <c r="AP47" s="49">
        <f t="shared" si="56"/>
        <v>30784222.483122814</v>
      </c>
      <c r="AQ47" s="266">
        <f t="shared" si="57"/>
        <v>1.8274410351759838E-2</v>
      </c>
    </row>
    <row r="48" spans="1:43" x14ac:dyDescent="0.2">
      <c r="A48" s="33" t="s">
        <v>93</v>
      </c>
      <c r="B48" s="34">
        <f>+'CENSO POB 2020'!C34</f>
        <v>5351</v>
      </c>
      <c r="C48" s="35">
        <f t="shared" si="58"/>
        <v>9.2506762104279034E-4</v>
      </c>
      <c r="D48" s="36">
        <f t="shared" si="40"/>
        <v>7.8630747788637173E-4</v>
      </c>
      <c r="E48" s="37">
        <v>3428.68</v>
      </c>
      <c r="F48" s="38">
        <f t="shared" si="59"/>
        <v>5.3389481866591988E-2</v>
      </c>
      <c r="G48" s="39">
        <f t="shared" si="42"/>
        <v>8.0084222799887972E-3</v>
      </c>
      <c r="H48" s="40">
        <f t="shared" si="43"/>
        <v>8.7947297578751683E-3</v>
      </c>
      <c r="I48" s="41">
        <v>900</v>
      </c>
      <c r="J48" s="42">
        <f>+INEGI!C35</f>
        <v>170</v>
      </c>
      <c r="K48" s="42">
        <f>+INEGI!D35</f>
        <v>749</v>
      </c>
      <c r="L48" s="42">
        <f>+INEGI!E35</f>
        <v>32</v>
      </c>
      <c r="M48" s="252">
        <f t="shared" si="29"/>
        <v>5.2630224719363945E-4</v>
      </c>
      <c r="N48" s="252">
        <f t="shared" si="30"/>
        <v>5.8026815215313622E-4</v>
      </c>
      <c r="O48" s="252">
        <f t="shared" si="31"/>
        <v>1.5209233568342052E-3</v>
      </c>
      <c r="P48" s="252">
        <f t="shared" si="32"/>
        <v>5.8283549468162615E-4</v>
      </c>
      <c r="Q48" s="43">
        <f t="shared" si="44"/>
        <v>3.2103292508626068E-3</v>
      </c>
      <c r="R48" s="256">
        <v>711.99999999240003</v>
      </c>
      <c r="S48" s="256">
        <f>+INEGI!G35</f>
        <v>165</v>
      </c>
      <c r="T48" s="256">
        <f>+INEGI!H35</f>
        <v>176</v>
      </c>
      <c r="U48" s="256">
        <f>+INEGI!I35</f>
        <v>26</v>
      </c>
      <c r="V48" s="259">
        <f t="shared" si="33"/>
        <v>5.5996325634629935E-4</v>
      </c>
      <c r="W48" s="259">
        <f t="shared" si="34"/>
        <v>6.447327289778056E-4</v>
      </c>
      <c r="X48" s="259">
        <f t="shared" si="35"/>
        <v>8.7891015141224884E-4</v>
      </c>
      <c r="Y48" s="259">
        <f t="shared" si="36"/>
        <v>1.0332220632649817E-3</v>
      </c>
      <c r="Z48" s="44">
        <f t="shared" si="45"/>
        <v>3.1168282000013352E-3</v>
      </c>
      <c r="AA48" s="45">
        <f t="shared" si="46"/>
        <v>2.649303970001135E-3</v>
      </c>
      <c r="AB48" s="44">
        <f t="shared" si="47"/>
        <v>-2.9125065859256664E-2</v>
      </c>
      <c r="AC48" s="44">
        <f t="shared" si="48"/>
        <v>-2.9125065859256664E-2</v>
      </c>
      <c r="AD48" s="36">
        <f t="shared" si="37"/>
        <v>3.6941748175732111E-3</v>
      </c>
      <c r="AE48" s="36">
        <f t="shared" si="49"/>
        <v>5.5412622263598164E-4</v>
      </c>
      <c r="AF48" s="262">
        <f t="shared" si="50"/>
        <v>3.2034301926371165E-3</v>
      </c>
      <c r="AG48" s="37">
        <v>3808697</v>
      </c>
      <c r="AH48" s="37">
        <v>1194083</v>
      </c>
      <c r="AI48" s="46">
        <f t="shared" si="51"/>
        <v>0.31351483197534485</v>
      </c>
      <c r="AJ48" s="47">
        <f t="shared" si="52"/>
        <v>374362.73110961571</v>
      </c>
      <c r="AK48" s="262">
        <f t="shared" si="38"/>
        <v>2.3508587411436363E-4</v>
      </c>
      <c r="AM48" s="48">
        <f t="shared" si="53"/>
        <v>17453357.389074661</v>
      </c>
      <c r="AN48" s="49">
        <f t="shared" si="54"/>
        <v>6357285.9612864377</v>
      </c>
      <c r="AO48" s="49">
        <f t="shared" si="55"/>
        <v>933067.39172217832</v>
      </c>
      <c r="AP48" s="49">
        <f t="shared" si="56"/>
        <v>24743710.742083278</v>
      </c>
      <c r="AQ48" s="266">
        <f t="shared" si="57"/>
        <v>1.4688586790651598E-2</v>
      </c>
    </row>
    <row r="49" spans="1:43" x14ac:dyDescent="0.2">
      <c r="A49" s="33" t="s">
        <v>94</v>
      </c>
      <c r="B49" s="34">
        <f>+'CENSO POB 2020'!C35</f>
        <v>84666</v>
      </c>
      <c r="C49" s="35">
        <f t="shared" si="58"/>
        <v>1.4636848290638924E-2</v>
      </c>
      <c r="D49" s="36">
        <f t="shared" si="40"/>
        <v>1.2441321047043085E-2</v>
      </c>
      <c r="E49" s="37">
        <v>2539.67</v>
      </c>
      <c r="F49" s="38">
        <f t="shared" si="59"/>
        <v>3.9546316778505917E-2</v>
      </c>
      <c r="G49" s="39">
        <f t="shared" si="42"/>
        <v>5.9319475167758876E-3</v>
      </c>
      <c r="H49" s="40">
        <f t="shared" si="43"/>
        <v>1.8373268563818972E-2</v>
      </c>
      <c r="I49" s="41">
        <v>12929</v>
      </c>
      <c r="J49" s="42">
        <f>+INEGI!C36</f>
        <v>1702</v>
      </c>
      <c r="K49" s="42">
        <f>+INEGI!D36</f>
        <v>11424</v>
      </c>
      <c r="L49" s="42">
        <f>+INEGI!E36</f>
        <v>888</v>
      </c>
      <c r="M49" s="252">
        <f t="shared" si="29"/>
        <v>7.5606241710739607E-3</v>
      </c>
      <c r="N49" s="252">
        <f t="shared" si="30"/>
        <v>5.8095082056743401E-3</v>
      </c>
      <c r="O49" s="252">
        <f t="shared" si="31"/>
        <v>2.3197634750966568E-2</v>
      </c>
      <c r="P49" s="252">
        <f t="shared" si="32"/>
        <v>1.6173684977415125E-2</v>
      </c>
      <c r="Q49" s="43">
        <f t="shared" si="44"/>
        <v>5.2741452105129996E-2</v>
      </c>
      <c r="R49" s="256">
        <v>10671.999999957041</v>
      </c>
      <c r="S49" s="256">
        <f>+INEGI!G36</f>
        <v>1334</v>
      </c>
      <c r="T49" s="256">
        <f>+INEGI!H36</f>
        <v>4922</v>
      </c>
      <c r="U49" s="256">
        <f>+INEGI!I36</f>
        <v>346</v>
      </c>
      <c r="V49" s="259">
        <f t="shared" si="33"/>
        <v>8.3931571232688743E-3</v>
      </c>
      <c r="W49" s="259">
        <f t="shared" si="34"/>
        <v>5.21256642700844E-3</v>
      </c>
      <c r="X49" s="259">
        <f t="shared" si="35"/>
        <v>2.4579521393472095E-2</v>
      </c>
      <c r="Y49" s="259">
        <f t="shared" si="36"/>
        <v>1.3749801303449372E-2</v>
      </c>
      <c r="Z49" s="44">
        <f t="shared" si="45"/>
        <v>5.1935046247198774E-2</v>
      </c>
      <c r="AA49" s="45">
        <f t="shared" si="46"/>
        <v>4.4144789310118955E-2</v>
      </c>
      <c r="AB49" s="44">
        <f t="shared" si="47"/>
        <v>-1.528979248284265E-2</v>
      </c>
      <c r="AC49" s="44">
        <f t="shared" si="48"/>
        <v>-1.528979248284265E-2</v>
      </c>
      <c r="AD49" s="36">
        <f t="shared" si="37"/>
        <v>1.939331798560921E-3</v>
      </c>
      <c r="AE49" s="36">
        <f t="shared" si="49"/>
        <v>2.9089976978413813E-4</v>
      </c>
      <c r="AF49" s="262">
        <f t="shared" si="50"/>
        <v>4.4435689079903092E-2</v>
      </c>
      <c r="AG49" s="37">
        <v>39439786</v>
      </c>
      <c r="AH49" s="37">
        <v>10280239</v>
      </c>
      <c r="AI49" s="46">
        <f t="shared" si="51"/>
        <v>0.26065656137180865</v>
      </c>
      <c r="AJ49" s="47">
        <f t="shared" si="52"/>
        <v>2679611.7478203606</v>
      </c>
      <c r="AK49" s="262">
        <f t="shared" si="38"/>
        <v>1.6826965338037809E-3</v>
      </c>
      <c r="AM49" s="48">
        <f t="shared" si="53"/>
        <v>36462203.100969307</v>
      </c>
      <c r="AN49" s="49">
        <f t="shared" si="54"/>
        <v>88183717.259406313</v>
      </c>
      <c r="AO49" s="49">
        <f t="shared" si="55"/>
        <v>6678705.2678990103</v>
      </c>
      <c r="AP49" s="49">
        <f t="shared" si="56"/>
        <v>131324625.62827462</v>
      </c>
      <c r="AQ49" s="266">
        <f t="shared" si="57"/>
        <v>7.7958119596427691E-2</v>
      </c>
    </row>
    <row r="50" spans="1:43" x14ac:dyDescent="0.2">
      <c r="A50" s="33" t="s">
        <v>95</v>
      </c>
      <c r="B50" s="34">
        <f>+'CENSO POB 2020'!C39</f>
        <v>5119</v>
      </c>
      <c r="C50" s="35">
        <f t="shared" si="58"/>
        <v>8.8496003590320376E-4</v>
      </c>
      <c r="D50" s="36">
        <f t="shared" si="40"/>
        <v>7.5221603051772322E-4</v>
      </c>
      <c r="E50" s="37">
        <v>264.23</v>
      </c>
      <c r="F50" s="38">
        <f t="shared" si="59"/>
        <v>4.114441357493147E-3</v>
      </c>
      <c r="G50" s="39">
        <f t="shared" si="42"/>
        <v>6.1716620362397201E-4</v>
      </c>
      <c r="H50" s="40">
        <f t="shared" si="43"/>
        <v>1.3693822341416953E-3</v>
      </c>
      <c r="I50" s="41">
        <v>549</v>
      </c>
      <c r="J50" s="42">
        <f>+INEGI!C37</f>
        <v>118</v>
      </c>
      <c r="K50" s="42">
        <f>+INEGI!D37</f>
        <v>143</v>
      </c>
      <c r="L50" s="42">
        <f>+INEGI!E37</f>
        <v>8</v>
      </c>
      <c r="M50" s="252">
        <f t="shared" si="29"/>
        <v>3.2104437078812008E-4</v>
      </c>
      <c r="N50" s="252">
        <f t="shared" si="30"/>
        <v>4.0277436443570628E-4</v>
      </c>
      <c r="O50" s="252">
        <f t="shared" si="31"/>
        <v>2.9037655544364666E-4</v>
      </c>
      <c r="P50" s="252">
        <f t="shared" si="32"/>
        <v>1.4570887367040654E-4</v>
      </c>
      <c r="Q50" s="43">
        <f t="shared" si="44"/>
        <v>1.1599041643378795E-3</v>
      </c>
      <c r="R50" s="256">
        <v>273.99999999933596</v>
      </c>
      <c r="S50" s="256">
        <f>+INEGI!G37</f>
        <v>106</v>
      </c>
      <c r="T50" s="256">
        <f>+INEGI!H37</f>
        <v>22</v>
      </c>
      <c r="U50" s="256">
        <f>+INEGI!I37</f>
        <v>0</v>
      </c>
      <c r="V50" s="259">
        <f t="shared" si="33"/>
        <v>2.1549147786538187E-4</v>
      </c>
      <c r="W50" s="259">
        <f t="shared" si="34"/>
        <v>4.1419193497968114E-4</v>
      </c>
      <c r="X50" s="259">
        <f t="shared" si="35"/>
        <v>1.0986376892653111E-4</v>
      </c>
      <c r="Y50" s="259">
        <f t="shared" si="36"/>
        <v>0</v>
      </c>
      <c r="Z50" s="44">
        <f t="shared" si="45"/>
        <v>7.3954718177159421E-4</v>
      </c>
      <c r="AA50" s="45">
        <f t="shared" si="46"/>
        <v>6.2861510450585504E-4</v>
      </c>
      <c r="AB50" s="44">
        <f t="shared" si="47"/>
        <v>-0.36240665004099037</v>
      </c>
      <c r="AC50" s="44">
        <f t="shared" si="48"/>
        <v>-0.36240665004099037</v>
      </c>
      <c r="AD50" s="36">
        <f t="shared" si="37"/>
        <v>4.5967055551807197E-2</v>
      </c>
      <c r="AE50" s="36">
        <f t="shared" si="49"/>
        <v>6.8950583327710797E-3</v>
      </c>
      <c r="AF50" s="262">
        <f t="shared" si="50"/>
        <v>7.523673437276935E-3</v>
      </c>
      <c r="AG50" s="37">
        <v>2142351</v>
      </c>
      <c r="AH50" s="37">
        <v>940947</v>
      </c>
      <c r="AI50" s="46">
        <f t="shared" si="51"/>
        <v>0.43921234195516984</v>
      </c>
      <c r="AJ50" s="47">
        <f t="shared" si="52"/>
        <v>413275.53552569117</v>
      </c>
      <c r="AK50" s="262">
        <f t="shared" si="38"/>
        <v>2.5952166827923688E-4</v>
      </c>
      <c r="AM50" s="48">
        <f t="shared" si="53"/>
        <v>2717572.7046442991</v>
      </c>
      <c r="AN50" s="49">
        <f t="shared" si="54"/>
        <v>14930914.876821391</v>
      </c>
      <c r="AO50" s="49">
        <f t="shared" si="55"/>
        <v>1030054.2600824037</v>
      </c>
      <c r="AP50" s="49">
        <f t="shared" si="56"/>
        <v>18678541.841548096</v>
      </c>
      <c r="AQ50" s="266">
        <f t="shared" si="57"/>
        <v>1.1088126022091417E-2</v>
      </c>
    </row>
    <row r="51" spans="1:43" x14ac:dyDescent="0.2">
      <c r="A51" s="33" t="s">
        <v>96</v>
      </c>
      <c r="B51" s="34">
        <f>+'CENSO POB 2020'!C40</f>
        <v>1483</v>
      </c>
      <c r="C51" s="35">
        <f t="shared" si="58"/>
        <v>2.5637736535347747E-4</v>
      </c>
      <c r="D51" s="36">
        <f t="shared" si="40"/>
        <v>2.1792076055045584E-4</v>
      </c>
      <c r="E51" s="37">
        <v>207.92</v>
      </c>
      <c r="F51" s="38">
        <f t="shared" si="59"/>
        <v>3.2376136208983647E-3</v>
      </c>
      <c r="G51" s="39">
        <f t="shared" si="42"/>
        <v>4.8564204313475466E-4</v>
      </c>
      <c r="H51" s="40">
        <f t="shared" si="43"/>
        <v>7.0356280368521053E-4</v>
      </c>
      <c r="I51" s="41">
        <v>166</v>
      </c>
      <c r="J51" s="42">
        <f>+INEGI!C38</f>
        <v>28</v>
      </c>
      <c r="K51" s="42">
        <f>+INEGI!D38</f>
        <v>16</v>
      </c>
      <c r="L51" s="42">
        <f>+INEGI!E38</f>
        <v>3</v>
      </c>
      <c r="M51" s="252">
        <f t="shared" si="29"/>
        <v>9.7073525593493502E-5</v>
      </c>
      <c r="N51" s="252">
        <f t="shared" si="30"/>
        <v>9.5573578001693018E-5</v>
      </c>
      <c r="O51" s="252">
        <f t="shared" si="31"/>
        <v>3.2489684525163258E-5</v>
      </c>
      <c r="P51" s="252">
        <f t="shared" si="32"/>
        <v>5.4640827626402448E-5</v>
      </c>
      <c r="Q51" s="43">
        <f t="shared" si="44"/>
        <v>2.7977761574675224E-4</v>
      </c>
      <c r="R51" s="256">
        <v>122.00000000265999</v>
      </c>
      <c r="S51" s="256">
        <f>+INEGI!G38</f>
        <v>17</v>
      </c>
      <c r="T51" s="256">
        <f>+INEGI!H38</f>
        <v>14</v>
      </c>
      <c r="U51" s="256">
        <f>+INEGI!I38</f>
        <v>3</v>
      </c>
      <c r="V51" s="259">
        <f t="shared" si="33"/>
        <v>9.5948760219757327E-5</v>
      </c>
      <c r="W51" s="259">
        <f t="shared" si="34"/>
        <v>6.6427008440137538E-5</v>
      </c>
      <c r="X51" s="259">
        <f t="shared" si="35"/>
        <v>6.9913307498701611E-5</v>
      </c>
      <c r="Y51" s="259">
        <f t="shared" si="36"/>
        <v>1.1921793037672866E-4</v>
      </c>
      <c r="Z51" s="44">
        <f t="shared" si="45"/>
        <v>3.5150700653532516E-4</v>
      </c>
      <c r="AA51" s="45">
        <f t="shared" si="46"/>
        <v>2.9878095555502639E-4</v>
      </c>
      <c r="AB51" s="44">
        <f t="shared" si="47"/>
        <v>0.25638002024257933</v>
      </c>
      <c r="AC51" s="44">
        <f t="shared" si="48"/>
        <v>0</v>
      </c>
      <c r="AD51" s="36">
        <f t="shared" si="37"/>
        <v>0</v>
      </c>
      <c r="AE51" s="36">
        <f t="shared" si="49"/>
        <v>0</v>
      </c>
      <c r="AF51" s="262">
        <f t="shared" si="50"/>
        <v>2.9878095555502639E-4</v>
      </c>
      <c r="AG51" s="37">
        <v>758867</v>
      </c>
      <c r="AH51" s="37">
        <v>301669</v>
      </c>
      <c r="AI51" s="46">
        <f t="shared" si="51"/>
        <v>0.39752552159996418</v>
      </c>
      <c r="AJ51" s="47">
        <f t="shared" si="52"/>
        <v>119921.1265755396</v>
      </c>
      <c r="AK51" s="262">
        <f t="shared" si="38"/>
        <v>7.5306008112050149E-5</v>
      </c>
      <c r="AM51" s="48">
        <f t="shared" si="53"/>
        <v>1396237.6782961122</v>
      </c>
      <c r="AN51" s="49">
        <f t="shared" si="54"/>
        <v>592938.15067843557</v>
      </c>
      <c r="AO51" s="49">
        <f t="shared" si="55"/>
        <v>298893.24841328966</v>
      </c>
      <c r="AP51" s="49">
        <f t="shared" si="56"/>
        <v>2288069.0773878377</v>
      </c>
      <c r="AQ51" s="266">
        <f t="shared" si="57"/>
        <v>1.3582643919716197E-3</v>
      </c>
    </row>
    <row r="52" spans="1:43" x14ac:dyDescent="0.2">
      <c r="A52" s="33" t="s">
        <v>97</v>
      </c>
      <c r="B52" s="34">
        <f>+'CENSO POB 2020'!C41</f>
        <v>7652</v>
      </c>
      <c r="C52" s="35">
        <f t="shared" si="58"/>
        <v>1.322858799517741E-3</v>
      </c>
      <c r="D52" s="36">
        <f t="shared" si="40"/>
        <v>1.1244299795900798E-3</v>
      </c>
      <c r="E52" s="37">
        <v>1006.78</v>
      </c>
      <c r="F52" s="38">
        <f t="shared" si="59"/>
        <v>1.5677013472720547E-2</v>
      </c>
      <c r="G52" s="39">
        <f t="shared" si="42"/>
        <v>2.3515520209080819E-3</v>
      </c>
      <c r="H52" s="40">
        <f t="shared" si="43"/>
        <v>3.4759820004981617E-3</v>
      </c>
      <c r="I52" s="41">
        <v>1457</v>
      </c>
      <c r="J52" s="42">
        <f>+INEGI!C39</f>
        <v>656</v>
      </c>
      <c r="K52" s="42">
        <f>+INEGI!D39</f>
        <v>3161</v>
      </c>
      <c r="L52" s="42">
        <f>+INEGI!E39</f>
        <v>242</v>
      </c>
      <c r="M52" s="252">
        <f t="shared" si="29"/>
        <v>8.5202486017903634E-4</v>
      </c>
      <c r="N52" s="252">
        <f t="shared" si="30"/>
        <v>2.2391523988968078E-3</v>
      </c>
      <c r="O52" s="252">
        <f t="shared" si="31"/>
        <v>6.4187432990025668E-3</v>
      </c>
      <c r="P52" s="252">
        <f t="shared" si="32"/>
        <v>4.4076934285297974E-3</v>
      </c>
      <c r="Q52" s="43">
        <f t="shared" si="44"/>
        <v>1.3917613986608209E-2</v>
      </c>
      <c r="R52" s="256">
        <v>1103.9999999949041</v>
      </c>
      <c r="S52" s="256">
        <f>+INEGI!G39</f>
        <v>595</v>
      </c>
      <c r="T52" s="256">
        <f>+INEGI!H39</f>
        <v>4358</v>
      </c>
      <c r="U52" s="256">
        <f>+INEGI!I39</f>
        <v>125</v>
      </c>
      <c r="V52" s="259">
        <f t="shared" si="33"/>
        <v>8.6825763344109503E-4</v>
      </c>
      <c r="W52" s="259">
        <f t="shared" si="34"/>
        <v>2.324945295404814E-3</v>
      </c>
      <c r="X52" s="259">
        <f t="shared" si="35"/>
        <v>2.1763013862810116E-2</v>
      </c>
      <c r="Y52" s="259">
        <f t="shared" si="36"/>
        <v>4.9674137656970279E-3</v>
      </c>
      <c r="Z52" s="44">
        <f t="shared" si="45"/>
        <v>2.9923630557353052E-2</v>
      </c>
      <c r="AA52" s="45">
        <f t="shared" si="46"/>
        <v>2.5435085973750094E-2</v>
      </c>
      <c r="AB52" s="44">
        <f t="shared" si="47"/>
        <v>1.1500546419915179</v>
      </c>
      <c r="AC52" s="44">
        <f t="shared" si="48"/>
        <v>0</v>
      </c>
      <c r="AD52" s="36">
        <f t="shared" si="37"/>
        <v>0</v>
      </c>
      <c r="AE52" s="36">
        <f t="shared" si="49"/>
        <v>0</v>
      </c>
      <c r="AF52" s="262">
        <f t="shared" si="50"/>
        <v>2.5435085973750094E-2</v>
      </c>
      <c r="AG52" s="37">
        <v>746282</v>
      </c>
      <c r="AH52" s="37">
        <v>64774</v>
      </c>
      <c r="AI52" s="46">
        <f t="shared" si="51"/>
        <v>8.6795608094527271E-2</v>
      </c>
      <c r="AJ52" s="47">
        <f t="shared" si="52"/>
        <v>5622.0987187149094</v>
      </c>
      <c r="AK52" s="262">
        <f t="shared" si="38"/>
        <v>3.5304689324412032E-6</v>
      </c>
      <c r="AM52" s="48">
        <f t="shared" si="53"/>
        <v>6898171.7236235542</v>
      </c>
      <c r="AN52" s="49">
        <f t="shared" si="54"/>
        <v>50476553.338570647</v>
      </c>
      <c r="AO52" s="49">
        <f t="shared" si="55"/>
        <v>14012.604758831934</v>
      </c>
      <c r="AP52" s="49">
        <f t="shared" si="56"/>
        <v>57388737.666953027</v>
      </c>
      <c r="AQ52" s="266">
        <f t="shared" si="57"/>
        <v>3.4067624812364895E-2</v>
      </c>
    </row>
    <row r="53" spans="1:43" x14ac:dyDescent="0.2">
      <c r="A53" s="33" t="s">
        <v>98</v>
      </c>
      <c r="B53" s="34">
        <f>+'CENSO POB 2020'!C42</f>
        <v>6048</v>
      </c>
      <c r="C53" s="35">
        <f t="shared" si="58"/>
        <v>1.0455632539837032E-3</v>
      </c>
      <c r="D53" s="36">
        <f t="shared" si="40"/>
        <v>8.8872876588614767E-4</v>
      </c>
      <c r="E53" s="37">
        <v>3872.26</v>
      </c>
      <c r="F53" s="38">
        <f t="shared" si="59"/>
        <v>6.0296660829453175E-2</v>
      </c>
      <c r="G53" s="39">
        <f t="shared" si="42"/>
        <v>9.0444991244179752E-3</v>
      </c>
      <c r="H53" s="40">
        <f t="shared" si="43"/>
        <v>9.9332278903041232E-3</v>
      </c>
      <c r="I53" s="41">
        <v>871</v>
      </c>
      <c r="J53" s="42">
        <f>+INEGI!C40</f>
        <v>247</v>
      </c>
      <c r="K53" s="42">
        <f>+INEGI!D40</f>
        <v>493</v>
      </c>
      <c r="L53" s="42">
        <f>+INEGI!E40</f>
        <v>128</v>
      </c>
      <c r="M53" s="252">
        <f t="shared" si="29"/>
        <v>5.0934361922851112E-4</v>
      </c>
      <c r="N53" s="252">
        <f t="shared" si="30"/>
        <v>8.4309549165779193E-4</v>
      </c>
      <c r="O53" s="252">
        <f t="shared" si="31"/>
        <v>1.0010884044315931E-3</v>
      </c>
      <c r="P53" s="252">
        <f t="shared" si="32"/>
        <v>2.3313419787265046E-3</v>
      </c>
      <c r="Q53" s="43">
        <f t="shared" si="44"/>
        <v>4.6848694940444004E-3</v>
      </c>
      <c r="R53" s="256">
        <v>541.99999999184001</v>
      </c>
      <c r="S53" s="256">
        <f>+INEGI!G40</f>
        <v>203</v>
      </c>
      <c r="T53" s="256">
        <f>+INEGI!H40</f>
        <v>151</v>
      </c>
      <c r="U53" s="256">
        <f>+INEGI!I40</f>
        <v>39</v>
      </c>
      <c r="V53" s="259">
        <f t="shared" si="33"/>
        <v>4.2626416423927603E-4</v>
      </c>
      <c r="W53" s="259">
        <f t="shared" si="34"/>
        <v>7.9321663019693654E-4</v>
      </c>
      <c r="X53" s="259">
        <f t="shared" si="35"/>
        <v>7.5406495945028163E-4</v>
      </c>
      <c r="Y53" s="259">
        <f t="shared" si="36"/>
        <v>1.5498330948974725E-3</v>
      </c>
      <c r="Z53" s="44">
        <f t="shared" si="45"/>
        <v>3.5233788487839665E-3</v>
      </c>
      <c r="AA53" s="45">
        <f t="shared" si="46"/>
        <v>2.9948720214663716E-3</v>
      </c>
      <c r="AB53" s="44">
        <f t="shared" si="47"/>
        <v>-0.24792379952888097</v>
      </c>
      <c r="AC53" s="44">
        <f t="shared" si="48"/>
        <v>-0.24792379952888097</v>
      </c>
      <c r="AD53" s="36">
        <f t="shared" si="37"/>
        <v>3.1446241574955063E-2</v>
      </c>
      <c r="AE53" s="36">
        <f t="shared" si="49"/>
        <v>4.716936236243259E-3</v>
      </c>
      <c r="AF53" s="262">
        <f t="shared" si="50"/>
        <v>7.7118082577096302E-3</v>
      </c>
      <c r="AG53" s="37">
        <v>4564482</v>
      </c>
      <c r="AH53" s="37">
        <v>1105076</v>
      </c>
      <c r="AI53" s="46">
        <f t="shared" si="51"/>
        <v>0.24210326604420832</v>
      </c>
      <c r="AJ53" s="47">
        <f t="shared" si="52"/>
        <v>267542.50882706954</v>
      </c>
      <c r="AK53" s="262">
        <f t="shared" si="38"/>
        <v>1.680067467291377E-4</v>
      </c>
      <c r="AM53" s="48">
        <f t="shared" si="53"/>
        <v>19712734.918473288</v>
      </c>
      <c r="AN53" s="49">
        <f t="shared" si="54"/>
        <v>15304273.052540315</v>
      </c>
      <c r="AO53" s="49">
        <f t="shared" si="55"/>
        <v>666827.03736603225</v>
      </c>
      <c r="AP53" s="49">
        <f t="shared" si="56"/>
        <v>35683835.008379638</v>
      </c>
      <c r="AQ53" s="266">
        <f t="shared" si="57"/>
        <v>2.1182962935806862E-2</v>
      </c>
    </row>
    <row r="54" spans="1:43" x14ac:dyDescent="0.2">
      <c r="A54" s="33" t="s">
        <v>99</v>
      </c>
      <c r="B54" s="34">
        <f>+'CENSO POB 2020'!C43</f>
        <v>67428</v>
      </c>
      <c r="C54" s="35">
        <f t="shared" si="58"/>
        <v>1.1656785563758786E-2</v>
      </c>
      <c r="D54" s="36">
        <f t="shared" si="40"/>
        <v>9.9082677291949667E-3</v>
      </c>
      <c r="E54" s="37">
        <v>1869.3</v>
      </c>
      <c r="F54" s="38">
        <f t="shared" si="59"/>
        <v>2.9107691138636562E-2</v>
      </c>
      <c r="G54" s="39">
        <f t="shared" si="42"/>
        <v>4.3661536707954845E-3</v>
      </c>
      <c r="H54" s="40">
        <f t="shared" si="43"/>
        <v>1.4274421399990451E-2</v>
      </c>
      <c r="I54" s="41">
        <v>9097</v>
      </c>
      <c r="J54" s="42">
        <f>+INEGI!C41</f>
        <v>1434</v>
      </c>
      <c r="K54" s="42">
        <f>+INEGI!D41</f>
        <v>7372</v>
      </c>
      <c r="L54" s="42">
        <f>+INEGI!E41</f>
        <v>494</v>
      </c>
      <c r="M54" s="252">
        <f t="shared" si="29"/>
        <v>5.3197461585783755E-3</v>
      </c>
      <c r="N54" s="252">
        <f t="shared" si="30"/>
        <v>4.8947325305152781E-3</v>
      </c>
      <c r="O54" s="252">
        <f t="shared" si="31"/>
        <v>1.4969622144968973E-2</v>
      </c>
      <c r="P54" s="252">
        <f t="shared" si="32"/>
        <v>8.9975229491476034E-3</v>
      </c>
      <c r="Q54" s="43">
        <f t="shared" si="44"/>
        <v>3.4181623783210227E-2</v>
      </c>
      <c r="R54" s="256">
        <v>5867.9999999965466</v>
      </c>
      <c r="S54" s="256">
        <f>+INEGI!G41</f>
        <v>977</v>
      </c>
      <c r="T54" s="256">
        <f>+INEGI!H41</f>
        <v>2574</v>
      </c>
      <c r="U54" s="256">
        <f>+INEGI!I41</f>
        <v>206</v>
      </c>
      <c r="V54" s="259">
        <f t="shared" si="33"/>
        <v>4.6149780734174497E-3</v>
      </c>
      <c r="W54" s="259">
        <f t="shared" si="34"/>
        <v>3.8175992497655516E-3</v>
      </c>
      <c r="X54" s="259">
        <f t="shared" si="35"/>
        <v>1.2854060964404139E-2</v>
      </c>
      <c r="Y54" s="259">
        <f t="shared" si="36"/>
        <v>8.1862978858687017E-3</v>
      </c>
      <c r="Z54" s="44">
        <f t="shared" si="45"/>
        <v>2.9472936173455838E-2</v>
      </c>
      <c r="AA54" s="45">
        <f t="shared" si="46"/>
        <v>2.5051995747437463E-2</v>
      </c>
      <c r="AB54" s="44">
        <f t="shared" si="47"/>
        <v>-0.13775494223499304</v>
      </c>
      <c r="AC54" s="44">
        <f t="shared" si="48"/>
        <v>-0.13775494223499304</v>
      </c>
      <c r="AD54" s="36">
        <f t="shared" si="37"/>
        <v>1.7472607308766843E-2</v>
      </c>
      <c r="AE54" s="36">
        <f t="shared" si="49"/>
        <v>2.6208910963150265E-3</v>
      </c>
      <c r="AF54" s="262">
        <f t="shared" si="50"/>
        <v>2.7672886843752489E-2</v>
      </c>
      <c r="AG54" s="37">
        <v>56486259</v>
      </c>
      <c r="AH54" s="37">
        <v>16891683.199999999</v>
      </c>
      <c r="AI54" s="46">
        <f t="shared" si="51"/>
        <v>0.29904057197344225</v>
      </c>
      <c r="AJ54" s="47">
        <f t="shared" si="52"/>
        <v>5051298.6057221852</v>
      </c>
      <c r="AK54" s="262">
        <f t="shared" si="38"/>
        <v>3.1720276872089655E-3</v>
      </c>
      <c r="AM54" s="48">
        <f t="shared" si="53"/>
        <v>28327940.149974648</v>
      </c>
      <c r="AN54" s="49">
        <f t="shared" si="54"/>
        <v>54917524.172809258</v>
      </c>
      <c r="AO54" s="49">
        <f t="shared" si="55"/>
        <v>12589933.834709151</v>
      </c>
      <c r="AP54" s="49">
        <f t="shared" si="56"/>
        <v>95835398.157493055</v>
      </c>
      <c r="AQ54" s="266">
        <f t="shared" si="57"/>
        <v>5.6890681358428695E-2</v>
      </c>
    </row>
    <row r="55" spans="1:43" x14ac:dyDescent="0.2">
      <c r="A55" s="33" t="s">
        <v>101</v>
      </c>
      <c r="B55" s="34">
        <f>+'CENSO POB 2020'!C45</f>
        <v>906</v>
      </c>
      <c r="C55" s="35">
        <f t="shared" si="58"/>
        <v>1.5662703507097141E-4</v>
      </c>
      <c r="D55" s="36">
        <f t="shared" si="40"/>
        <v>1.331329798103257E-4</v>
      </c>
      <c r="E55" s="37">
        <v>1172.6600000000001</v>
      </c>
      <c r="F55" s="38">
        <f t="shared" si="59"/>
        <v>1.8260003793202563E-2</v>
      </c>
      <c r="G55" s="39">
        <f t="shared" si="42"/>
        <v>2.7390005689803842E-3</v>
      </c>
      <c r="H55" s="40">
        <f t="shared" si="43"/>
        <v>2.8721335487907097E-3</v>
      </c>
      <c r="I55" s="41">
        <v>244</v>
      </c>
      <c r="J55" s="42">
        <f>+INEGI!C43</f>
        <v>43</v>
      </c>
      <c r="K55" s="42">
        <f>+INEGI!D43</f>
        <v>84</v>
      </c>
      <c r="L55" s="42">
        <f>+INEGI!E43</f>
        <v>27</v>
      </c>
      <c r="M55" s="252">
        <f t="shared" si="29"/>
        <v>1.4268638701694225E-4</v>
      </c>
      <c r="N55" s="252">
        <f t="shared" si="30"/>
        <v>1.4677370907402855E-4</v>
      </c>
      <c r="O55" s="252">
        <f t="shared" si="31"/>
        <v>1.7057084375710711E-4</v>
      </c>
      <c r="P55" s="252">
        <f t="shared" si="32"/>
        <v>4.91767448637622E-4</v>
      </c>
      <c r="Q55" s="43">
        <f t="shared" si="44"/>
        <v>9.5179838848569989E-4</v>
      </c>
      <c r="R55" s="256">
        <v>95.999999999399989</v>
      </c>
      <c r="S55" s="256">
        <f>+INEGI!G43</f>
        <v>31</v>
      </c>
      <c r="T55" s="256">
        <f>+INEGI!H43</f>
        <v>6</v>
      </c>
      <c r="U55" s="256">
        <f>+INEGI!I43</f>
        <v>9</v>
      </c>
      <c r="V55" s="259">
        <f t="shared" si="33"/>
        <v>7.5500663777363131E-5</v>
      </c>
      <c r="W55" s="259">
        <f t="shared" si="34"/>
        <v>1.2113160362613317E-4</v>
      </c>
      <c r="X55" s="259">
        <f t="shared" si="35"/>
        <v>2.9962846070872117E-5</v>
      </c>
      <c r="Y55" s="259">
        <f t="shared" si="36"/>
        <v>3.5765379113018598E-4</v>
      </c>
      <c r="Z55" s="44">
        <f t="shared" si="45"/>
        <v>5.8424890460455434E-4</v>
      </c>
      <c r="AA55" s="45">
        <f t="shared" si="46"/>
        <v>4.9661156891387119E-4</v>
      </c>
      <c r="AB55" s="44">
        <f t="shared" si="47"/>
        <v>-0.38616317103237846</v>
      </c>
      <c r="AC55" s="44">
        <f t="shared" si="48"/>
        <v>-0.38616317103237846</v>
      </c>
      <c r="AD55" s="36">
        <f t="shared" si="37"/>
        <v>4.898029308485273E-2</v>
      </c>
      <c r="AE55" s="36">
        <f t="shared" si="49"/>
        <v>7.3470439627279088E-3</v>
      </c>
      <c r="AF55" s="262">
        <f t="shared" si="50"/>
        <v>7.8436555316417807E-3</v>
      </c>
      <c r="AG55" s="37">
        <v>1354101</v>
      </c>
      <c r="AH55" s="37">
        <v>451420</v>
      </c>
      <c r="AI55" s="46">
        <f t="shared" si="51"/>
        <v>0.33337247369287815</v>
      </c>
      <c r="AJ55" s="47">
        <f t="shared" si="52"/>
        <v>150491.00207443905</v>
      </c>
      <c r="AK55" s="262">
        <f t="shared" si="38"/>
        <v>9.4502753156422046E-5</v>
      </c>
      <c r="AM55" s="48">
        <f t="shared" si="53"/>
        <v>5699819.6279207468</v>
      </c>
      <c r="AN55" s="49">
        <f t="shared" si="54"/>
        <v>15565927.208616287</v>
      </c>
      <c r="AO55" s="49">
        <f t="shared" si="55"/>
        <v>375086.07325054065</v>
      </c>
      <c r="AP55" s="49">
        <f t="shared" si="56"/>
        <v>21640832.909787573</v>
      </c>
      <c r="AQ55" s="266">
        <f t="shared" si="57"/>
        <v>1.2846628209113999E-2</v>
      </c>
    </row>
    <row r="56" spans="1:43" x14ac:dyDescent="0.2">
      <c r="A56" s="33" t="s">
        <v>102</v>
      </c>
      <c r="B56" s="34">
        <f>+'CENSO POB 2020'!C46</f>
        <v>147624</v>
      </c>
      <c r="C56" s="35">
        <f t="shared" si="58"/>
        <v>2.5520871330372057E-2</v>
      </c>
      <c r="D56" s="36">
        <f t="shared" si="40"/>
        <v>2.1692740630816248E-2</v>
      </c>
      <c r="E56" s="37">
        <v>308.89</v>
      </c>
      <c r="F56" s="38">
        <f t="shared" si="59"/>
        <v>4.8098618283921504E-3</v>
      </c>
      <c r="G56" s="39">
        <f t="shared" si="42"/>
        <v>7.2147927425882249E-4</v>
      </c>
      <c r="H56" s="40">
        <f t="shared" si="43"/>
        <v>2.241421990507507E-2</v>
      </c>
      <c r="I56" s="41">
        <v>1423</v>
      </c>
      <c r="J56" s="42">
        <f>+INEGI!C44</f>
        <v>435</v>
      </c>
      <c r="K56" s="42">
        <f>+INEGI!D44</f>
        <v>1115</v>
      </c>
      <c r="L56" s="42">
        <f>+INEGI!E44</f>
        <v>155</v>
      </c>
      <c r="M56" s="252">
        <f t="shared" si="29"/>
        <v>8.3214233084060992E-4</v>
      </c>
      <c r="N56" s="252">
        <f t="shared" si="30"/>
        <v>1.4848038010977307E-3</v>
      </c>
      <c r="O56" s="252">
        <f t="shared" si="31"/>
        <v>2.2641248903473147E-3</v>
      </c>
      <c r="P56" s="252">
        <f t="shared" si="32"/>
        <v>2.8231094273641266E-3</v>
      </c>
      <c r="Q56" s="43">
        <f t="shared" si="44"/>
        <v>7.4041804496497816E-3</v>
      </c>
      <c r="R56" s="256">
        <v>502.9999955589883</v>
      </c>
      <c r="S56" s="256">
        <f>+INEGI!G44</f>
        <v>1210</v>
      </c>
      <c r="T56" s="256">
        <f>+INEGI!H44</f>
        <v>251</v>
      </c>
      <c r="U56" s="256">
        <f>+INEGI!I44</f>
        <v>178</v>
      </c>
      <c r="V56" s="259">
        <f t="shared" si="33"/>
        <v>3.9559201609324675E-4</v>
      </c>
      <c r="W56" s="259">
        <f t="shared" si="34"/>
        <v>4.7280400125039078E-3</v>
      </c>
      <c r="X56" s="259">
        <f t="shared" si="35"/>
        <v>1.2534457272981503E-3</v>
      </c>
      <c r="Y56" s="259">
        <f t="shared" si="36"/>
        <v>7.073597202352567E-3</v>
      </c>
      <c r="Z56" s="44">
        <f t="shared" si="45"/>
        <v>1.3450674958247873E-2</v>
      </c>
      <c r="AA56" s="45">
        <f t="shared" si="46"/>
        <v>1.1433073714510692E-2</v>
      </c>
      <c r="AB56" s="44">
        <f t="shared" si="47"/>
        <v>0.81663251587609409</v>
      </c>
      <c r="AC56" s="44">
        <f t="shared" si="48"/>
        <v>0</v>
      </c>
      <c r="AD56" s="36">
        <f t="shared" si="37"/>
        <v>0</v>
      </c>
      <c r="AE56" s="36">
        <f t="shared" si="49"/>
        <v>0</v>
      </c>
      <c r="AF56" s="262">
        <f t="shared" si="50"/>
        <v>1.1433073714510692E-2</v>
      </c>
      <c r="AG56" s="37">
        <v>81632998</v>
      </c>
      <c r="AH56" s="37">
        <v>17252658</v>
      </c>
      <c r="AI56" s="46">
        <f t="shared" si="51"/>
        <v>0.21134416746522039</v>
      </c>
      <c r="AJ56" s="47">
        <f t="shared" si="52"/>
        <v>3646248.6415721742</v>
      </c>
      <c r="AK56" s="262">
        <f t="shared" si="38"/>
        <v>2.289708557797965E-3</v>
      </c>
      <c r="AM56" s="48">
        <f t="shared" si="53"/>
        <v>44481570.368923098</v>
      </c>
      <c r="AN56" s="49">
        <f t="shared" si="54"/>
        <v>22689215.824546408</v>
      </c>
      <c r="AO56" s="49">
        <f t="shared" si="55"/>
        <v>9087965.8332391549</v>
      </c>
      <c r="AP56" s="49">
        <f t="shared" si="56"/>
        <v>76258752.026708663</v>
      </c>
      <c r="AQ56" s="266">
        <f t="shared" si="57"/>
        <v>4.5269414493518276E-2</v>
      </c>
    </row>
    <row r="57" spans="1:43" x14ac:dyDescent="0.2">
      <c r="A57" s="33" t="s">
        <v>103</v>
      </c>
      <c r="B57" s="34">
        <f>+'CENSO POB 2020'!C38</f>
        <v>5389</v>
      </c>
      <c r="C57" s="35">
        <f t="shared" si="58"/>
        <v>9.3163696688461914E-4</v>
      </c>
      <c r="D57" s="36">
        <f t="shared" si="40"/>
        <v>7.918914218519263E-4</v>
      </c>
      <c r="E57" s="37">
        <v>1341.58</v>
      </c>
      <c r="F57" s="38">
        <f t="shared" si="59"/>
        <v>2.089033128859575E-2</v>
      </c>
      <c r="G57" s="39">
        <f t="shared" si="42"/>
        <v>3.1335496932893623E-3</v>
      </c>
      <c r="H57" s="40">
        <f t="shared" si="43"/>
        <v>3.9254411151412889E-3</v>
      </c>
      <c r="I57" s="41">
        <v>1104</v>
      </c>
      <c r="J57" s="42">
        <f>+INEGI!C45</f>
        <v>264</v>
      </c>
      <c r="K57" s="42">
        <f>+INEGI!D45</f>
        <v>999</v>
      </c>
      <c r="L57" s="42">
        <f>+INEGI!E45</f>
        <v>49</v>
      </c>
      <c r="M57" s="252">
        <f t="shared" si="29"/>
        <v>6.4559742322419769E-4</v>
      </c>
      <c r="N57" s="252">
        <f t="shared" si="30"/>
        <v>9.0112230687310556E-4</v>
      </c>
      <c r="O57" s="252">
        <f t="shared" si="31"/>
        <v>2.028574677539881E-3</v>
      </c>
      <c r="P57" s="252">
        <f t="shared" si="32"/>
        <v>8.9246685123123997E-4</v>
      </c>
      <c r="Q57" s="43">
        <f t="shared" si="44"/>
        <v>4.4677612588684239E-3</v>
      </c>
      <c r="R57" s="256">
        <v>511.00000000414997</v>
      </c>
      <c r="S57" s="256">
        <f>+INEGI!G45</f>
        <v>185</v>
      </c>
      <c r="T57" s="256">
        <f>+INEGI!H45</f>
        <v>408</v>
      </c>
      <c r="U57" s="256">
        <f>+INEGI!I45</f>
        <v>13</v>
      </c>
      <c r="V57" s="259">
        <f t="shared" si="33"/>
        <v>4.0188374157069815E-4</v>
      </c>
      <c r="W57" s="259">
        <f t="shared" si="34"/>
        <v>7.2288215067208505E-4</v>
      </c>
      <c r="X57" s="259">
        <f t="shared" si="35"/>
        <v>2.037473532819304E-3</v>
      </c>
      <c r="Y57" s="259">
        <f t="shared" si="36"/>
        <v>5.1661103163249083E-4</v>
      </c>
      <c r="Z57" s="44">
        <f t="shared" si="45"/>
        <v>3.678850456694578E-3</v>
      </c>
      <c r="AA57" s="45">
        <f t="shared" si="46"/>
        <v>3.1270228881903912E-3</v>
      </c>
      <c r="AB57" s="44">
        <f t="shared" si="47"/>
        <v>-0.17657854940388151</v>
      </c>
      <c r="AC57" s="44">
        <f t="shared" si="48"/>
        <v>-0.17657854940388151</v>
      </c>
      <c r="AD57" s="36">
        <f t="shared" si="37"/>
        <v>2.2396928943736807E-2</v>
      </c>
      <c r="AE57" s="36">
        <f t="shared" si="49"/>
        <v>3.3595393415605211E-3</v>
      </c>
      <c r="AF57" s="262">
        <f t="shared" si="50"/>
        <v>6.4865622297509123E-3</v>
      </c>
      <c r="AG57" s="37">
        <v>7103115</v>
      </c>
      <c r="AH57" s="37">
        <v>1075933</v>
      </c>
      <c r="AI57" s="46">
        <f t="shared" si="51"/>
        <v>0.15147340286620728</v>
      </c>
      <c r="AJ57" s="47">
        <f t="shared" si="52"/>
        <v>162975.232766047</v>
      </c>
      <c r="AK57" s="262">
        <f t="shared" si="38"/>
        <v>1.0234238579315125E-4</v>
      </c>
      <c r="AM57" s="48">
        <f t="shared" si="53"/>
        <v>7790134.3848547554</v>
      </c>
      <c r="AN57" s="49">
        <f t="shared" si="54"/>
        <v>12872742.192099839</v>
      </c>
      <c r="AO57" s="49">
        <f t="shared" si="55"/>
        <v>406201.96060009045</v>
      </c>
      <c r="AP57" s="49">
        <f t="shared" si="56"/>
        <v>21069078.537554685</v>
      </c>
      <c r="AQ57" s="266">
        <f t="shared" si="57"/>
        <v>1.2507218174498867E-2</v>
      </c>
    </row>
    <row r="58" spans="1:43" x14ac:dyDescent="0.2">
      <c r="A58" s="33" t="s">
        <v>104</v>
      </c>
      <c r="B58" s="34">
        <f>+'CENSO POB 2020'!C47</f>
        <v>2377</v>
      </c>
      <c r="C58" s="35">
        <f t="shared" si="58"/>
        <v>4.1092987015860824E-4</v>
      </c>
      <c r="D58" s="36">
        <f t="shared" si="40"/>
        <v>3.4929038963481702E-4</v>
      </c>
      <c r="E58" s="37">
        <v>673.76</v>
      </c>
      <c r="F58" s="38">
        <f t="shared" si="59"/>
        <v>1.0491412818470961E-2</v>
      </c>
      <c r="G58" s="39">
        <f t="shared" si="42"/>
        <v>1.5737119227706442E-3</v>
      </c>
      <c r="H58" s="40">
        <f t="shared" si="43"/>
        <v>1.9230023124054611E-3</v>
      </c>
      <c r="I58" s="41">
        <v>671</v>
      </c>
      <c r="J58" s="42">
        <f>+INEGI!C46</f>
        <v>212</v>
      </c>
      <c r="K58" s="42">
        <f>+INEGI!D46</f>
        <v>872</v>
      </c>
      <c r="L58" s="42">
        <f>+INEGI!E46</f>
        <v>90</v>
      </c>
      <c r="M58" s="252">
        <f t="shared" si="29"/>
        <v>3.9238756429659118E-4</v>
      </c>
      <c r="N58" s="252">
        <f t="shared" si="30"/>
        <v>7.2362851915567573E-4</v>
      </c>
      <c r="O58" s="252">
        <f t="shared" si="31"/>
        <v>1.7706878066213977E-3</v>
      </c>
      <c r="P58" s="252">
        <f t="shared" si="32"/>
        <v>1.6392248287920735E-3</v>
      </c>
      <c r="Q58" s="43">
        <f t="shared" si="44"/>
        <v>4.525928718865738E-3</v>
      </c>
      <c r="R58" s="256">
        <v>600.99999999995009</v>
      </c>
      <c r="S58" s="256">
        <f>+INEGI!G46</f>
        <v>181</v>
      </c>
      <c r="T58" s="256">
        <f>+INEGI!H46</f>
        <v>344</v>
      </c>
      <c r="U58" s="256">
        <f>+INEGI!I46</f>
        <v>35</v>
      </c>
      <c r="V58" s="259">
        <f t="shared" si="33"/>
        <v>4.7266561385911544E-4</v>
      </c>
      <c r="W58" s="259">
        <f t="shared" si="34"/>
        <v>7.0725226633322914E-4</v>
      </c>
      <c r="X58" s="259">
        <f t="shared" si="35"/>
        <v>1.7178698413966682E-3</v>
      </c>
      <c r="Y58" s="259">
        <f t="shared" si="36"/>
        <v>1.3908758543951676E-3</v>
      </c>
      <c r="Z58" s="44">
        <f t="shared" si="45"/>
        <v>4.2886635759841803E-3</v>
      </c>
      <c r="AA58" s="45">
        <f t="shared" si="46"/>
        <v>3.6453640395865531E-3</v>
      </c>
      <c r="AB58" s="44">
        <f t="shared" si="47"/>
        <v>-5.242352622403202E-2</v>
      </c>
      <c r="AC58" s="44">
        <f t="shared" si="48"/>
        <v>-5.242352622403202E-2</v>
      </c>
      <c r="AD58" s="36">
        <f t="shared" si="37"/>
        <v>6.64931270408295E-3</v>
      </c>
      <c r="AE58" s="36">
        <f t="shared" si="49"/>
        <v>9.9739690561244246E-4</v>
      </c>
      <c r="AF58" s="262">
        <f t="shared" si="50"/>
        <v>4.6427609451989956E-3</v>
      </c>
      <c r="AG58" s="37">
        <v>939947</v>
      </c>
      <c r="AH58" s="37">
        <v>222448</v>
      </c>
      <c r="AI58" s="46">
        <f t="shared" si="51"/>
        <v>0.23666015211495967</v>
      </c>
      <c r="AJ58" s="47">
        <f t="shared" si="52"/>
        <v>52644.577517668549</v>
      </c>
      <c r="AK58" s="262">
        <f t="shared" si="38"/>
        <v>3.3058837044061201E-5</v>
      </c>
      <c r="AM58" s="48">
        <f t="shared" si="53"/>
        <v>3816245.3585769292</v>
      </c>
      <c r="AN58" s="49">
        <f t="shared" si="54"/>
        <v>9213673.220150616</v>
      </c>
      <c r="AO58" s="49">
        <f t="shared" si="55"/>
        <v>131212.14947634333</v>
      </c>
      <c r="AP58" s="49">
        <f t="shared" si="56"/>
        <v>13161130.728203889</v>
      </c>
      <c r="AQ58" s="266">
        <f t="shared" si="57"/>
        <v>7.812830216914271E-3</v>
      </c>
    </row>
    <row r="59" spans="1:43" x14ac:dyDescent="0.2">
      <c r="A59" s="33" t="s">
        <v>105</v>
      </c>
      <c r="B59" s="34">
        <f>+'CENSO POB 2020'!C48</f>
        <v>34709</v>
      </c>
      <c r="C59" s="35">
        <f t="shared" si="58"/>
        <v>6.0004059164220159E-3</v>
      </c>
      <c r="D59" s="36">
        <f t="shared" si="40"/>
        <v>5.1003450289587131E-3</v>
      </c>
      <c r="E59" s="37">
        <v>1542.15</v>
      </c>
      <c r="F59" s="38">
        <f t="shared" si="59"/>
        <v>2.4013494831995066E-2</v>
      </c>
      <c r="G59" s="39">
        <f t="shared" si="42"/>
        <v>3.6020242247992596E-3</v>
      </c>
      <c r="H59" s="40">
        <f t="shared" si="43"/>
        <v>8.7023692537579727E-3</v>
      </c>
      <c r="I59" s="41">
        <v>4789</v>
      </c>
      <c r="J59" s="42">
        <f>+INEGI!C47</f>
        <v>841</v>
      </c>
      <c r="K59" s="42">
        <f>+INEGI!D47</f>
        <v>1534</v>
      </c>
      <c r="L59" s="42">
        <f>+INEGI!E47</f>
        <v>182</v>
      </c>
      <c r="M59" s="252">
        <f t="shared" si="29"/>
        <v>2.8005127353448217E-3</v>
      </c>
      <c r="N59" s="252">
        <f t="shared" si="30"/>
        <v>2.8706206821222796E-3</v>
      </c>
      <c r="O59" s="252">
        <f t="shared" si="31"/>
        <v>3.1149485038500274E-3</v>
      </c>
      <c r="P59" s="252">
        <f t="shared" si="32"/>
        <v>3.3148768760017486E-3</v>
      </c>
      <c r="Q59" s="43">
        <f t="shared" si="44"/>
        <v>1.2100958797318876E-2</v>
      </c>
      <c r="R59" s="256">
        <v>3480.0000000606401</v>
      </c>
      <c r="S59" s="256">
        <f>+INEGI!G47</f>
        <v>651</v>
      </c>
      <c r="T59" s="256">
        <f>+INEGI!H47</f>
        <v>448</v>
      </c>
      <c r="U59" s="256">
        <f>+INEGI!I47</f>
        <v>54</v>
      </c>
      <c r="V59" s="259">
        <f t="shared" si="33"/>
        <v>2.7368990619942111E-3</v>
      </c>
      <c r="W59" s="259">
        <f t="shared" si="34"/>
        <v>2.5437636761487963E-3</v>
      </c>
      <c r="X59" s="259">
        <f t="shared" si="35"/>
        <v>2.2372258399584516E-3</v>
      </c>
      <c r="Y59" s="259">
        <f t="shared" si="36"/>
        <v>2.1459227467811159E-3</v>
      </c>
      <c r="Z59" s="44">
        <f t="shared" si="45"/>
        <v>9.6638113248825736E-3</v>
      </c>
      <c r="AA59" s="45">
        <f t="shared" si="46"/>
        <v>8.2142396261501872E-3</v>
      </c>
      <c r="AB59" s="44">
        <f t="shared" si="47"/>
        <v>-0.201401187563442</v>
      </c>
      <c r="AC59" s="44">
        <f t="shared" si="48"/>
        <v>-0.201401187563442</v>
      </c>
      <c r="AD59" s="36">
        <f t="shared" si="37"/>
        <v>2.5545391001742281E-2</v>
      </c>
      <c r="AE59" s="36">
        <f t="shared" si="49"/>
        <v>3.8318086502613421E-3</v>
      </c>
      <c r="AF59" s="262">
        <f t="shared" si="50"/>
        <v>1.2046048276411529E-2</v>
      </c>
      <c r="AG59" s="37">
        <v>19089007</v>
      </c>
      <c r="AH59" s="37">
        <v>7881801</v>
      </c>
      <c r="AI59" s="46">
        <f t="shared" si="51"/>
        <v>0.41289738119955638</v>
      </c>
      <c r="AJ59" s="47">
        <f t="shared" si="52"/>
        <v>3254374.9920360446</v>
      </c>
      <c r="AK59" s="262">
        <f t="shared" si="38"/>
        <v>2.0436264780713579E-3</v>
      </c>
      <c r="AM59" s="48">
        <f t="shared" si="53"/>
        <v>17270065.698326681</v>
      </c>
      <c r="AN59" s="49">
        <f t="shared" si="54"/>
        <v>23905678.910258271</v>
      </c>
      <c r="AO59" s="49">
        <f t="shared" si="55"/>
        <v>8111253.9608432231</v>
      </c>
      <c r="AP59" s="49">
        <f t="shared" si="56"/>
        <v>49286998.569428176</v>
      </c>
      <c r="AQ59" s="266">
        <f t="shared" si="57"/>
        <v>2.9258196706385114E-2</v>
      </c>
    </row>
    <row r="60" spans="1:43" x14ac:dyDescent="0.2">
      <c r="A60" s="33" t="s">
        <v>111</v>
      </c>
      <c r="B60" s="34">
        <f>+'CENSO POB 2020'!C54</f>
        <v>1552</v>
      </c>
      <c r="C60" s="35">
        <f t="shared" si="58"/>
        <v>2.6830591438206137E-4</v>
      </c>
      <c r="D60" s="36">
        <f t="shared" si="40"/>
        <v>2.2806002722475217E-4</v>
      </c>
      <c r="E60" s="37">
        <v>1766.28</v>
      </c>
      <c r="F60" s="38">
        <f t="shared" si="59"/>
        <v>2.7503521480955966E-2</v>
      </c>
      <c r="G60" s="39">
        <f t="shared" si="42"/>
        <v>4.1255282221433947E-3</v>
      </c>
      <c r="H60" s="40">
        <f t="shared" si="43"/>
        <v>4.353588249368147E-3</v>
      </c>
      <c r="I60" s="41">
        <v>477</v>
      </c>
      <c r="J60" s="42">
        <f>+INEGI!C53</f>
        <v>85</v>
      </c>
      <c r="K60" s="42">
        <f>+INEGI!D53</f>
        <v>641</v>
      </c>
      <c r="L60" s="42">
        <f>+INEGI!E53</f>
        <v>46</v>
      </c>
      <c r="M60" s="252">
        <f t="shared" si="29"/>
        <v>2.7894019101262893E-4</v>
      </c>
      <c r="N60" s="252">
        <f t="shared" si="30"/>
        <v>2.9013407607656811E-4</v>
      </c>
      <c r="O60" s="252">
        <f t="shared" si="31"/>
        <v>1.3016179862893531E-3</v>
      </c>
      <c r="P60" s="252">
        <f t="shared" si="32"/>
        <v>8.3782602360483755E-4</v>
      </c>
      <c r="Q60" s="43">
        <f t="shared" si="44"/>
        <v>2.7085182769833877E-3</v>
      </c>
      <c r="R60" s="256">
        <v>265.99999999676999</v>
      </c>
      <c r="S60" s="256">
        <f>+INEGI!G53</f>
        <v>57</v>
      </c>
      <c r="T60" s="256">
        <f>+INEGI!H53</f>
        <v>132</v>
      </c>
      <c r="U60" s="256">
        <f>+INEGI!I53</f>
        <v>7</v>
      </c>
      <c r="V60" s="259">
        <f t="shared" si="33"/>
        <v>2.0919975588187757E-4</v>
      </c>
      <c r="W60" s="259">
        <f t="shared" si="34"/>
        <v>2.2272585182869648E-4</v>
      </c>
      <c r="X60" s="259">
        <f t="shared" si="35"/>
        <v>6.5918261355918666E-4</v>
      </c>
      <c r="Y60" s="259">
        <f t="shared" si="36"/>
        <v>2.7817517087903355E-4</v>
      </c>
      <c r="Z60" s="44">
        <f t="shared" si="45"/>
        <v>1.3692833921487941E-3</v>
      </c>
      <c r="AA60" s="45">
        <f t="shared" si="46"/>
        <v>1.163890883326475E-3</v>
      </c>
      <c r="AB60" s="44">
        <f t="shared" si="47"/>
        <v>-0.49445296205501943</v>
      </c>
      <c r="AC60" s="44">
        <f t="shared" si="48"/>
        <v>-0.49445296205501943</v>
      </c>
      <c r="AD60" s="36">
        <f t="shared" si="37"/>
        <v>6.2715589716601391E-2</v>
      </c>
      <c r="AE60" s="36">
        <f t="shared" si="49"/>
        <v>9.4073384574902084E-3</v>
      </c>
      <c r="AF60" s="262">
        <f t="shared" si="50"/>
        <v>1.0571229340816684E-2</v>
      </c>
      <c r="AG60" s="37">
        <v>4524382</v>
      </c>
      <c r="AH60" s="37">
        <v>1456869</v>
      </c>
      <c r="AI60" s="46">
        <f t="shared" si="51"/>
        <v>0.32200397755980814</v>
      </c>
      <c r="AJ60" s="47">
        <f t="shared" si="52"/>
        <v>469117.61278358015</v>
      </c>
      <c r="AK60" s="262">
        <f t="shared" si="38"/>
        <v>2.9458841625818778E-4</v>
      </c>
      <c r="AM60" s="48">
        <f t="shared" si="53"/>
        <v>8639802.8970768843</v>
      </c>
      <c r="AN60" s="49">
        <f t="shared" si="54"/>
        <v>20978864.479824822</v>
      </c>
      <c r="AO60" s="49">
        <f t="shared" si="55"/>
        <v>1169235.906772844</v>
      </c>
      <c r="AP60" s="49">
        <f t="shared" si="56"/>
        <v>30787903.283674553</v>
      </c>
      <c r="AQ60" s="266">
        <f t="shared" si="57"/>
        <v>1.8276595382086404E-2</v>
      </c>
    </row>
    <row r="61" spans="1:43" x14ac:dyDescent="0.2">
      <c r="A61" s="33" t="s">
        <v>112</v>
      </c>
      <c r="B61" s="34">
        <f>+'CENSO POB 2020'!C55</f>
        <v>3573</v>
      </c>
      <c r="C61" s="35">
        <f t="shared" si="58"/>
        <v>6.1769138665406279E-4</v>
      </c>
      <c r="D61" s="36">
        <f t="shared" si="40"/>
        <v>5.2503767865595338E-4</v>
      </c>
      <c r="E61" s="37">
        <v>879.68</v>
      </c>
      <c r="F61" s="38">
        <f t="shared" si="59"/>
        <v>1.3697883561138291E-2</v>
      </c>
      <c r="G61" s="39">
        <f t="shared" si="42"/>
        <v>2.0546825341707436E-3</v>
      </c>
      <c r="H61" s="40">
        <f t="shared" si="43"/>
        <v>2.579720212826697E-3</v>
      </c>
      <c r="I61" s="41">
        <v>765</v>
      </c>
      <c r="J61" s="42">
        <f>+INEGI!C54</f>
        <v>123</v>
      </c>
      <c r="K61" s="42">
        <f>+INEGI!D54</f>
        <v>468</v>
      </c>
      <c r="L61" s="42">
        <f>+INEGI!E54</f>
        <v>34</v>
      </c>
      <c r="M61" s="252">
        <f t="shared" si="29"/>
        <v>4.4735691011459354E-4</v>
      </c>
      <c r="N61" s="252">
        <f t="shared" si="30"/>
        <v>4.198410747931515E-4</v>
      </c>
      <c r="O61" s="252">
        <f t="shared" si="31"/>
        <v>9.5032327236102532E-4</v>
      </c>
      <c r="P61" s="252">
        <f t="shared" si="32"/>
        <v>6.1926271309922776E-4</v>
      </c>
      <c r="Q61" s="43">
        <f t="shared" si="44"/>
        <v>2.4367839703679983E-3</v>
      </c>
      <c r="R61" s="256">
        <v>609.99999999842794</v>
      </c>
      <c r="S61" s="256">
        <f>+INEGI!G54</f>
        <v>85</v>
      </c>
      <c r="T61" s="256">
        <f>+INEGI!H54</f>
        <v>106</v>
      </c>
      <c r="U61" s="256">
        <f>+INEGI!I54</f>
        <v>11</v>
      </c>
      <c r="V61" s="259">
        <f t="shared" si="33"/>
        <v>4.7974380108709036E-4</v>
      </c>
      <c r="W61" s="259">
        <f t="shared" si="34"/>
        <v>3.3213504220068772E-4</v>
      </c>
      <c r="X61" s="259">
        <f t="shared" si="35"/>
        <v>5.2934361391874076E-4</v>
      </c>
      <c r="Y61" s="259">
        <f t="shared" si="36"/>
        <v>4.3713241138133841E-4</v>
      </c>
      <c r="Z61" s="44">
        <f t="shared" si="45"/>
        <v>1.7783548685878572E-3</v>
      </c>
      <c r="AA61" s="45">
        <f t="shared" si="46"/>
        <v>1.5116016382996785E-3</v>
      </c>
      <c r="AB61" s="44">
        <f t="shared" si="47"/>
        <v>-0.27020413372167185</v>
      </c>
      <c r="AC61" s="44">
        <f t="shared" si="48"/>
        <v>-0.27020413372167185</v>
      </c>
      <c r="AD61" s="36">
        <f t="shared" si="37"/>
        <v>3.4272242034485839E-2</v>
      </c>
      <c r="AE61" s="36">
        <f t="shared" si="49"/>
        <v>5.1408363051728759E-3</v>
      </c>
      <c r="AF61" s="262">
        <f t="shared" si="50"/>
        <v>6.6524379434725542E-3</v>
      </c>
      <c r="AG61" s="37">
        <v>2896776</v>
      </c>
      <c r="AH61" s="37">
        <v>668168</v>
      </c>
      <c r="AI61" s="46">
        <f t="shared" si="51"/>
        <v>0.23065918800763333</v>
      </c>
      <c r="AJ61" s="47">
        <f t="shared" si="52"/>
        <v>154119.08833268433</v>
      </c>
      <c r="AK61" s="262">
        <f t="shared" si="38"/>
        <v>9.6781056412875653E-5</v>
      </c>
      <c r="AM61" s="48">
        <f t="shared" si="53"/>
        <v>5119518.1748440899</v>
      </c>
      <c r="AN61" s="49">
        <f t="shared" si="54"/>
        <v>13201926.623396238</v>
      </c>
      <c r="AO61" s="49">
        <f t="shared" si="55"/>
        <v>384128.77088203316</v>
      </c>
      <c r="AP61" s="49">
        <f t="shared" si="56"/>
        <v>18705573.569122359</v>
      </c>
      <c r="AQ61" s="266">
        <f t="shared" si="57"/>
        <v>1.1104172842259764E-2</v>
      </c>
    </row>
    <row r="62" spans="1:43" x14ac:dyDescent="0.2">
      <c r="A62" s="93" t="s">
        <v>114</v>
      </c>
      <c r="B62" s="77"/>
      <c r="C62" s="78"/>
      <c r="D62" s="79"/>
      <c r="E62" s="80"/>
      <c r="F62" s="81"/>
      <c r="G62" s="82"/>
      <c r="H62" s="83"/>
      <c r="I62" s="84"/>
      <c r="J62" s="85"/>
      <c r="K62" s="85"/>
      <c r="L62" s="85"/>
      <c r="M62" s="253"/>
      <c r="N62" s="253"/>
      <c r="O62" s="253"/>
      <c r="P62" s="253"/>
      <c r="Q62" s="86"/>
      <c r="R62" s="257"/>
      <c r="S62" s="257"/>
      <c r="T62" s="257"/>
      <c r="U62" s="257"/>
      <c r="V62" s="260"/>
      <c r="W62" s="260"/>
      <c r="X62" s="260"/>
      <c r="Y62" s="260"/>
      <c r="Z62" s="87"/>
      <c r="AA62" s="88"/>
      <c r="AB62" s="87"/>
      <c r="AC62" s="87"/>
      <c r="AD62" s="79"/>
      <c r="AE62" s="79"/>
      <c r="AF62" s="263"/>
      <c r="AG62" s="80"/>
      <c r="AH62" s="80"/>
      <c r="AI62" s="89"/>
      <c r="AJ62" s="90"/>
      <c r="AK62" s="263"/>
      <c r="AM62" s="91"/>
      <c r="AN62" s="92"/>
      <c r="AO62" s="92"/>
      <c r="AP62" s="92">
        <f>SUM(AP23:AP61)</f>
        <v>1684553530.8972788</v>
      </c>
      <c r="AQ62" s="267">
        <f>SUM(AQ23:AQ61)</f>
        <v>0.99999999999999956</v>
      </c>
    </row>
    <row r="63" spans="1:43" ht="15.75" thickBot="1" x14ac:dyDescent="0.3">
      <c r="A63" s="50" t="s">
        <v>113</v>
      </c>
      <c r="B63" s="51">
        <f>SUM(B9:B61)</f>
        <v>5784442</v>
      </c>
      <c r="C63" s="52">
        <f>SUM(C9:C61)</f>
        <v>0.99999999999999989</v>
      </c>
      <c r="D63" s="53">
        <f>SUM(D9:D61)</f>
        <v>0.85000000000000009</v>
      </c>
      <c r="E63" s="54">
        <f>SUM(E9:E61)</f>
        <v>64220.140000000021</v>
      </c>
      <c r="F63" s="55">
        <f>+E63/$E$63</f>
        <v>1</v>
      </c>
      <c r="G63" s="56">
        <f t="shared" ref="G63:U63" si="60">SUM(G9:G61)</f>
        <v>0.14999999999999997</v>
      </c>
      <c r="H63" s="57">
        <f t="shared" si="60"/>
        <v>1.0000000000000002</v>
      </c>
      <c r="I63" s="58">
        <f t="shared" si="60"/>
        <v>427511</v>
      </c>
      <c r="J63" s="58">
        <f t="shared" si="60"/>
        <v>73242</v>
      </c>
      <c r="K63" s="58">
        <f t="shared" si="60"/>
        <v>123116</v>
      </c>
      <c r="L63" s="58">
        <f t="shared" si="60"/>
        <v>13726</v>
      </c>
      <c r="M63" s="254">
        <f t="shared" si="60"/>
        <v>0.24999999999999997</v>
      </c>
      <c r="N63" s="254">
        <f t="shared" si="60"/>
        <v>0.24999999999999997</v>
      </c>
      <c r="O63" s="254">
        <f t="shared" si="60"/>
        <v>0.24999999999999994</v>
      </c>
      <c r="P63" s="254">
        <f t="shared" si="60"/>
        <v>0.24999999999999994</v>
      </c>
      <c r="Q63" s="59">
        <f t="shared" si="60"/>
        <v>0.99999999999999989</v>
      </c>
      <c r="R63" s="268">
        <f t="shared" si="60"/>
        <v>317877.99999509088</v>
      </c>
      <c r="S63" s="268">
        <f t="shared" si="60"/>
        <v>63980</v>
      </c>
      <c r="T63" s="268">
        <f t="shared" si="60"/>
        <v>50062</v>
      </c>
      <c r="U63" s="268">
        <f t="shared" si="60"/>
        <v>6291</v>
      </c>
      <c r="V63" s="269">
        <f t="shared" ref="V63:AA63" si="61">SUM(V9:V61)</f>
        <v>0.25</v>
      </c>
      <c r="W63" s="269">
        <f t="shared" si="61"/>
        <v>0.25000000000000006</v>
      </c>
      <c r="X63" s="269">
        <f t="shared" si="61"/>
        <v>0.25</v>
      </c>
      <c r="Y63" s="269">
        <f t="shared" si="61"/>
        <v>0.24999999999999997</v>
      </c>
      <c r="Z63" s="59">
        <f t="shared" si="61"/>
        <v>1</v>
      </c>
      <c r="AA63" s="60">
        <f t="shared" si="61"/>
        <v>0.8500000000000002</v>
      </c>
      <c r="AB63" s="61"/>
      <c r="AC63" s="62">
        <f t="shared" ref="AC63:AH63" si="62">SUM(AC9:AC61)</f>
        <v>-7.8840518647651852</v>
      </c>
      <c r="AD63" s="63">
        <f t="shared" si="62"/>
        <v>1</v>
      </c>
      <c r="AE63" s="53">
        <f t="shared" si="62"/>
        <v>0.14999999999999994</v>
      </c>
      <c r="AF63" s="264">
        <f t="shared" si="62"/>
        <v>1</v>
      </c>
      <c r="AG63" s="64">
        <f t="shared" si="62"/>
        <v>7728371151</v>
      </c>
      <c r="AH63" s="64">
        <f t="shared" si="62"/>
        <v>3390132264.2400002</v>
      </c>
      <c r="AI63" s="65">
        <f t="shared" ref="AI63" si="63">+AH63/$E$63</f>
        <v>52789.238146164105</v>
      </c>
      <c r="AJ63" s="66">
        <f>SUM(AJ9:AJ61)</f>
        <v>1592450982.0930254</v>
      </c>
      <c r="AK63" s="264">
        <f>SUM(AK9:AK61)</f>
        <v>0.99999999999999978</v>
      </c>
      <c r="AM63" s="67">
        <f>SUM(AM9:AM61)</f>
        <v>1984524581.1499994</v>
      </c>
      <c r="AN63" s="68">
        <f>SUM(AN9:AN61)</f>
        <v>1984524581.1499999</v>
      </c>
      <c r="AO63" s="68">
        <f>SUM(AO9:AO61)</f>
        <v>3969049162.2999983</v>
      </c>
      <c r="AP63" s="68">
        <f>+AP62+AP21</f>
        <v>7938098324.6000004</v>
      </c>
      <c r="AQ63" s="69"/>
    </row>
    <row r="64" spans="1:43" ht="13.5" thickTop="1" x14ac:dyDescent="0.2">
      <c r="A64" s="148"/>
      <c r="B64" s="148"/>
      <c r="C64" s="148"/>
      <c r="D64" s="208"/>
      <c r="E64" s="148"/>
      <c r="F64" s="209"/>
      <c r="G64" s="208"/>
      <c r="H64" s="210"/>
      <c r="I64" s="148"/>
      <c r="J64" s="148"/>
      <c r="K64" s="148"/>
      <c r="L64" s="148"/>
      <c r="M64" s="148"/>
      <c r="N64" s="148"/>
      <c r="O64" s="148"/>
      <c r="P64" s="148"/>
      <c r="Q64" s="166"/>
      <c r="R64" s="148"/>
      <c r="S64" s="148"/>
      <c r="T64" s="148"/>
      <c r="U64" s="148"/>
      <c r="V64" s="148"/>
      <c r="W64" s="148"/>
      <c r="X64" s="148"/>
      <c r="Y64" s="148"/>
      <c r="Z64" s="148"/>
      <c r="AA64" s="208"/>
      <c r="AB64" s="148"/>
      <c r="AC64" s="148"/>
      <c r="AD64" s="208"/>
      <c r="AE64" s="208"/>
      <c r="AF64" s="210"/>
      <c r="AG64" s="148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</row>
    <row r="65" spans="1:43" ht="15.75" customHeight="1" x14ac:dyDescent="0.2">
      <c r="A65" s="151" t="s">
        <v>203</v>
      </c>
      <c r="B65" s="148"/>
      <c r="C65" s="148"/>
      <c r="D65" s="208"/>
      <c r="E65" s="148"/>
      <c r="F65" s="209"/>
      <c r="G65" s="208"/>
      <c r="H65" s="210"/>
      <c r="I65" s="148"/>
      <c r="J65" s="148"/>
      <c r="K65" s="148"/>
      <c r="L65" s="148"/>
      <c r="M65" s="148"/>
      <c r="N65" s="148"/>
      <c r="O65" s="148"/>
      <c r="P65" s="148"/>
      <c r="Q65" s="166"/>
      <c r="R65" s="148"/>
      <c r="S65" s="148"/>
      <c r="T65" s="148"/>
      <c r="U65" s="148"/>
      <c r="V65" s="148"/>
      <c r="W65" s="148"/>
      <c r="X65" s="148"/>
      <c r="Y65" s="148"/>
      <c r="Z65" s="148"/>
      <c r="AA65" s="208"/>
      <c r="AB65" s="148"/>
      <c r="AC65" s="148"/>
      <c r="AD65" s="208"/>
      <c r="AE65" s="208"/>
      <c r="AF65" s="210"/>
      <c r="AG65" s="148"/>
      <c r="AH65" s="148"/>
      <c r="AI65" s="148"/>
      <c r="AJ65" s="148"/>
      <c r="AK65" s="148"/>
      <c r="AL65" s="148"/>
      <c r="AM65" s="148"/>
      <c r="AN65" s="148"/>
      <c r="AO65" s="148"/>
      <c r="AP65" s="148"/>
      <c r="AQ65" s="148"/>
    </row>
    <row r="66" spans="1:43" s="5" customFormat="1" x14ac:dyDescent="0.2">
      <c r="D66" s="73"/>
      <c r="G66" s="73"/>
      <c r="H66" s="74"/>
      <c r="Q66" s="75"/>
      <c r="R66" s="75"/>
      <c r="AA66" s="73"/>
      <c r="AD66" s="73"/>
      <c r="AE66" s="73"/>
      <c r="AF66" s="74"/>
    </row>
    <row r="67" spans="1:43" x14ac:dyDescent="0.2">
      <c r="Q67" s="72"/>
    </row>
    <row r="68" spans="1:43" x14ac:dyDescent="0.2">
      <c r="Q68" s="72"/>
    </row>
    <row r="69" spans="1:43" x14ac:dyDescent="0.2">
      <c r="Q69" s="72"/>
    </row>
    <row r="70" spans="1:43" x14ac:dyDescent="0.2">
      <c r="D70" s="2"/>
      <c r="G70" s="2"/>
      <c r="H70" s="2"/>
      <c r="Q70" s="72"/>
      <c r="AA70" s="2"/>
      <c r="AD70" s="2"/>
      <c r="AE70" s="2"/>
      <c r="AF70" s="2"/>
      <c r="AL70" s="2"/>
    </row>
    <row r="71" spans="1:43" x14ac:dyDescent="0.2">
      <c r="D71" s="2"/>
      <c r="G71" s="2"/>
      <c r="H71" s="2"/>
      <c r="Q71" s="72"/>
      <c r="AA71" s="2"/>
      <c r="AD71" s="2"/>
      <c r="AE71" s="2"/>
      <c r="AF71" s="2"/>
      <c r="AL71" s="2"/>
    </row>
    <row r="72" spans="1:43" x14ac:dyDescent="0.2">
      <c r="D72" s="2"/>
      <c r="G72" s="2"/>
      <c r="H72" s="2"/>
      <c r="Q72" s="72"/>
      <c r="AA72" s="2"/>
      <c r="AD72" s="2"/>
      <c r="AE72" s="2"/>
      <c r="AF72" s="2"/>
      <c r="AL72" s="2"/>
    </row>
    <row r="73" spans="1:43" x14ac:dyDescent="0.2">
      <c r="D73" s="2"/>
      <c r="G73" s="2"/>
      <c r="H73" s="2"/>
      <c r="Q73" s="72"/>
      <c r="AA73" s="2"/>
      <c r="AD73" s="2"/>
      <c r="AE73" s="2"/>
      <c r="AF73" s="2"/>
      <c r="AL73" s="2"/>
    </row>
    <row r="74" spans="1:43" x14ac:dyDescent="0.2">
      <c r="D74" s="2"/>
      <c r="G74" s="2"/>
      <c r="H74" s="2"/>
      <c r="Q74" s="72"/>
      <c r="AA74" s="2"/>
      <c r="AD74" s="2"/>
      <c r="AE74" s="2"/>
      <c r="AF74" s="2"/>
      <c r="AL74" s="2"/>
    </row>
    <row r="75" spans="1:43" x14ac:dyDescent="0.2">
      <c r="D75" s="2"/>
      <c r="G75" s="2"/>
      <c r="H75" s="2"/>
      <c r="Q75" s="72"/>
      <c r="AA75" s="2"/>
      <c r="AD75" s="2"/>
      <c r="AE75" s="2"/>
      <c r="AF75" s="2"/>
      <c r="AL75" s="2"/>
    </row>
    <row r="76" spans="1:43" x14ac:dyDescent="0.2">
      <c r="D76" s="2"/>
      <c r="G76" s="2"/>
      <c r="H76" s="2"/>
      <c r="Q76" s="72"/>
      <c r="AA76" s="2"/>
      <c r="AD76" s="2"/>
      <c r="AE76" s="2"/>
      <c r="AF76" s="2"/>
      <c r="AL76" s="2"/>
    </row>
    <row r="77" spans="1:43" x14ac:dyDescent="0.2">
      <c r="D77" s="2"/>
      <c r="G77" s="2"/>
      <c r="H77" s="2"/>
      <c r="Q77" s="72"/>
      <c r="AA77" s="2"/>
      <c r="AD77" s="2"/>
      <c r="AE77" s="2"/>
      <c r="AF77" s="2"/>
      <c r="AL77" s="2"/>
    </row>
    <row r="78" spans="1:43" x14ac:dyDescent="0.2">
      <c r="D78" s="2"/>
      <c r="G78" s="2"/>
      <c r="H78" s="2"/>
      <c r="Q78" s="72"/>
      <c r="AA78" s="2"/>
      <c r="AD78" s="2"/>
      <c r="AE78" s="2"/>
      <c r="AF78" s="2"/>
      <c r="AL78" s="2"/>
    </row>
    <row r="79" spans="1:43" x14ac:dyDescent="0.2">
      <c r="D79" s="2"/>
      <c r="G79" s="2"/>
      <c r="H79" s="2"/>
      <c r="Q79" s="72"/>
      <c r="AA79" s="2"/>
      <c r="AD79" s="2"/>
      <c r="AE79" s="2"/>
      <c r="AF79" s="2"/>
      <c r="AL79" s="2"/>
    </row>
    <row r="80" spans="1:43" x14ac:dyDescent="0.2">
      <c r="D80" s="2"/>
      <c r="G80" s="2"/>
      <c r="H80" s="2"/>
      <c r="Q80" s="72"/>
      <c r="AA80" s="2"/>
      <c r="AD80" s="2"/>
      <c r="AE80" s="2"/>
      <c r="AF80" s="2"/>
      <c r="AL80" s="2"/>
    </row>
    <row r="81" spans="17:17" s="2" customFormat="1" x14ac:dyDescent="0.2">
      <c r="Q81" s="72"/>
    </row>
    <row r="82" spans="17:17" s="2" customFormat="1" x14ac:dyDescent="0.2">
      <c r="Q82" s="72"/>
    </row>
    <row r="83" spans="17:17" s="2" customFormat="1" x14ac:dyDescent="0.2">
      <c r="Q83" s="72"/>
    </row>
    <row r="84" spans="17:17" s="2" customFormat="1" x14ac:dyDescent="0.2">
      <c r="Q84" s="72"/>
    </row>
    <row r="85" spans="17:17" s="2" customFormat="1" x14ac:dyDescent="0.2">
      <c r="Q85" s="72"/>
    </row>
    <row r="86" spans="17:17" s="2" customFormat="1" x14ac:dyDescent="0.2">
      <c r="Q86" s="72"/>
    </row>
    <row r="87" spans="17:17" s="2" customFormat="1" x14ac:dyDescent="0.2">
      <c r="Q87" s="72"/>
    </row>
    <row r="88" spans="17:17" s="2" customFormat="1" x14ac:dyDescent="0.2">
      <c r="Q88" s="72"/>
    </row>
    <row r="89" spans="17:17" s="2" customFormat="1" x14ac:dyDescent="0.2">
      <c r="Q89" s="72"/>
    </row>
    <row r="90" spans="17:17" s="2" customFormat="1" x14ac:dyDescent="0.2">
      <c r="Q90" s="72"/>
    </row>
    <row r="91" spans="17:17" s="2" customFormat="1" x14ac:dyDescent="0.2">
      <c r="Q91" s="72"/>
    </row>
    <row r="92" spans="17:17" s="2" customFormat="1" x14ac:dyDescent="0.2">
      <c r="Q92" s="72"/>
    </row>
  </sheetData>
  <mergeCells count="7">
    <mergeCell ref="AM3:AQ3"/>
    <mergeCell ref="B3:H3"/>
    <mergeCell ref="I3:N3"/>
    <mergeCell ref="O3:T3"/>
    <mergeCell ref="V3:AA3"/>
    <mergeCell ref="AB3:AF3"/>
    <mergeCell ref="AG3:AK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32" min="2" max="60" man="1"/>
    <brk id="3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276" t="s">
        <v>144</v>
      </c>
      <c r="B1" s="276" t="s">
        <v>145</v>
      </c>
      <c r="C1" s="276" t="s">
        <v>146</v>
      </c>
      <c r="D1" s="276"/>
      <c r="E1" s="276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</row>
    <row r="2" spans="1:40" ht="15.75" x14ac:dyDescent="0.2">
      <c r="A2" s="276"/>
      <c r="B2" s="276"/>
      <c r="C2" s="127" t="s">
        <v>147</v>
      </c>
      <c r="D2" s="127" t="s">
        <v>148</v>
      </c>
      <c r="E2" s="127" t="s">
        <v>149</v>
      </c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</row>
    <row r="3" spans="1:40" ht="15.75" x14ac:dyDescent="0.2">
      <c r="A3" s="128"/>
      <c r="B3" s="129"/>
      <c r="C3" s="129"/>
      <c r="D3" s="129"/>
      <c r="E3" s="130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7"/>
    </row>
    <row r="4" spans="1:40" ht="15.75" x14ac:dyDescent="0.2">
      <c r="A4" s="131" t="s">
        <v>150</v>
      </c>
      <c r="B4" s="132" t="s">
        <v>147</v>
      </c>
      <c r="C4" s="133">
        <f>SUM(C5:C55)</f>
        <v>5784442</v>
      </c>
      <c r="D4" s="133">
        <f>SUM(D5:D55)</f>
        <v>2890950</v>
      </c>
      <c r="E4" s="133">
        <f>SUM(E5:E55)</f>
        <v>2893492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</row>
    <row r="5" spans="1:40" ht="15.75" x14ac:dyDescent="0.2">
      <c r="A5" s="134" t="s">
        <v>150</v>
      </c>
      <c r="B5" s="135" t="s">
        <v>151</v>
      </c>
      <c r="C5" s="136">
        <v>2974</v>
      </c>
      <c r="D5" s="136">
        <v>1442</v>
      </c>
      <c r="E5" s="137">
        <v>1532</v>
      </c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</row>
    <row r="6" spans="1:40" ht="15.75" x14ac:dyDescent="0.2">
      <c r="A6" s="138" t="s">
        <v>150</v>
      </c>
      <c r="B6" s="139" t="s">
        <v>152</v>
      </c>
      <c r="C6" s="140">
        <v>3382</v>
      </c>
      <c r="D6" s="140">
        <v>1690</v>
      </c>
      <c r="E6" s="141">
        <v>1692</v>
      </c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</row>
    <row r="7" spans="1:40" ht="15.75" x14ac:dyDescent="0.2">
      <c r="A7" s="134" t="s">
        <v>150</v>
      </c>
      <c r="B7" s="135" t="s">
        <v>153</v>
      </c>
      <c r="C7" s="136">
        <v>35289</v>
      </c>
      <c r="D7" s="136">
        <v>17829</v>
      </c>
      <c r="E7" s="137">
        <v>17460</v>
      </c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</row>
    <row r="8" spans="1:40" ht="15.75" x14ac:dyDescent="0.2">
      <c r="A8" s="138" t="s">
        <v>150</v>
      </c>
      <c r="B8" s="139" t="s">
        <v>154</v>
      </c>
      <c r="C8" s="140">
        <v>18030</v>
      </c>
      <c r="D8" s="140">
        <v>8852</v>
      </c>
      <c r="E8" s="141">
        <v>9178</v>
      </c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</row>
    <row r="9" spans="1:40" ht="15.75" x14ac:dyDescent="0.2">
      <c r="A9" s="134" t="s">
        <v>150</v>
      </c>
      <c r="B9" s="135" t="s">
        <v>155</v>
      </c>
      <c r="C9" s="136">
        <v>656464</v>
      </c>
      <c r="D9" s="136">
        <v>331513</v>
      </c>
      <c r="E9" s="137">
        <v>324951</v>
      </c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</row>
    <row r="10" spans="1:40" ht="15.75" x14ac:dyDescent="0.2">
      <c r="A10" s="138" t="s">
        <v>150</v>
      </c>
      <c r="B10" s="139" t="s">
        <v>156</v>
      </c>
      <c r="C10" s="140">
        <v>14992</v>
      </c>
      <c r="D10" s="140">
        <v>7667</v>
      </c>
      <c r="E10" s="141">
        <v>7325</v>
      </c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</row>
    <row r="11" spans="1:40" ht="15.75" x14ac:dyDescent="0.2">
      <c r="A11" s="134" t="s">
        <v>150</v>
      </c>
      <c r="B11" s="135" t="s">
        <v>157</v>
      </c>
      <c r="C11" s="136">
        <v>3661</v>
      </c>
      <c r="D11" s="136">
        <v>1824</v>
      </c>
      <c r="E11" s="137">
        <v>1837</v>
      </c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</row>
    <row r="12" spans="1:40" ht="15.75" x14ac:dyDescent="0.2">
      <c r="A12" s="138" t="s">
        <v>150</v>
      </c>
      <c r="B12" s="139" t="s">
        <v>158</v>
      </c>
      <c r="C12" s="140">
        <v>122337</v>
      </c>
      <c r="D12" s="140">
        <v>62377</v>
      </c>
      <c r="E12" s="141">
        <v>59960</v>
      </c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</row>
    <row r="13" spans="1:40" ht="15.75" x14ac:dyDescent="0.2">
      <c r="A13" s="134" t="s">
        <v>150</v>
      </c>
      <c r="B13" s="135" t="s">
        <v>159</v>
      </c>
      <c r="C13" s="136">
        <v>7340</v>
      </c>
      <c r="D13" s="136">
        <v>3707</v>
      </c>
      <c r="E13" s="137">
        <v>3633</v>
      </c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</row>
    <row r="14" spans="1:40" ht="15.75" x14ac:dyDescent="0.2">
      <c r="A14" s="138" t="s">
        <v>150</v>
      </c>
      <c r="B14" s="139" t="s">
        <v>160</v>
      </c>
      <c r="C14" s="140">
        <v>9930</v>
      </c>
      <c r="D14" s="140">
        <v>4961</v>
      </c>
      <c r="E14" s="141">
        <v>4969</v>
      </c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</row>
    <row r="15" spans="1:40" ht="15.75" x14ac:dyDescent="0.2">
      <c r="A15" s="134" t="s">
        <v>150</v>
      </c>
      <c r="B15" s="135" t="s">
        <v>161</v>
      </c>
      <c r="C15" s="136">
        <v>68747</v>
      </c>
      <c r="D15" s="136">
        <v>35206</v>
      </c>
      <c r="E15" s="137">
        <v>33541</v>
      </c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</row>
    <row r="16" spans="1:40" ht="15.75" x14ac:dyDescent="0.2">
      <c r="A16" s="138" t="s">
        <v>150</v>
      </c>
      <c r="B16" s="139" t="s">
        <v>162</v>
      </c>
      <c r="C16" s="140">
        <v>36088</v>
      </c>
      <c r="D16" s="140">
        <v>18060</v>
      </c>
      <c r="E16" s="141">
        <v>18028</v>
      </c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</row>
    <row r="17" spans="1:40" ht="15.75" x14ac:dyDescent="0.2">
      <c r="A17" s="134" t="s">
        <v>150</v>
      </c>
      <c r="B17" s="135" t="s">
        <v>163</v>
      </c>
      <c r="C17" s="136">
        <v>1360</v>
      </c>
      <c r="D17" s="136">
        <v>657</v>
      </c>
      <c r="E17" s="137">
        <v>703</v>
      </c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</row>
    <row r="18" spans="1:40" ht="15.75" x14ac:dyDescent="0.2">
      <c r="A18" s="138" t="s">
        <v>150</v>
      </c>
      <c r="B18" s="139" t="s">
        <v>164</v>
      </c>
      <c r="C18" s="140">
        <v>3256</v>
      </c>
      <c r="D18" s="140">
        <v>1672</v>
      </c>
      <c r="E18" s="141">
        <v>1584</v>
      </c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</row>
    <row r="19" spans="1:40" ht="15.75" x14ac:dyDescent="0.2">
      <c r="A19" s="134" t="s">
        <v>150</v>
      </c>
      <c r="B19" s="135" t="s">
        <v>165</v>
      </c>
      <c r="C19" s="136">
        <v>104478</v>
      </c>
      <c r="D19" s="136">
        <v>52883</v>
      </c>
      <c r="E19" s="137">
        <v>51595</v>
      </c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</row>
    <row r="20" spans="1:40" ht="15.75" x14ac:dyDescent="0.2">
      <c r="A20" s="138" t="s">
        <v>150</v>
      </c>
      <c r="B20" s="139" t="s">
        <v>166</v>
      </c>
      <c r="C20" s="140">
        <v>40903</v>
      </c>
      <c r="D20" s="140">
        <v>20444</v>
      </c>
      <c r="E20" s="141">
        <v>20459</v>
      </c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</row>
    <row r="21" spans="1:40" ht="15.75" x14ac:dyDescent="0.2">
      <c r="A21" s="134" t="s">
        <v>150</v>
      </c>
      <c r="B21" s="135" t="s">
        <v>167</v>
      </c>
      <c r="C21" s="136">
        <v>397205</v>
      </c>
      <c r="D21" s="136">
        <v>200708</v>
      </c>
      <c r="E21" s="137">
        <v>196497</v>
      </c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</row>
    <row r="22" spans="1:40" ht="15.75" x14ac:dyDescent="0.2">
      <c r="A22" s="138" t="s">
        <v>150</v>
      </c>
      <c r="B22" s="139" t="s">
        <v>168</v>
      </c>
      <c r="C22" s="140">
        <v>5506</v>
      </c>
      <c r="D22" s="140">
        <v>2796</v>
      </c>
      <c r="E22" s="141">
        <v>2710</v>
      </c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</row>
    <row r="23" spans="1:40" ht="15.75" x14ac:dyDescent="0.2">
      <c r="A23" s="134" t="s">
        <v>150</v>
      </c>
      <c r="B23" s="135" t="s">
        <v>169</v>
      </c>
      <c r="C23" s="136">
        <v>481213</v>
      </c>
      <c r="D23" s="136">
        <v>242161</v>
      </c>
      <c r="E23" s="137">
        <v>239052</v>
      </c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</row>
    <row r="24" spans="1:40" ht="15.75" x14ac:dyDescent="0.2">
      <c r="A24" s="138" t="s">
        <v>150</v>
      </c>
      <c r="B24" s="139" t="s">
        <v>170</v>
      </c>
      <c r="C24" s="140">
        <v>14109</v>
      </c>
      <c r="D24" s="140">
        <v>7115</v>
      </c>
      <c r="E24" s="141">
        <v>6994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</row>
    <row r="25" spans="1:40" ht="15.75" x14ac:dyDescent="0.2">
      <c r="A25" s="134" t="s">
        <v>150</v>
      </c>
      <c r="B25" s="135" t="s">
        <v>171</v>
      </c>
      <c r="C25" s="136">
        <v>1808</v>
      </c>
      <c r="D25" s="136">
        <v>890</v>
      </c>
      <c r="E25" s="137">
        <v>918</v>
      </c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</row>
    <row r="26" spans="1:40" ht="15.75" x14ac:dyDescent="0.2">
      <c r="A26" s="138" t="s">
        <v>150</v>
      </c>
      <c r="B26" s="139" t="s">
        <v>172</v>
      </c>
      <c r="C26" s="140">
        <v>6282</v>
      </c>
      <c r="D26" s="140">
        <v>3224</v>
      </c>
      <c r="E26" s="141">
        <v>3058</v>
      </c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</row>
    <row r="27" spans="1:40" ht="15.75" x14ac:dyDescent="0.2">
      <c r="A27" s="134" t="s">
        <v>150</v>
      </c>
      <c r="B27" s="135" t="s">
        <v>173</v>
      </c>
      <c r="C27" s="136">
        <v>102149</v>
      </c>
      <c r="D27" s="136">
        <v>51844</v>
      </c>
      <c r="E27" s="137">
        <v>50305</v>
      </c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</row>
    <row r="28" spans="1:40" ht="15.75" x14ac:dyDescent="0.2">
      <c r="A28" s="138" t="s">
        <v>150</v>
      </c>
      <c r="B28" s="139" t="s">
        <v>174</v>
      </c>
      <c r="C28" s="140">
        <v>643143</v>
      </c>
      <c r="D28" s="140">
        <v>318993</v>
      </c>
      <c r="E28" s="141">
        <v>324150</v>
      </c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</row>
    <row r="29" spans="1:40" ht="15.75" x14ac:dyDescent="0.2">
      <c r="A29" s="134" t="s">
        <v>150</v>
      </c>
      <c r="B29" s="135" t="s">
        <v>175</v>
      </c>
      <c r="C29" s="136">
        <v>16086</v>
      </c>
      <c r="D29" s="136">
        <v>8082</v>
      </c>
      <c r="E29" s="137">
        <v>8004</v>
      </c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</row>
    <row r="30" spans="1:40" ht="15.75" x14ac:dyDescent="0.2">
      <c r="A30" s="138" t="s">
        <v>150</v>
      </c>
      <c r="B30" s="139" t="s">
        <v>176</v>
      </c>
      <c r="C30" s="140">
        <v>1386</v>
      </c>
      <c r="D30" s="140">
        <v>724</v>
      </c>
      <c r="E30" s="141">
        <v>662</v>
      </c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</row>
    <row r="31" spans="1:40" ht="15.75" x14ac:dyDescent="0.2">
      <c r="A31" s="134" t="s">
        <v>150</v>
      </c>
      <c r="B31" s="135" t="s">
        <v>177</v>
      </c>
      <c r="C31" s="136">
        <v>7026</v>
      </c>
      <c r="D31" s="136">
        <v>3480</v>
      </c>
      <c r="E31" s="137">
        <v>3546</v>
      </c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</row>
    <row r="32" spans="1:40" ht="15.75" x14ac:dyDescent="0.2">
      <c r="A32" s="138" t="s">
        <v>150</v>
      </c>
      <c r="B32" s="139" t="s">
        <v>178</v>
      </c>
      <c r="C32" s="140">
        <v>3298</v>
      </c>
      <c r="D32" s="140">
        <v>1716</v>
      </c>
      <c r="E32" s="141">
        <v>1582</v>
      </c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</row>
    <row r="33" spans="1:40" ht="15.75" x14ac:dyDescent="0.2">
      <c r="A33" s="134" t="s">
        <v>150</v>
      </c>
      <c r="B33" s="135" t="s">
        <v>179</v>
      </c>
      <c r="C33" s="136">
        <v>471523</v>
      </c>
      <c r="D33" s="136">
        <v>237717</v>
      </c>
      <c r="E33" s="137">
        <v>233806</v>
      </c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</row>
    <row r="34" spans="1:40" ht="31.5" x14ac:dyDescent="0.2">
      <c r="A34" s="138" t="s">
        <v>150</v>
      </c>
      <c r="B34" s="139" t="s">
        <v>180</v>
      </c>
      <c r="C34" s="140">
        <v>5351</v>
      </c>
      <c r="D34" s="140">
        <v>2657</v>
      </c>
      <c r="E34" s="141">
        <v>2694</v>
      </c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</row>
    <row r="35" spans="1:40" ht="15.75" x14ac:dyDescent="0.2">
      <c r="A35" s="134" t="s">
        <v>150</v>
      </c>
      <c r="B35" s="135" t="s">
        <v>181</v>
      </c>
      <c r="C35" s="136">
        <v>84666</v>
      </c>
      <c r="D35" s="136">
        <v>41878</v>
      </c>
      <c r="E35" s="137">
        <v>42788</v>
      </c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</row>
    <row r="36" spans="1:40" ht="15.75" x14ac:dyDescent="0.2">
      <c r="A36" s="138" t="s">
        <v>150</v>
      </c>
      <c r="B36" s="139" t="s">
        <v>182</v>
      </c>
      <c r="C36" s="140">
        <v>1407</v>
      </c>
      <c r="D36" s="140">
        <v>699</v>
      </c>
      <c r="E36" s="141">
        <v>708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</row>
    <row r="37" spans="1:40" ht="15.75" x14ac:dyDescent="0.2">
      <c r="A37" s="134" t="s">
        <v>150</v>
      </c>
      <c r="B37" s="135" t="s">
        <v>183</v>
      </c>
      <c r="C37" s="136">
        <v>1959</v>
      </c>
      <c r="D37" s="136">
        <v>989</v>
      </c>
      <c r="E37" s="137">
        <v>970</v>
      </c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</row>
    <row r="38" spans="1:40" ht="15.75" x14ac:dyDescent="0.2">
      <c r="A38" s="138" t="s">
        <v>150</v>
      </c>
      <c r="B38" s="139" t="s">
        <v>184</v>
      </c>
      <c r="C38" s="140">
        <v>5389</v>
      </c>
      <c r="D38" s="140">
        <v>2776</v>
      </c>
      <c r="E38" s="141">
        <v>2613</v>
      </c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</row>
    <row r="39" spans="1:40" ht="15.75" x14ac:dyDescent="0.2">
      <c r="A39" s="134" t="s">
        <v>150</v>
      </c>
      <c r="B39" s="135" t="s">
        <v>185</v>
      </c>
      <c r="C39" s="136">
        <v>5119</v>
      </c>
      <c r="D39" s="136">
        <v>2639</v>
      </c>
      <c r="E39" s="137">
        <v>2480</v>
      </c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</row>
    <row r="40" spans="1:40" ht="15.75" x14ac:dyDescent="0.2">
      <c r="A40" s="138" t="s">
        <v>150</v>
      </c>
      <c r="B40" s="139" t="s">
        <v>186</v>
      </c>
      <c r="C40" s="140">
        <v>1483</v>
      </c>
      <c r="D40" s="140">
        <v>764</v>
      </c>
      <c r="E40" s="141">
        <v>719</v>
      </c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</row>
    <row r="41" spans="1:40" ht="15.75" x14ac:dyDescent="0.2">
      <c r="A41" s="134" t="s">
        <v>150</v>
      </c>
      <c r="B41" s="135" t="s">
        <v>187</v>
      </c>
      <c r="C41" s="136">
        <v>7652</v>
      </c>
      <c r="D41" s="136">
        <v>3795</v>
      </c>
      <c r="E41" s="137">
        <v>3857</v>
      </c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</row>
    <row r="42" spans="1:40" ht="15.75" x14ac:dyDescent="0.2">
      <c r="A42" s="138" t="s">
        <v>150</v>
      </c>
      <c r="B42" s="139" t="s">
        <v>188</v>
      </c>
      <c r="C42" s="140">
        <v>6048</v>
      </c>
      <c r="D42" s="140">
        <v>3056</v>
      </c>
      <c r="E42" s="141">
        <v>2992</v>
      </c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</row>
    <row r="43" spans="1:40" ht="15.75" x14ac:dyDescent="0.2">
      <c r="A43" s="134" t="s">
        <v>150</v>
      </c>
      <c r="B43" s="135" t="s">
        <v>189</v>
      </c>
      <c r="C43" s="136">
        <v>67428</v>
      </c>
      <c r="D43" s="136">
        <v>33569</v>
      </c>
      <c r="E43" s="137">
        <v>33859</v>
      </c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</row>
    <row r="44" spans="1:40" ht="15.75" x14ac:dyDescent="0.2">
      <c r="A44" s="138" t="s">
        <v>150</v>
      </c>
      <c r="B44" s="139" t="s">
        <v>190</v>
      </c>
      <c r="C44" s="140">
        <v>1142994</v>
      </c>
      <c r="D44" s="140">
        <v>564805</v>
      </c>
      <c r="E44" s="141">
        <v>578189</v>
      </c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</row>
    <row r="45" spans="1:40" ht="15.75" x14ac:dyDescent="0.2">
      <c r="A45" s="134" t="s">
        <v>150</v>
      </c>
      <c r="B45" s="135" t="s">
        <v>191</v>
      </c>
      <c r="C45" s="136">
        <v>906</v>
      </c>
      <c r="D45" s="136">
        <v>457</v>
      </c>
      <c r="E45" s="137">
        <v>449</v>
      </c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</row>
    <row r="46" spans="1:40" ht="15.75" x14ac:dyDescent="0.2">
      <c r="A46" s="138" t="s">
        <v>150</v>
      </c>
      <c r="B46" s="139" t="s">
        <v>192</v>
      </c>
      <c r="C46" s="140">
        <v>147624</v>
      </c>
      <c r="D46" s="140">
        <v>76004</v>
      </c>
      <c r="E46" s="141">
        <v>71620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</row>
    <row r="47" spans="1:40" ht="15.75" x14ac:dyDescent="0.2">
      <c r="A47" s="134" t="s">
        <v>150</v>
      </c>
      <c r="B47" s="135" t="s">
        <v>193</v>
      </c>
      <c r="C47" s="136">
        <v>2377</v>
      </c>
      <c r="D47" s="136">
        <v>1230</v>
      </c>
      <c r="E47" s="137">
        <v>1147</v>
      </c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</row>
    <row r="48" spans="1:40" ht="15.75" x14ac:dyDescent="0.2">
      <c r="A48" s="138" t="s">
        <v>150</v>
      </c>
      <c r="B48" s="139" t="s">
        <v>194</v>
      </c>
      <c r="C48" s="140">
        <v>34709</v>
      </c>
      <c r="D48" s="140">
        <v>17035</v>
      </c>
      <c r="E48" s="141">
        <v>17674</v>
      </c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</row>
    <row r="49" spans="1:40" ht="15.75" x14ac:dyDescent="0.2">
      <c r="A49" s="134" t="s">
        <v>150</v>
      </c>
      <c r="B49" s="135" t="s">
        <v>195</v>
      </c>
      <c r="C49" s="136">
        <v>86766</v>
      </c>
      <c r="D49" s="136">
        <v>44135</v>
      </c>
      <c r="E49" s="137">
        <v>42631</v>
      </c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</row>
    <row r="50" spans="1:40" ht="31.5" x14ac:dyDescent="0.2">
      <c r="A50" s="138" t="s">
        <v>150</v>
      </c>
      <c r="B50" s="139" t="s">
        <v>196</v>
      </c>
      <c r="C50" s="140">
        <v>412199</v>
      </c>
      <c r="D50" s="140">
        <v>202958</v>
      </c>
      <c r="E50" s="141">
        <v>209241</v>
      </c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</row>
    <row r="51" spans="1:40" ht="31.5" x14ac:dyDescent="0.2">
      <c r="A51" s="134" t="s">
        <v>150</v>
      </c>
      <c r="B51" s="135" t="s">
        <v>197</v>
      </c>
      <c r="C51" s="136">
        <v>132169</v>
      </c>
      <c r="D51" s="136">
        <v>62586</v>
      </c>
      <c r="E51" s="137">
        <v>69583</v>
      </c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</row>
    <row r="52" spans="1:40" ht="15.75" x14ac:dyDescent="0.2">
      <c r="A52" s="138" t="s">
        <v>150</v>
      </c>
      <c r="B52" s="139" t="s">
        <v>198</v>
      </c>
      <c r="C52" s="140">
        <v>306322</v>
      </c>
      <c r="D52" s="140">
        <v>152617</v>
      </c>
      <c r="E52" s="141">
        <v>153705</v>
      </c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</row>
    <row r="53" spans="1:40" ht="15.75" x14ac:dyDescent="0.2">
      <c r="A53" s="134" t="s">
        <v>150</v>
      </c>
      <c r="B53" s="135" t="s">
        <v>199</v>
      </c>
      <c r="C53" s="136">
        <v>46784</v>
      </c>
      <c r="D53" s="136">
        <v>23460</v>
      </c>
      <c r="E53" s="137">
        <v>23324</v>
      </c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</row>
    <row r="54" spans="1:40" ht="15.75" x14ac:dyDescent="0.2">
      <c r="A54" s="138" t="s">
        <v>150</v>
      </c>
      <c r="B54" s="139" t="s">
        <v>200</v>
      </c>
      <c r="C54" s="140">
        <v>1552</v>
      </c>
      <c r="D54" s="140">
        <v>820</v>
      </c>
      <c r="E54" s="141">
        <v>732</v>
      </c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</row>
    <row r="55" spans="1:40" ht="15.75" x14ac:dyDescent="0.2">
      <c r="A55" s="142" t="s">
        <v>150</v>
      </c>
      <c r="B55" s="143" t="s">
        <v>201</v>
      </c>
      <c r="C55" s="144">
        <v>3573</v>
      </c>
      <c r="D55" s="144">
        <v>1787</v>
      </c>
      <c r="E55" s="145">
        <v>1786</v>
      </c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</row>
    <row r="56" spans="1:40" x14ac:dyDescent="0.2">
      <c r="A56" s="146" t="s">
        <v>202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</row>
    <row r="57" spans="1:40" x14ac:dyDescent="0.2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</row>
    <row r="58" spans="1:40" x14ac:dyDescent="0.2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</row>
    <row r="59" spans="1:40" x14ac:dyDescent="0.2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</row>
    <row r="60" spans="1:40" x14ac:dyDescent="0.2">
      <c r="A60" s="147"/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</row>
    <row r="61" spans="1:40" x14ac:dyDescent="0.2">
      <c r="A61" s="147"/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</row>
    <row r="62" spans="1:40" x14ac:dyDescent="0.2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</row>
    <row r="63" spans="1:40" x14ac:dyDescent="0.2">
      <c r="A63" s="147"/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</row>
    <row r="64" spans="1:40" x14ac:dyDescent="0.2">
      <c r="A64" s="147"/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</row>
    <row r="65" spans="1:40" x14ac:dyDescent="0.2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</row>
    <row r="66" spans="1:40" x14ac:dyDescent="0.2">
      <c r="A66" s="147"/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</row>
    <row r="67" spans="1:40" x14ac:dyDescent="0.2">
      <c r="A67" s="147"/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</row>
    <row r="68" spans="1:40" x14ac:dyDescent="0.2">
      <c r="A68" s="147"/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</row>
    <row r="69" spans="1:40" x14ac:dyDescent="0.2">
      <c r="A69" s="147"/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</row>
    <row r="70" spans="1:40" x14ac:dyDescent="0.2">
      <c r="A70" s="147"/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</row>
    <row r="71" spans="1:40" x14ac:dyDescent="0.2">
      <c r="A71" s="147"/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</row>
    <row r="72" spans="1:40" x14ac:dyDescent="0.2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</row>
    <row r="73" spans="1:40" x14ac:dyDescent="0.2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</row>
    <row r="74" spans="1:40" x14ac:dyDescent="0.2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</row>
    <row r="75" spans="1:40" x14ac:dyDescent="0.2">
      <c r="A75" s="147"/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</row>
    <row r="76" spans="1:40" x14ac:dyDescent="0.2">
      <c r="A76" s="147"/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</row>
    <row r="77" spans="1:40" x14ac:dyDescent="0.2">
      <c r="A77" s="147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</row>
    <row r="78" spans="1:40" x14ac:dyDescent="0.2">
      <c r="A78" s="147"/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</row>
    <row r="79" spans="1:40" x14ac:dyDescent="0.2">
      <c r="A79" s="147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</row>
    <row r="80" spans="1:40" x14ac:dyDescent="0.2">
      <c r="A80" s="147"/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</row>
    <row r="81" spans="1:40" x14ac:dyDescent="0.2">
      <c r="A81" s="147"/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</row>
    <row r="82" spans="1:40" x14ac:dyDescent="0.2">
      <c r="A82" s="147"/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</row>
    <row r="83" spans="1:40" x14ac:dyDescent="0.2">
      <c r="A83" s="147"/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</row>
    <row r="84" spans="1:40" x14ac:dyDescent="0.2">
      <c r="A84" s="147"/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</row>
    <row r="85" spans="1:40" x14ac:dyDescent="0.2">
      <c r="A85" s="147"/>
      <c r="B85" s="147"/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</row>
    <row r="86" spans="1:40" x14ac:dyDescent="0.2">
      <c r="A86" s="147"/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</row>
    <row r="87" spans="1:40" x14ac:dyDescent="0.2">
      <c r="A87" s="147"/>
      <c r="B87" s="147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</row>
    <row r="88" spans="1:40" x14ac:dyDescent="0.2">
      <c r="A88" s="147"/>
      <c r="B88" s="147"/>
      <c r="C88" s="147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</row>
    <row r="89" spans="1:40" x14ac:dyDescent="0.2">
      <c r="A89" s="147"/>
      <c r="B89" s="147"/>
      <c r="C89" s="147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</row>
    <row r="90" spans="1:40" x14ac:dyDescent="0.2">
      <c r="A90" s="147"/>
      <c r="B90" s="147"/>
      <c r="C90" s="147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</row>
    <row r="91" spans="1:40" x14ac:dyDescent="0.2">
      <c r="A91" s="147"/>
      <c r="B91" s="147"/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/>
      <c r="Z91" s="147"/>
      <c r="AA91" s="147"/>
      <c r="AB91" s="147"/>
      <c r="AC91" s="147"/>
      <c r="AD91" s="147"/>
      <c r="AE91" s="147"/>
      <c r="AF91" s="147"/>
      <c r="AG91" s="147"/>
      <c r="AH91" s="147"/>
      <c r="AI91" s="147"/>
      <c r="AJ91" s="147"/>
      <c r="AK91" s="147"/>
      <c r="AL91" s="147"/>
      <c r="AM91" s="147"/>
      <c r="AN91" s="147"/>
    </row>
    <row r="92" spans="1:40" x14ac:dyDescent="0.2">
      <c r="A92" s="147"/>
      <c r="B92" s="147"/>
      <c r="C92" s="147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/>
      <c r="Y92" s="147"/>
      <c r="Z92" s="147"/>
      <c r="AA92" s="147"/>
      <c r="AB92" s="147"/>
      <c r="AC92" s="147"/>
      <c r="AD92" s="147"/>
      <c r="AE92" s="147"/>
      <c r="AF92" s="147"/>
      <c r="AG92" s="147"/>
      <c r="AH92" s="147"/>
      <c r="AI92" s="147"/>
      <c r="AJ92" s="147"/>
      <c r="AK92" s="147"/>
      <c r="AL92" s="147"/>
      <c r="AM92" s="147"/>
      <c r="AN92" s="147"/>
    </row>
    <row r="93" spans="1:40" x14ac:dyDescent="0.2">
      <c r="A93" s="147"/>
      <c r="B93" s="147"/>
      <c r="C93" s="147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</row>
    <row r="94" spans="1:40" x14ac:dyDescent="0.2">
      <c r="A94" s="147"/>
      <c r="B94" s="147"/>
      <c r="C94" s="147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</row>
    <row r="95" spans="1:40" x14ac:dyDescent="0.2">
      <c r="A95" s="147"/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47"/>
      <c r="W95" s="147"/>
      <c r="X95" s="147"/>
      <c r="Y95" s="147"/>
      <c r="Z95" s="147"/>
      <c r="AA95" s="147"/>
      <c r="AB95" s="147"/>
      <c r="AC95" s="147"/>
      <c r="AD95" s="147"/>
      <c r="AE95" s="147"/>
      <c r="AF95" s="147"/>
      <c r="AG95" s="147"/>
      <c r="AH95" s="147"/>
      <c r="AI95" s="147"/>
      <c r="AJ95" s="147"/>
      <c r="AK95" s="147"/>
      <c r="AL95" s="147"/>
      <c r="AM95" s="147"/>
      <c r="AN95" s="147"/>
    </row>
    <row r="96" spans="1:40" x14ac:dyDescent="0.2">
      <c r="A96" s="147"/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</row>
    <row r="97" spans="1:40" x14ac:dyDescent="0.2">
      <c r="A97" s="147"/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</row>
    <row r="98" spans="1:40" x14ac:dyDescent="0.2">
      <c r="A98" s="147"/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</row>
    <row r="99" spans="1:40" x14ac:dyDescent="0.2">
      <c r="A99" s="147"/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</row>
    <row r="100" spans="1:40" x14ac:dyDescent="0.2">
      <c r="A100" s="147"/>
      <c r="B100" s="147"/>
      <c r="C100" s="147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47"/>
      <c r="W100" s="147"/>
      <c r="X100" s="147"/>
      <c r="Y100" s="147"/>
      <c r="Z100" s="147"/>
      <c r="AA100" s="147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</row>
    <row r="101" spans="1:40" x14ac:dyDescent="0.2">
      <c r="A101" s="147"/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</row>
    <row r="102" spans="1:40" x14ac:dyDescent="0.2">
      <c r="A102" s="147"/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</row>
    <row r="103" spans="1:40" x14ac:dyDescent="0.2">
      <c r="A103" s="147"/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</row>
    <row r="104" spans="1:40" x14ac:dyDescent="0.2">
      <c r="A104" s="147"/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</row>
    <row r="105" spans="1:40" x14ac:dyDescent="0.2">
      <c r="A105" s="147"/>
      <c r="B105" s="147"/>
      <c r="C105" s="147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</row>
    <row r="106" spans="1:40" x14ac:dyDescent="0.2">
      <c r="A106" s="147"/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/>
      <c r="W106" s="147"/>
      <c r="X106" s="147"/>
      <c r="Y106" s="147"/>
      <c r="Z106" s="147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</row>
    <row r="107" spans="1:40" x14ac:dyDescent="0.2">
      <c r="A107" s="147"/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</row>
    <row r="108" spans="1:40" x14ac:dyDescent="0.2">
      <c r="A108" s="147"/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/>
      <c r="W108" s="147"/>
      <c r="X108" s="147"/>
      <c r="Y108" s="147"/>
      <c r="Z108" s="147"/>
      <c r="AA108" s="147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</row>
    <row r="109" spans="1:40" x14ac:dyDescent="0.2">
      <c r="A109" s="147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/>
      <c r="W109" s="147"/>
      <c r="X109" s="147"/>
      <c r="Y109" s="147"/>
      <c r="Z109" s="147"/>
      <c r="AA109" s="147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</row>
    <row r="110" spans="1:40" x14ac:dyDescent="0.2">
      <c r="A110" s="147"/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/>
      <c r="Y110" s="147"/>
      <c r="Z110" s="147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</row>
    <row r="111" spans="1:40" x14ac:dyDescent="0.2">
      <c r="A111" s="147"/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</row>
    <row r="112" spans="1:40" x14ac:dyDescent="0.2">
      <c r="A112" s="147"/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</row>
    <row r="113" spans="1:40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</row>
    <row r="114" spans="1:40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</row>
    <row r="115" spans="1:40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</row>
    <row r="116" spans="1:40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</row>
    <row r="117" spans="1:40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</row>
    <row r="118" spans="1:40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</row>
    <row r="119" spans="1:40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</row>
    <row r="120" spans="1:40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</row>
    <row r="121" spans="1:40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</row>
    <row r="122" spans="1:40" x14ac:dyDescent="0.2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</row>
    <row r="123" spans="1:40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</row>
    <row r="124" spans="1:40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</row>
    <row r="125" spans="1:40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</row>
    <row r="126" spans="1:40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  <c r="AN126" s="147"/>
    </row>
    <row r="127" spans="1:40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</row>
    <row r="128" spans="1:40" x14ac:dyDescent="0.2">
      <c r="A128" s="147"/>
      <c r="B128" s="147"/>
      <c r="C128" s="147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/>
    </row>
    <row r="129" spans="1:40" x14ac:dyDescent="0.2">
      <c r="A129" s="147"/>
      <c r="B129" s="147"/>
      <c r="C129" s="147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  <c r="S129" s="147"/>
      <c r="T129" s="147"/>
      <c r="U129" s="147"/>
      <c r="V129" s="147"/>
      <c r="W129" s="147"/>
      <c r="X129" s="147"/>
      <c r="Y129" s="147"/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/>
    </row>
    <row r="130" spans="1:40" x14ac:dyDescent="0.2">
      <c r="A130" s="147"/>
      <c r="B130" s="147"/>
      <c r="C130" s="147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</row>
    <row r="131" spans="1:40" x14ac:dyDescent="0.2">
      <c r="A131" s="147"/>
      <c r="B131" s="147"/>
      <c r="C131" s="147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  <c r="S131" s="147"/>
      <c r="T131" s="147"/>
      <c r="U131" s="147"/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</row>
    <row r="132" spans="1:40" x14ac:dyDescent="0.2">
      <c r="A132" s="147"/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  <c r="S132" s="147"/>
      <c r="T132" s="147"/>
      <c r="U132" s="147"/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/>
      <c r="AI132" s="147"/>
      <c r="AJ132" s="147"/>
      <c r="AK132" s="147"/>
      <c r="AL132" s="147"/>
      <c r="AM132" s="147"/>
      <c r="AN132" s="147"/>
    </row>
    <row r="133" spans="1:40" x14ac:dyDescent="0.2">
      <c r="A133" s="147"/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  <c r="AF133" s="147"/>
      <c r="AG133" s="147"/>
      <c r="AH133" s="147"/>
      <c r="AI133" s="147"/>
      <c r="AJ133" s="147"/>
      <c r="AK133" s="147"/>
      <c r="AL133" s="147"/>
      <c r="AM133" s="147"/>
      <c r="AN133" s="147"/>
    </row>
    <row r="134" spans="1:40" x14ac:dyDescent="0.2">
      <c r="A134" s="147"/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  <c r="AF134" s="147"/>
      <c r="AG134" s="147"/>
      <c r="AH134" s="147"/>
      <c r="AI134" s="147"/>
      <c r="AJ134" s="147"/>
      <c r="AK134" s="147"/>
      <c r="AL134" s="147"/>
      <c r="AM134" s="147"/>
      <c r="AN134" s="147"/>
    </row>
    <row r="135" spans="1:40" x14ac:dyDescent="0.2">
      <c r="A135" s="147"/>
      <c r="B135" s="147"/>
      <c r="C135" s="147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  <c r="AF135" s="147"/>
      <c r="AG135" s="147"/>
      <c r="AH135" s="147"/>
      <c r="AI135" s="147"/>
      <c r="AJ135" s="147"/>
      <c r="AK135" s="147"/>
      <c r="AL135" s="147"/>
      <c r="AM135" s="147"/>
      <c r="AN135" s="147"/>
    </row>
    <row r="136" spans="1:40" x14ac:dyDescent="0.2">
      <c r="A136" s="147"/>
      <c r="B136" s="147"/>
      <c r="C136" s="147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/>
      <c r="AK136" s="147"/>
      <c r="AL136" s="147"/>
      <c r="AM136" s="147"/>
      <c r="AN136" s="147"/>
    </row>
    <row r="137" spans="1:40" x14ac:dyDescent="0.2">
      <c r="A137" s="147"/>
      <c r="B137" s="147"/>
      <c r="C137" s="147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  <c r="S137" s="147"/>
      <c r="T137" s="147"/>
      <c r="U137" s="147"/>
      <c r="V137" s="147"/>
      <c r="W137" s="147"/>
      <c r="X137" s="147"/>
      <c r="Y137" s="147"/>
      <c r="Z137" s="147"/>
      <c r="AA137" s="147"/>
      <c r="AB137" s="147"/>
      <c r="AC137" s="147"/>
      <c r="AD137" s="147"/>
      <c r="AE137" s="147"/>
      <c r="AF137" s="147"/>
      <c r="AG137" s="147"/>
      <c r="AH137" s="147"/>
      <c r="AI137" s="147"/>
      <c r="AJ137" s="147"/>
      <c r="AK137" s="147"/>
      <c r="AL137" s="147"/>
      <c r="AM137" s="147"/>
      <c r="AN137" s="147"/>
    </row>
    <row r="138" spans="1:40" x14ac:dyDescent="0.2">
      <c r="A138" s="147"/>
      <c r="B138" s="147"/>
      <c r="C138" s="147"/>
      <c r="D138" s="147"/>
      <c r="E138" s="147"/>
      <c r="F138" s="147"/>
      <c r="G138" s="147"/>
      <c r="H138" s="147"/>
      <c r="I138" s="147"/>
      <c r="J138" s="147"/>
      <c r="K138" s="147"/>
      <c r="L138" s="147"/>
      <c r="M138" s="147"/>
      <c r="N138" s="147"/>
      <c r="O138" s="147"/>
      <c r="P138" s="147"/>
      <c r="Q138" s="147"/>
      <c r="R138" s="147"/>
      <c r="S138" s="147"/>
      <c r="T138" s="147"/>
      <c r="U138" s="147"/>
      <c r="V138" s="147"/>
      <c r="W138" s="147"/>
      <c r="X138" s="147"/>
      <c r="Y138" s="147"/>
      <c r="Z138" s="147"/>
      <c r="AA138" s="147"/>
      <c r="AB138" s="147"/>
      <c r="AC138" s="147"/>
      <c r="AD138" s="147"/>
      <c r="AE138" s="147"/>
      <c r="AF138" s="147"/>
      <c r="AG138" s="147"/>
      <c r="AH138" s="147"/>
      <c r="AI138" s="147"/>
      <c r="AJ138" s="147"/>
      <c r="AK138" s="147"/>
      <c r="AL138" s="147"/>
      <c r="AM138" s="147"/>
      <c r="AN138" s="147"/>
    </row>
    <row r="139" spans="1:40" x14ac:dyDescent="0.2">
      <c r="A139" s="147"/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/>
      <c r="AK139" s="147"/>
      <c r="AL139" s="147"/>
      <c r="AM139" s="147"/>
      <c r="AN139" s="147"/>
    </row>
    <row r="140" spans="1:40" x14ac:dyDescent="0.2">
      <c r="A140" s="147"/>
      <c r="B140" s="147"/>
      <c r="C140" s="147"/>
      <c r="D140" s="147"/>
      <c r="E140" s="147"/>
      <c r="F140" s="147"/>
      <c r="G140" s="147"/>
      <c r="H140" s="147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/>
      <c r="AG140" s="147"/>
      <c r="AH140" s="147"/>
      <c r="AI140" s="147"/>
      <c r="AJ140" s="147"/>
      <c r="AK140" s="147"/>
      <c r="AL140" s="147"/>
      <c r="AM140" s="147"/>
      <c r="AN140" s="147"/>
    </row>
    <row r="141" spans="1:40" x14ac:dyDescent="0.2">
      <c r="A141" s="147"/>
      <c r="B141" s="147"/>
      <c r="C141" s="147"/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  <c r="AN141" s="147"/>
    </row>
    <row r="142" spans="1:40" x14ac:dyDescent="0.2">
      <c r="A142" s="147"/>
      <c r="B142" s="147"/>
      <c r="C142" s="147"/>
      <c r="D142" s="147"/>
      <c r="E142" s="147"/>
      <c r="F142" s="147"/>
      <c r="G142" s="147"/>
      <c r="H142" s="147"/>
      <c r="I142" s="147"/>
      <c r="J142" s="147"/>
      <c r="K142" s="147"/>
      <c r="L142" s="147"/>
      <c r="M142" s="147"/>
      <c r="N142" s="147"/>
      <c r="O142" s="147"/>
      <c r="P142" s="147"/>
      <c r="Q142" s="147"/>
      <c r="R142" s="147"/>
      <c r="S142" s="147"/>
      <c r="T142" s="147"/>
      <c r="U142" s="147"/>
      <c r="V142" s="147"/>
      <c r="W142" s="147"/>
      <c r="X142" s="147"/>
      <c r="Y142" s="147"/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/>
      <c r="AK142" s="147"/>
      <c r="AL142" s="147"/>
      <c r="AM142" s="147"/>
      <c r="AN142" s="147"/>
    </row>
    <row r="143" spans="1:40" x14ac:dyDescent="0.2">
      <c r="A143" s="147"/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</row>
    <row r="144" spans="1:40" x14ac:dyDescent="0.2">
      <c r="A144" s="147"/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</row>
    <row r="145" spans="1:40" x14ac:dyDescent="0.2">
      <c r="A145" s="147"/>
      <c r="B145" s="147"/>
      <c r="C145" s="147"/>
      <c r="D145" s="147"/>
      <c r="E145" s="147"/>
      <c r="F145" s="147"/>
      <c r="G145" s="147"/>
      <c r="H145" s="147"/>
      <c r="I145" s="147"/>
      <c r="J145" s="147"/>
      <c r="K145" s="147"/>
      <c r="L145" s="147"/>
      <c r="M145" s="147"/>
      <c r="N145" s="147"/>
      <c r="O145" s="147"/>
      <c r="P145" s="147"/>
      <c r="Q145" s="147"/>
      <c r="R145" s="147"/>
      <c r="S145" s="147"/>
      <c r="T145" s="147"/>
      <c r="U145" s="147"/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/>
      <c r="AK145" s="147"/>
      <c r="AL145" s="147"/>
      <c r="AM145" s="147"/>
      <c r="AN145" s="147"/>
    </row>
    <row r="146" spans="1:40" x14ac:dyDescent="0.2">
      <c r="A146" s="147"/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/>
      <c r="Q146" s="147"/>
      <c r="R146" s="147"/>
      <c r="S146" s="147"/>
      <c r="T146" s="147"/>
      <c r="U146" s="147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/>
      <c r="AN146" s="147"/>
    </row>
    <row r="147" spans="1:40" x14ac:dyDescent="0.2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7"/>
      <c r="Q147" s="147"/>
      <c r="R147" s="147"/>
      <c r="S147" s="147"/>
      <c r="T147" s="147"/>
      <c r="U147" s="147"/>
      <c r="V147" s="147"/>
      <c r="W147" s="147"/>
      <c r="X147" s="147"/>
      <c r="Y147" s="147"/>
      <c r="Z147" s="147"/>
      <c r="AA147" s="147"/>
      <c r="AB147" s="147"/>
      <c r="AC147" s="147"/>
      <c r="AD147" s="147"/>
      <c r="AE147" s="147"/>
      <c r="AF147" s="147"/>
      <c r="AG147" s="147"/>
      <c r="AH147" s="147"/>
      <c r="AI147" s="147"/>
      <c r="AJ147" s="147"/>
      <c r="AK147" s="147"/>
      <c r="AL147" s="147"/>
      <c r="AM147" s="147"/>
      <c r="AN147" s="147"/>
    </row>
    <row r="148" spans="1:40" x14ac:dyDescent="0.2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7"/>
      <c r="Q148" s="147"/>
      <c r="R148" s="147"/>
      <c r="S148" s="147"/>
      <c r="T148" s="147"/>
      <c r="U148" s="147"/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</row>
    <row r="149" spans="1:40" x14ac:dyDescent="0.2">
      <c r="A149" s="147"/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/>
      <c r="AK149" s="147"/>
      <c r="AL149" s="147"/>
      <c r="AM149" s="147"/>
      <c r="AN149" s="147"/>
    </row>
    <row r="150" spans="1:40" x14ac:dyDescent="0.2">
      <c r="A150" s="147"/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/>
      <c r="Q150" s="147"/>
      <c r="R150" s="147"/>
      <c r="S150" s="147"/>
      <c r="T150" s="147"/>
      <c r="U150" s="147"/>
      <c r="V150" s="147"/>
      <c r="W150" s="147"/>
      <c r="X150" s="147"/>
      <c r="Y150" s="147"/>
      <c r="Z150" s="147"/>
      <c r="AA150" s="147"/>
      <c r="AB150" s="147"/>
      <c r="AC150" s="147"/>
      <c r="AD150" s="147"/>
      <c r="AE150" s="147"/>
      <c r="AF150" s="147"/>
      <c r="AG150" s="147"/>
      <c r="AH150" s="147"/>
      <c r="AI150" s="147"/>
      <c r="AJ150" s="147"/>
      <c r="AK150" s="147"/>
      <c r="AL150" s="147"/>
      <c r="AM150" s="147"/>
      <c r="AN150" s="147"/>
    </row>
    <row r="151" spans="1:40" x14ac:dyDescent="0.2">
      <c r="A151" s="147"/>
      <c r="B151" s="147"/>
      <c r="C151" s="147"/>
      <c r="D151" s="147"/>
      <c r="E151" s="147"/>
      <c r="F151" s="147"/>
      <c r="G151" s="147"/>
      <c r="H151" s="147"/>
      <c r="I151" s="147"/>
      <c r="J151" s="147"/>
      <c r="K151" s="147"/>
      <c r="L151" s="147"/>
      <c r="M151" s="147"/>
      <c r="N151" s="147"/>
      <c r="O151" s="147"/>
      <c r="P151" s="147"/>
      <c r="Q151" s="147"/>
      <c r="R151" s="147"/>
      <c r="S151" s="147"/>
      <c r="T151" s="147"/>
      <c r="U151" s="147"/>
      <c r="V151" s="147"/>
      <c r="W151" s="147"/>
      <c r="X151" s="147"/>
      <c r="Y151" s="147"/>
      <c r="Z151" s="147"/>
      <c r="AA151" s="147"/>
      <c r="AB151" s="147"/>
      <c r="AC151" s="147"/>
      <c r="AD151" s="147"/>
      <c r="AE151" s="147"/>
      <c r="AF151" s="147"/>
      <c r="AG151" s="147"/>
      <c r="AH151" s="147"/>
      <c r="AI151" s="147"/>
      <c r="AJ151" s="147"/>
      <c r="AK151" s="147"/>
      <c r="AL151" s="147"/>
      <c r="AM151" s="147"/>
      <c r="AN151" s="147"/>
    </row>
    <row r="152" spans="1:40" x14ac:dyDescent="0.2">
      <c r="A152" s="147"/>
      <c r="B152" s="147"/>
      <c r="C152" s="147"/>
      <c r="D152" s="147"/>
      <c r="E152" s="147"/>
      <c r="F152" s="147"/>
      <c r="G152" s="147"/>
      <c r="H152" s="147"/>
      <c r="I152" s="147"/>
      <c r="J152" s="147"/>
      <c r="K152" s="147"/>
      <c r="L152" s="147"/>
      <c r="M152" s="147"/>
      <c r="N152" s="147"/>
      <c r="O152" s="147"/>
      <c r="P152" s="147"/>
      <c r="Q152" s="147"/>
      <c r="R152" s="147"/>
      <c r="S152" s="147"/>
      <c r="T152" s="147"/>
      <c r="U152" s="147"/>
      <c r="V152" s="147"/>
      <c r="W152" s="147"/>
      <c r="X152" s="147"/>
      <c r="Y152" s="147"/>
      <c r="Z152" s="147"/>
      <c r="AA152" s="147"/>
      <c r="AB152" s="147"/>
      <c r="AC152" s="147"/>
      <c r="AD152" s="147"/>
      <c r="AE152" s="147"/>
      <c r="AF152" s="147"/>
      <c r="AG152" s="147"/>
      <c r="AH152" s="147"/>
      <c r="AI152" s="147"/>
      <c r="AJ152" s="147"/>
      <c r="AK152" s="147"/>
      <c r="AL152" s="147"/>
      <c r="AM152" s="147"/>
      <c r="AN152" s="147"/>
    </row>
    <row r="153" spans="1:40" x14ac:dyDescent="0.2">
      <c r="A153" s="147"/>
      <c r="B153" s="147"/>
      <c r="C153" s="147"/>
      <c r="D153" s="147"/>
      <c r="E153" s="147"/>
      <c r="F153" s="147"/>
      <c r="G153" s="147"/>
      <c r="H153" s="147"/>
      <c r="I153" s="147"/>
      <c r="J153" s="147"/>
      <c r="K153" s="147"/>
      <c r="L153" s="147"/>
      <c r="M153" s="147"/>
      <c r="N153" s="147"/>
      <c r="O153" s="147"/>
      <c r="P153" s="147"/>
      <c r="Q153" s="147"/>
      <c r="R153" s="147"/>
      <c r="S153" s="147"/>
      <c r="T153" s="147"/>
      <c r="U153" s="147"/>
      <c r="V153" s="147"/>
      <c r="W153" s="147"/>
      <c r="X153" s="147"/>
      <c r="Y153" s="147"/>
      <c r="Z153" s="147"/>
      <c r="AA153" s="147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/>
      <c r="AM153" s="147"/>
      <c r="AN153" s="147"/>
    </row>
    <row r="154" spans="1:40" x14ac:dyDescent="0.2">
      <c r="A154" s="147"/>
      <c r="B154" s="147"/>
      <c r="C154" s="147"/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  <c r="P154" s="147"/>
      <c r="Q154" s="147"/>
      <c r="R154" s="147"/>
      <c r="S154" s="147"/>
      <c r="T154" s="147"/>
      <c r="U154" s="147"/>
      <c r="V154" s="147"/>
      <c r="W154" s="147"/>
      <c r="X154" s="147"/>
      <c r="Y154" s="147"/>
      <c r="Z154" s="147"/>
      <c r="AA154" s="147"/>
      <c r="AB154" s="147"/>
      <c r="AC154" s="147"/>
      <c r="AD154" s="147"/>
      <c r="AE154" s="147"/>
      <c r="AF154" s="147"/>
      <c r="AG154" s="147"/>
      <c r="AH154" s="147"/>
      <c r="AI154" s="147"/>
      <c r="AJ154" s="147"/>
      <c r="AK154" s="147"/>
      <c r="AL154" s="147"/>
      <c r="AM154" s="147"/>
      <c r="AN154" s="147"/>
    </row>
    <row r="155" spans="1:40" x14ac:dyDescent="0.2">
      <c r="A155" s="147"/>
      <c r="B155" s="147"/>
      <c r="C155" s="147"/>
      <c r="D155" s="147"/>
      <c r="E155" s="147"/>
      <c r="F155" s="147"/>
      <c r="G155" s="147"/>
      <c r="H155" s="147"/>
      <c r="I155" s="147"/>
      <c r="J155" s="147"/>
      <c r="K155" s="147"/>
      <c r="L155" s="147"/>
      <c r="M155" s="147"/>
      <c r="N155" s="147"/>
      <c r="O155" s="147"/>
      <c r="P155" s="147"/>
      <c r="Q155" s="147"/>
      <c r="R155" s="147"/>
      <c r="S155" s="147"/>
      <c r="T155" s="147"/>
      <c r="U155" s="147"/>
      <c r="V155" s="147"/>
      <c r="W155" s="147"/>
      <c r="X155" s="147"/>
      <c r="Y155" s="147"/>
      <c r="Z155" s="147"/>
      <c r="AA155" s="147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/>
      <c r="AL155" s="147"/>
      <c r="AM155" s="147"/>
      <c r="AN155" s="147"/>
    </row>
    <row r="156" spans="1:40" x14ac:dyDescent="0.2">
      <c r="A156" s="147"/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</row>
    <row r="157" spans="1:40" x14ac:dyDescent="0.2">
      <c r="A157" s="147"/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7"/>
      <c r="AG157" s="147"/>
      <c r="AH157" s="147"/>
      <c r="AI157" s="147"/>
      <c r="AJ157" s="147"/>
      <c r="AK157" s="147"/>
      <c r="AL157" s="147"/>
      <c r="AM157" s="147"/>
      <c r="AN157" s="147"/>
    </row>
    <row r="158" spans="1:40" x14ac:dyDescent="0.2">
      <c r="A158" s="147"/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</row>
    <row r="159" spans="1:40" x14ac:dyDescent="0.2">
      <c r="A159" s="147"/>
      <c r="B159" s="147"/>
      <c r="C159" s="147"/>
      <c r="D159" s="147"/>
      <c r="E159" s="147"/>
      <c r="F159" s="147"/>
      <c r="G159" s="147"/>
      <c r="H159" s="147"/>
      <c r="I159" s="147"/>
      <c r="J159" s="147"/>
      <c r="K159" s="147"/>
      <c r="L159" s="147"/>
      <c r="M159" s="147"/>
      <c r="N159" s="147"/>
      <c r="O159" s="147"/>
      <c r="P159" s="147"/>
      <c r="Q159" s="147"/>
      <c r="R159" s="147"/>
      <c r="S159" s="147"/>
      <c r="T159" s="147"/>
      <c r="U159" s="147"/>
      <c r="V159" s="147"/>
      <c r="W159" s="147"/>
      <c r="X159" s="147"/>
      <c r="Y159" s="147"/>
      <c r="Z159" s="147"/>
      <c r="AA159" s="147"/>
      <c r="AB159" s="147"/>
      <c r="AC159" s="147"/>
      <c r="AD159" s="147"/>
      <c r="AE159" s="147"/>
      <c r="AF159" s="147"/>
      <c r="AG159" s="147"/>
      <c r="AH159" s="147"/>
      <c r="AI159" s="147"/>
      <c r="AJ159" s="147"/>
      <c r="AK159" s="147"/>
      <c r="AL159" s="147"/>
      <c r="AM159" s="147"/>
      <c r="AN159" s="147"/>
    </row>
    <row r="160" spans="1:40" x14ac:dyDescent="0.2">
      <c r="A160" s="147"/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</row>
    <row r="161" spans="1:40" x14ac:dyDescent="0.2">
      <c r="A161" s="147"/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/>
      <c r="Q161" s="147"/>
      <c r="R161" s="147"/>
      <c r="S161" s="147"/>
      <c r="T161" s="147"/>
      <c r="U161" s="147"/>
      <c r="V161" s="147"/>
      <c r="W161" s="147"/>
      <c r="X161" s="147"/>
      <c r="Y161" s="147"/>
      <c r="Z161" s="147"/>
      <c r="AA161" s="147"/>
      <c r="AB161" s="147"/>
      <c r="AC161" s="147"/>
      <c r="AD161" s="147"/>
      <c r="AE161" s="147"/>
      <c r="AF161" s="147"/>
      <c r="AG161" s="147"/>
      <c r="AH161" s="147"/>
      <c r="AI161" s="147"/>
      <c r="AJ161" s="147"/>
      <c r="AK161" s="147"/>
      <c r="AL161" s="147"/>
      <c r="AM161" s="147"/>
      <c r="AN161" s="147"/>
    </row>
    <row r="162" spans="1:40" x14ac:dyDescent="0.2">
      <c r="A162" s="147"/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/>
      <c r="Q162" s="147"/>
      <c r="R162" s="147"/>
      <c r="S162" s="147"/>
      <c r="T162" s="147"/>
      <c r="U162" s="147"/>
      <c r="V162" s="147"/>
      <c r="W162" s="147"/>
      <c r="X162" s="147"/>
      <c r="Y162" s="147"/>
      <c r="Z162" s="147"/>
      <c r="AA162" s="147"/>
      <c r="AB162" s="147"/>
      <c r="AC162" s="147"/>
      <c r="AD162" s="147"/>
      <c r="AE162" s="147"/>
      <c r="AF162" s="147"/>
      <c r="AG162" s="147"/>
      <c r="AH162" s="147"/>
      <c r="AI162" s="147"/>
      <c r="AJ162" s="147"/>
      <c r="AK162" s="147"/>
      <c r="AL162" s="147"/>
      <c r="AM162" s="147"/>
      <c r="AN162" s="147"/>
    </row>
    <row r="163" spans="1:40" x14ac:dyDescent="0.2">
      <c r="A163" s="147"/>
      <c r="B163" s="147"/>
      <c r="C163" s="147"/>
      <c r="D163" s="147"/>
      <c r="E163" s="147"/>
      <c r="F163" s="147"/>
      <c r="G163" s="147"/>
      <c r="H163" s="147"/>
      <c r="I163" s="147"/>
      <c r="J163" s="147"/>
      <c r="K163" s="147"/>
      <c r="L163" s="147"/>
      <c r="M163" s="147"/>
      <c r="N163" s="147"/>
      <c r="O163" s="147"/>
      <c r="P163" s="147"/>
      <c r="Q163" s="147"/>
      <c r="R163" s="147"/>
      <c r="S163" s="147"/>
      <c r="T163" s="147"/>
      <c r="U163" s="147"/>
      <c r="V163" s="147"/>
      <c r="W163" s="147"/>
      <c r="X163" s="147"/>
      <c r="Y163" s="147"/>
      <c r="Z163" s="147"/>
      <c r="AA163" s="147"/>
      <c r="AB163" s="147"/>
      <c r="AC163" s="147"/>
      <c r="AD163" s="147"/>
      <c r="AE163" s="147"/>
      <c r="AF163" s="147"/>
      <c r="AG163" s="147"/>
      <c r="AH163" s="147"/>
      <c r="AI163" s="147"/>
      <c r="AJ163" s="147"/>
      <c r="AK163" s="147"/>
      <c r="AL163" s="147"/>
      <c r="AM163" s="147"/>
      <c r="AN163" s="147"/>
    </row>
    <row r="164" spans="1:40" x14ac:dyDescent="0.2">
      <c r="A164" s="147"/>
      <c r="B164" s="147"/>
      <c r="C164" s="147"/>
      <c r="D164" s="147"/>
      <c r="E164" s="147"/>
      <c r="F164" s="147"/>
      <c r="G164" s="147"/>
      <c r="H164" s="147"/>
      <c r="I164" s="147"/>
      <c r="J164" s="147"/>
      <c r="K164" s="147"/>
      <c r="L164" s="147"/>
      <c r="M164" s="147"/>
      <c r="N164" s="147"/>
      <c r="O164" s="147"/>
      <c r="P164" s="147"/>
      <c r="Q164" s="147"/>
      <c r="R164" s="147"/>
      <c r="S164" s="147"/>
      <c r="T164" s="147"/>
      <c r="U164" s="147"/>
      <c r="V164" s="147"/>
      <c r="W164" s="147"/>
      <c r="X164" s="147"/>
      <c r="Y164" s="147"/>
      <c r="Z164" s="147"/>
      <c r="AA164" s="147"/>
      <c r="AB164" s="147"/>
      <c r="AC164" s="147"/>
      <c r="AD164" s="147"/>
      <c r="AE164" s="147"/>
      <c r="AF164" s="147"/>
      <c r="AG164" s="147"/>
      <c r="AH164" s="147"/>
      <c r="AI164" s="147"/>
      <c r="AJ164" s="147"/>
      <c r="AK164" s="147"/>
      <c r="AL164" s="147"/>
      <c r="AM164" s="147"/>
      <c r="AN164" s="147"/>
    </row>
    <row r="165" spans="1:40" x14ac:dyDescent="0.2">
      <c r="A165" s="147"/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</row>
    <row r="166" spans="1:40" x14ac:dyDescent="0.2">
      <c r="A166" s="147"/>
      <c r="B166" s="147"/>
      <c r="C166" s="147"/>
      <c r="D166" s="147"/>
      <c r="E166" s="147"/>
      <c r="F166" s="147"/>
      <c r="G166" s="147"/>
      <c r="H166" s="147"/>
      <c r="I166" s="147"/>
      <c r="J166" s="147"/>
      <c r="K166" s="147"/>
      <c r="L166" s="147"/>
      <c r="M166" s="147"/>
      <c r="N166" s="147"/>
      <c r="O166" s="147"/>
      <c r="P166" s="147"/>
      <c r="Q166" s="147"/>
      <c r="R166" s="147"/>
      <c r="S166" s="147"/>
      <c r="T166" s="147"/>
      <c r="U166" s="147"/>
      <c r="V166" s="147"/>
      <c r="W166" s="147"/>
      <c r="X166" s="147"/>
      <c r="Y166" s="147"/>
      <c r="Z166" s="147"/>
      <c r="AA166" s="147"/>
      <c r="AB166" s="147"/>
      <c r="AC166" s="147"/>
      <c r="AD166" s="147"/>
      <c r="AE166" s="147"/>
      <c r="AF166" s="147"/>
      <c r="AG166" s="147"/>
      <c r="AH166" s="147"/>
      <c r="AI166" s="147"/>
      <c r="AJ166" s="147"/>
      <c r="AK166" s="147"/>
      <c r="AL166" s="147"/>
      <c r="AM166" s="147"/>
      <c r="AN166" s="147"/>
    </row>
    <row r="167" spans="1:40" x14ac:dyDescent="0.2">
      <c r="A167" s="147"/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</row>
    <row r="168" spans="1:40" x14ac:dyDescent="0.2">
      <c r="A168" s="147"/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</row>
    <row r="169" spans="1:40" x14ac:dyDescent="0.2">
      <c r="A169" s="147"/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  <c r="L169" s="147"/>
      <c r="M169" s="147"/>
      <c r="N169" s="147"/>
      <c r="O169" s="147"/>
      <c r="P169" s="147"/>
      <c r="Q169" s="147"/>
      <c r="R169" s="147"/>
      <c r="S169" s="147"/>
      <c r="T169" s="147"/>
      <c r="U169" s="147"/>
      <c r="V169" s="147"/>
      <c r="W169" s="147"/>
      <c r="X169" s="147"/>
      <c r="Y169" s="147"/>
      <c r="Z169" s="147"/>
      <c r="AA169" s="147"/>
      <c r="AB169" s="147"/>
      <c r="AC169" s="147"/>
      <c r="AD169" s="147"/>
      <c r="AE169" s="147"/>
      <c r="AF169" s="147"/>
      <c r="AG169" s="147"/>
      <c r="AH169" s="147"/>
      <c r="AI169" s="147"/>
      <c r="AJ169" s="147"/>
      <c r="AK169" s="147"/>
      <c r="AL169" s="147"/>
      <c r="AM169" s="147"/>
      <c r="AN169" s="147"/>
    </row>
    <row r="170" spans="1:40" x14ac:dyDescent="0.2">
      <c r="A170" s="147"/>
      <c r="B170" s="147"/>
      <c r="C170" s="147"/>
      <c r="D170" s="147"/>
      <c r="E170" s="147"/>
      <c r="F170" s="147"/>
      <c r="G170" s="147"/>
      <c r="H170" s="147"/>
      <c r="I170" s="147"/>
      <c r="J170" s="147"/>
      <c r="K170" s="147"/>
      <c r="L170" s="147"/>
      <c r="M170" s="147"/>
      <c r="N170" s="147"/>
      <c r="O170" s="147"/>
      <c r="P170" s="147"/>
      <c r="Q170" s="147"/>
      <c r="R170" s="147"/>
      <c r="S170" s="147"/>
      <c r="T170" s="147"/>
      <c r="U170" s="147"/>
      <c r="V170" s="147"/>
      <c r="W170" s="147"/>
      <c r="X170" s="147"/>
      <c r="Y170" s="147"/>
      <c r="Z170" s="147"/>
      <c r="AA170" s="147"/>
      <c r="AB170" s="147"/>
      <c r="AC170" s="147"/>
      <c r="AD170" s="147"/>
      <c r="AE170" s="147"/>
      <c r="AF170" s="147"/>
      <c r="AG170" s="147"/>
      <c r="AH170" s="147"/>
      <c r="AI170" s="147"/>
      <c r="AJ170" s="147"/>
      <c r="AK170" s="147"/>
      <c r="AL170" s="147"/>
      <c r="AM170" s="147"/>
      <c r="AN170" s="147"/>
    </row>
    <row r="171" spans="1:40" x14ac:dyDescent="0.2">
      <c r="A171" s="147"/>
      <c r="B171" s="147"/>
      <c r="C171" s="147"/>
      <c r="D171" s="147"/>
      <c r="E171" s="147"/>
      <c r="F171" s="147"/>
      <c r="G171" s="147"/>
      <c r="H171" s="147"/>
      <c r="I171" s="147"/>
      <c r="J171" s="147"/>
      <c r="K171" s="147"/>
      <c r="L171" s="147"/>
      <c r="M171" s="147"/>
      <c r="N171" s="147"/>
      <c r="O171" s="147"/>
      <c r="P171" s="147"/>
      <c r="Q171" s="147"/>
      <c r="R171" s="147"/>
      <c r="S171" s="147"/>
      <c r="T171" s="147"/>
      <c r="U171" s="147"/>
      <c r="V171" s="147"/>
      <c r="W171" s="147"/>
      <c r="X171" s="147"/>
      <c r="Y171" s="147"/>
      <c r="Z171" s="147"/>
      <c r="AA171" s="147"/>
      <c r="AB171" s="147"/>
      <c r="AC171" s="147"/>
      <c r="AD171" s="147"/>
      <c r="AE171" s="147"/>
      <c r="AF171" s="147"/>
      <c r="AG171" s="147"/>
      <c r="AH171" s="147"/>
      <c r="AI171" s="147"/>
      <c r="AJ171" s="147"/>
      <c r="AK171" s="147"/>
      <c r="AL171" s="147"/>
      <c r="AM171" s="147"/>
      <c r="AN171" s="147"/>
    </row>
    <row r="172" spans="1:40" x14ac:dyDescent="0.2">
      <c r="A172" s="147"/>
      <c r="B172" s="147"/>
      <c r="C172" s="147"/>
      <c r="D172" s="147"/>
      <c r="E172" s="147"/>
      <c r="F172" s="147"/>
      <c r="G172" s="147"/>
      <c r="H172" s="147"/>
      <c r="I172" s="147"/>
      <c r="J172" s="147"/>
      <c r="K172" s="147"/>
      <c r="L172" s="147"/>
      <c r="M172" s="147"/>
      <c r="N172" s="147"/>
      <c r="O172" s="147"/>
      <c r="P172" s="147"/>
      <c r="Q172" s="147"/>
      <c r="R172" s="147"/>
      <c r="S172" s="147"/>
      <c r="T172" s="147"/>
      <c r="U172" s="147"/>
      <c r="V172" s="147"/>
      <c r="W172" s="147"/>
      <c r="X172" s="147"/>
      <c r="Y172" s="147"/>
      <c r="Z172" s="147"/>
      <c r="AA172" s="147"/>
      <c r="AB172" s="147"/>
      <c r="AC172" s="147"/>
      <c r="AD172" s="147"/>
      <c r="AE172" s="147"/>
      <c r="AF172" s="147"/>
      <c r="AG172" s="147"/>
      <c r="AH172" s="147"/>
      <c r="AI172" s="147"/>
      <c r="AJ172" s="147"/>
      <c r="AK172" s="147"/>
      <c r="AL172" s="147"/>
      <c r="AM172" s="147"/>
      <c r="AN172" s="147"/>
    </row>
    <row r="173" spans="1:40" x14ac:dyDescent="0.2">
      <c r="A173" s="147"/>
      <c r="B173" s="147"/>
      <c r="C173" s="147"/>
      <c r="D173" s="147"/>
      <c r="E173" s="147"/>
      <c r="F173" s="147"/>
      <c r="G173" s="147"/>
      <c r="H173" s="147"/>
      <c r="I173" s="147"/>
      <c r="J173" s="147"/>
      <c r="K173" s="147"/>
      <c r="L173" s="147"/>
      <c r="M173" s="147"/>
      <c r="N173" s="147"/>
      <c r="O173" s="147"/>
      <c r="P173" s="147"/>
      <c r="Q173" s="147"/>
      <c r="R173" s="147"/>
      <c r="S173" s="147"/>
      <c r="T173" s="147"/>
      <c r="U173" s="147"/>
      <c r="V173" s="147"/>
      <c r="W173" s="147"/>
      <c r="X173" s="147"/>
      <c r="Y173" s="147"/>
      <c r="Z173" s="147"/>
      <c r="AA173" s="147"/>
      <c r="AB173" s="147"/>
      <c r="AC173" s="147"/>
      <c r="AD173" s="147"/>
      <c r="AE173" s="147"/>
      <c r="AF173" s="147"/>
      <c r="AG173" s="147"/>
      <c r="AH173" s="147"/>
      <c r="AI173" s="147"/>
      <c r="AJ173" s="147"/>
      <c r="AK173" s="147"/>
      <c r="AL173" s="147"/>
      <c r="AM173" s="147"/>
      <c r="AN173" s="147"/>
    </row>
    <row r="174" spans="1:40" x14ac:dyDescent="0.2">
      <c r="A174" s="147"/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</row>
    <row r="175" spans="1:40" x14ac:dyDescent="0.2">
      <c r="A175" s="147"/>
      <c r="B175" s="147"/>
      <c r="C175" s="147"/>
      <c r="D175" s="147"/>
      <c r="E175" s="147"/>
      <c r="F175" s="147"/>
      <c r="G175" s="147"/>
      <c r="H175" s="147"/>
      <c r="I175" s="147"/>
      <c r="J175" s="147"/>
      <c r="K175" s="147"/>
      <c r="L175" s="147"/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</row>
    <row r="176" spans="1:40" x14ac:dyDescent="0.2">
      <c r="A176" s="147"/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</row>
    <row r="177" spans="1:40" x14ac:dyDescent="0.2">
      <c r="A177" s="147"/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</row>
    <row r="178" spans="1:40" x14ac:dyDescent="0.2">
      <c r="A178" s="147"/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</row>
    <row r="179" spans="1:40" x14ac:dyDescent="0.2">
      <c r="A179" s="147"/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</row>
    <row r="180" spans="1:40" x14ac:dyDescent="0.2">
      <c r="A180" s="147"/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</row>
    <row r="181" spans="1:40" x14ac:dyDescent="0.2">
      <c r="A181" s="147"/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</row>
    <row r="182" spans="1:40" x14ac:dyDescent="0.2">
      <c r="A182" s="147"/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</row>
    <row r="183" spans="1:40" x14ac:dyDescent="0.2">
      <c r="A183" s="147"/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</row>
    <row r="184" spans="1:40" x14ac:dyDescent="0.2">
      <c r="A184" s="147"/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</row>
    <row r="185" spans="1:40" x14ac:dyDescent="0.2">
      <c r="A185" s="147"/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</row>
    <row r="186" spans="1:40" x14ac:dyDescent="0.2">
      <c r="A186" s="147"/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</row>
    <row r="187" spans="1:40" x14ac:dyDescent="0.2">
      <c r="A187" s="147"/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</row>
    <row r="188" spans="1:40" x14ac:dyDescent="0.2">
      <c r="A188" s="147"/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</row>
    <row r="189" spans="1:40" x14ac:dyDescent="0.2">
      <c r="A189" s="147"/>
      <c r="B189" s="147"/>
      <c r="C189" s="147"/>
      <c r="D189" s="147"/>
      <c r="E189" s="147"/>
      <c r="F189" s="147"/>
      <c r="G189" s="147"/>
      <c r="H189" s="147"/>
      <c r="I189" s="147"/>
      <c r="J189" s="147"/>
      <c r="K189" s="147"/>
      <c r="L189" s="147"/>
      <c r="M189" s="147"/>
      <c r="N189" s="147"/>
      <c r="O189" s="147"/>
      <c r="P189" s="147"/>
      <c r="Q189" s="147"/>
      <c r="R189" s="147"/>
      <c r="S189" s="147"/>
      <c r="T189" s="147"/>
      <c r="U189" s="147"/>
      <c r="V189" s="147"/>
      <c r="W189" s="147"/>
      <c r="X189" s="147"/>
      <c r="Y189" s="147"/>
      <c r="Z189" s="147"/>
      <c r="AA189" s="147"/>
      <c r="AB189" s="147"/>
      <c r="AC189" s="147"/>
      <c r="AD189" s="147"/>
      <c r="AE189" s="147"/>
      <c r="AF189" s="147"/>
      <c r="AG189" s="147"/>
      <c r="AH189" s="147"/>
      <c r="AI189" s="147"/>
      <c r="AJ189" s="147"/>
      <c r="AK189" s="147"/>
      <c r="AL189" s="147"/>
      <c r="AM189" s="147"/>
      <c r="AN189" s="147"/>
    </row>
    <row r="190" spans="1:40" x14ac:dyDescent="0.2">
      <c r="A190" s="147"/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</row>
    <row r="191" spans="1:40" x14ac:dyDescent="0.2">
      <c r="A191" s="147"/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</row>
    <row r="192" spans="1:40" x14ac:dyDescent="0.2">
      <c r="A192" s="147"/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</row>
    <row r="193" spans="1:40" x14ac:dyDescent="0.2">
      <c r="A193" s="147"/>
      <c r="B193" s="147"/>
      <c r="C193" s="147"/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  <c r="P193" s="147"/>
      <c r="Q193" s="147"/>
      <c r="R193" s="147"/>
      <c r="S193" s="147"/>
      <c r="T193" s="147"/>
      <c r="U193" s="147"/>
      <c r="V193" s="147"/>
      <c r="W193" s="147"/>
      <c r="X193" s="147"/>
      <c r="Y193" s="147"/>
      <c r="Z193" s="147"/>
      <c r="AA193" s="147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  <c r="AN193" s="147"/>
    </row>
    <row r="194" spans="1:40" x14ac:dyDescent="0.2">
      <c r="A194" s="147"/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  <c r="AA194" s="147"/>
      <c r="AB194" s="147"/>
      <c r="AC194" s="147"/>
      <c r="AD194" s="147"/>
      <c r="AE194" s="147"/>
      <c r="AF194" s="147"/>
      <c r="AG194" s="147"/>
      <c r="AH194" s="147"/>
      <c r="AI194" s="147"/>
      <c r="AJ194" s="147"/>
      <c r="AK194" s="147"/>
      <c r="AL194" s="147"/>
      <c r="AM194" s="147"/>
      <c r="AN194" s="147"/>
    </row>
    <row r="195" spans="1:40" x14ac:dyDescent="0.2">
      <c r="A195" s="147"/>
      <c r="B195" s="147"/>
      <c r="C195" s="147"/>
      <c r="D195" s="147"/>
      <c r="E195" s="147"/>
      <c r="F195" s="147"/>
      <c r="G195" s="147"/>
      <c r="H195" s="147"/>
      <c r="I195" s="147"/>
      <c r="J195" s="147"/>
      <c r="K195" s="147"/>
      <c r="L195" s="147"/>
      <c r="M195" s="147"/>
      <c r="N195" s="147"/>
      <c r="O195" s="147"/>
      <c r="P195" s="147"/>
      <c r="Q195" s="147"/>
      <c r="R195" s="147"/>
      <c r="S195" s="147"/>
      <c r="T195" s="147"/>
      <c r="U195" s="147"/>
      <c r="V195" s="147"/>
      <c r="W195" s="147"/>
      <c r="X195" s="147"/>
      <c r="Y195" s="147"/>
      <c r="Z195" s="147"/>
      <c r="AA195" s="147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  <c r="AN195" s="147"/>
    </row>
    <row r="196" spans="1:40" x14ac:dyDescent="0.2">
      <c r="A196" s="147"/>
      <c r="B196" s="147"/>
      <c r="C196" s="147"/>
      <c r="D196" s="147"/>
      <c r="E196" s="147"/>
      <c r="F196" s="147"/>
      <c r="G196" s="147"/>
      <c r="H196" s="147"/>
      <c r="I196" s="147"/>
      <c r="J196" s="147"/>
      <c r="K196" s="147"/>
      <c r="L196" s="147"/>
      <c r="M196" s="147"/>
      <c r="N196" s="147"/>
      <c r="O196" s="147"/>
      <c r="P196" s="147"/>
      <c r="Q196" s="147"/>
      <c r="R196" s="147"/>
      <c r="S196" s="147"/>
      <c r="T196" s="147"/>
      <c r="U196" s="147"/>
      <c r="V196" s="147"/>
      <c r="W196" s="147"/>
      <c r="X196" s="147"/>
      <c r="Y196" s="147"/>
      <c r="Z196" s="147"/>
      <c r="AA196" s="147"/>
      <c r="AB196" s="147"/>
      <c r="AC196" s="147"/>
      <c r="AD196" s="147"/>
      <c r="AE196" s="147"/>
      <c r="AF196" s="147"/>
      <c r="AG196" s="147"/>
      <c r="AH196" s="147"/>
      <c r="AI196" s="147"/>
      <c r="AJ196" s="147"/>
      <c r="AK196" s="147"/>
      <c r="AL196" s="147"/>
      <c r="AM196" s="147"/>
      <c r="AN196" s="147"/>
    </row>
    <row r="197" spans="1:40" x14ac:dyDescent="0.2">
      <c r="A197" s="147"/>
      <c r="B197" s="147"/>
      <c r="C197" s="147"/>
      <c r="D197" s="147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  <c r="AN197" s="147"/>
    </row>
    <row r="198" spans="1:40" x14ac:dyDescent="0.2">
      <c r="A198" s="147"/>
      <c r="B198" s="147"/>
      <c r="C198" s="147"/>
      <c r="D198" s="147"/>
      <c r="E198" s="147"/>
      <c r="F198" s="147"/>
      <c r="G198" s="147"/>
      <c r="H198" s="147"/>
      <c r="I198" s="147"/>
      <c r="J198" s="147"/>
      <c r="K198" s="147"/>
      <c r="L198" s="147"/>
      <c r="M198" s="147"/>
      <c r="N198" s="147"/>
      <c r="O198" s="147"/>
      <c r="P198" s="147"/>
      <c r="Q198" s="147"/>
      <c r="R198" s="147"/>
      <c r="S198" s="147"/>
      <c r="T198" s="147"/>
      <c r="U198" s="147"/>
      <c r="V198" s="147"/>
      <c r="W198" s="147"/>
      <c r="X198" s="147"/>
      <c r="Y198" s="147"/>
      <c r="Z198" s="147"/>
      <c r="AA198" s="147"/>
      <c r="AB198" s="147"/>
      <c r="AC198" s="147"/>
      <c r="AD198" s="147"/>
      <c r="AE198" s="147"/>
      <c r="AF198" s="147"/>
      <c r="AG198" s="147"/>
      <c r="AH198" s="147"/>
      <c r="AI198" s="147"/>
      <c r="AJ198" s="147"/>
      <c r="AK198" s="147"/>
      <c r="AL198" s="147"/>
      <c r="AM198" s="147"/>
      <c r="AN198" s="147"/>
    </row>
    <row r="199" spans="1:40" x14ac:dyDescent="0.2">
      <c r="A199" s="147"/>
      <c r="B199" s="147"/>
      <c r="C199" s="147"/>
      <c r="D199" s="147"/>
      <c r="E199" s="147"/>
      <c r="F199" s="147"/>
      <c r="G199" s="147"/>
      <c r="H199" s="147"/>
      <c r="I199" s="147"/>
      <c r="J199" s="147"/>
      <c r="K199" s="147"/>
      <c r="L199" s="147"/>
      <c r="M199" s="147"/>
      <c r="N199" s="147"/>
      <c r="O199" s="147"/>
      <c r="P199" s="147"/>
      <c r="Q199" s="147"/>
      <c r="R199" s="147"/>
      <c r="S199" s="147"/>
      <c r="T199" s="147"/>
      <c r="U199" s="147"/>
      <c r="V199" s="147"/>
      <c r="W199" s="147"/>
      <c r="X199" s="147"/>
      <c r="Y199" s="147"/>
      <c r="Z199" s="147"/>
      <c r="AA199" s="147"/>
      <c r="AB199" s="147"/>
      <c r="AC199" s="147"/>
      <c r="AD199" s="147"/>
      <c r="AE199" s="147"/>
      <c r="AF199" s="147"/>
      <c r="AG199" s="147"/>
      <c r="AH199" s="147"/>
      <c r="AI199" s="147"/>
      <c r="AJ199" s="147"/>
      <c r="AK199" s="147"/>
      <c r="AL199" s="147"/>
      <c r="AM199" s="147"/>
      <c r="AN199" s="147"/>
    </row>
    <row r="200" spans="1:40" x14ac:dyDescent="0.2">
      <c r="A200" s="147"/>
      <c r="B200" s="147"/>
      <c r="C200" s="147"/>
      <c r="D200" s="147"/>
      <c r="E200" s="147"/>
      <c r="F200" s="147"/>
      <c r="G200" s="147"/>
      <c r="H200" s="147"/>
      <c r="I200" s="147"/>
      <c r="J200" s="147"/>
      <c r="K200" s="147"/>
      <c r="L200" s="147"/>
      <c r="M200" s="147"/>
      <c r="N200" s="147"/>
      <c r="O200" s="147"/>
      <c r="P200" s="147"/>
      <c r="Q200" s="147"/>
      <c r="R200" s="147"/>
      <c r="S200" s="147"/>
      <c r="T200" s="147"/>
      <c r="U200" s="147"/>
      <c r="V200" s="147"/>
      <c r="W200" s="147"/>
      <c r="X200" s="147"/>
      <c r="Y200" s="147"/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/>
      <c r="AM200" s="147"/>
      <c r="AN200" s="147"/>
    </row>
    <row r="201" spans="1:40" x14ac:dyDescent="0.2">
      <c r="A201" s="147"/>
      <c r="B201" s="147"/>
      <c r="C201" s="147"/>
      <c r="D201" s="147"/>
      <c r="E201" s="147"/>
      <c r="F201" s="147"/>
      <c r="G201" s="147"/>
      <c r="H201" s="147"/>
      <c r="I201" s="147"/>
      <c r="J201" s="147"/>
      <c r="K201" s="147"/>
      <c r="L201" s="147"/>
      <c r="M201" s="147"/>
      <c r="N201" s="147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7"/>
      <c r="AI201" s="147"/>
      <c r="AJ201" s="147"/>
      <c r="AK201" s="147"/>
      <c r="AL201" s="147"/>
      <c r="AM201" s="147"/>
      <c r="AN201" s="147"/>
    </row>
    <row r="202" spans="1:40" x14ac:dyDescent="0.2">
      <c r="A202" s="147"/>
      <c r="B202" s="147"/>
      <c r="C202" s="147"/>
      <c r="D202" s="147"/>
      <c r="E202" s="147"/>
      <c r="F202" s="147"/>
      <c r="G202" s="147"/>
      <c r="H202" s="147"/>
      <c r="I202" s="147"/>
      <c r="J202" s="147"/>
      <c r="K202" s="147"/>
      <c r="L202" s="147"/>
      <c r="M202" s="147"/>
      <c r="N202" s="147"/>
      <c r="O202" s="147"/>
      <c r="P202" s="147"/>
      <c r="Q202" s="147"/>
      <c r="R202" s="147"/>
      <c r="S202" s="147"/>
      <c r="T202" s="147"/>
      <c r="U202" s="147"/>
      <c r="V202" s="147"/>
      <c r="W202" s="147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  <c r="AH202" s="147"/>
      <c r="AI202" s="147"/>
      <c r="AJ202" s="147"/>
      <c r="AK202" s="147"/>
      <c r="AL202" s="147"/>
      <c r="AM202" s="147"/>
      <c r="AN202" s="147"/>
    </row>
    <row r="203" spans="1:40" x14ac:dyDescent="0.2">
      <c r="A203" s="147"/>
      <c r="B203" s="147"/>
      <c r="C203" s="147"/>
      <c r="D203" s="147"/>
      <c r="E203" s="147"/>
      <c r="F203" s="147"/>
      <c r="G203" s="147"/>
      <c r="H203" s="147"/>
      <c r="I203" s="147"/>
      <c r="J203" s="147"/>
      <c r="K203" s="147"/>
      <c r="L203" s="147"/>
      <c r="M203" s="147"/>
      <c r="N203" s="147"/>
      <c r="O203" s="147"/>
      <c r="P203" s="147"/>
      <c r="Q203" s="147"/>
      <c r="R203" s="147"/>
      <c r="S203" s="147"/>
      <c r="T203" s="147"/>
      <c r="U203" s="147"/>
      <c r="V203" s="147"/>
      <c r="W203" s="147"/>
      <c r="X203" s="147"/>
      <c r="Y203" s="147"/>
      <c r="Z203" s="147"/>
      <c r="AA203" s="147"/>
      <c r="AB203" s="147"/>
      <c r="AC203" s="147"/>
      <c r="AD203" s="147"/>
      <c r="AE203" s="147"/>
      <c r="AF203" s="147"/>
      <c r="AG203" s="147"/>
      <c r="AH203" s="147"/>
      <c r="AI203" s="147"/>
      <c r="AJ203" s="147"/>
      <c r="AK203" s="147"/>
      <c r="AL203" s="147"/>
      <c r="AM203" s="147"/>
      <c r="AN203" s="147"/>
    </row>
    <row r="204" spans="1:40" x14ac:dyDescent="0.2">
      <c r="A204" s="147"/>
      <c r="B204" s="147"/>
      <c r="C204" s="147"/>
      <c r="D204" s="147"/>
      <c r="E204" s="147"/>
      <c r="F204" s="147"/>
      <c r="G204" s="147"/>
      <c r="H204" s="147"/>
      <c r="I204" s="147"/>
      <c r="J204" s="147"/>
      <c r="K204" s="147"/>
      <c r="L204" s="147"/>
      <c r="M204" s="147"/>
      <c r="N204" s="147"/>
      <c r="O204" s="147"/>
      <c r="P204" s="147"/>
      <c r="Q204" s="147"/>
      <c r="R204" s="147"/>
      <c r="S204" s="147"/>
      <c r="T204" s="147"/>
      <c r="U204" s="147"/>
      <c r="V204" s="147"/>
      <c r="W204" s="147"/>
      <c r="X204" s="147"/>
      <c r="Y204" s="147"/>
      <c r="Z204" s="147"/>
      <c r="AA204" s="147"/>
      <c r="AB204" s="147"/>
      <c r="AC204" s="147"/>
      <c r="AD204" s="147"/>
      <c r="AE204" s="147"/>
      <c r="AF204" s="147"/>
      <c r="AG204" s="147"/>
      <c r="AH204" s="147"/>
      <c r="AI204" s="147"/>
      <c r="AJ204" s="147"/>
      <c r="AK204" s="147"/>
      <c r="AL204" s="147"/>
      <c r="AM204" s="147"/>
      <c r="AN204" s="147"/>
    </row>
    <row r="205" spans="1:40" x14ac:dyDescent="0.2">
      <c r="A205" s="147"/>
      <c r="B205" s="147"/>
      <c r="C205" s="147"/>
      <c r="D205" s="147"/>
      <c r="E205" s="147"/>
      <c r="F205" s="147"/>
      <c r="G205" s="147"/>
      <c r="H205" s="147"/>
      <c r="I205" s="147"/>
      <c r="J205" s="147"/>
      <c r="K205" s="147"/>
      <c r="L205" s="147"/>
      <c r="M205" s="147"/>
      <c r="N205" s="147"/>
      <c r="O205" s="147"/>
      <c r="P205" s="147"/>
      <c r="Q205" s="147"/>
      <c r="R205" s="147"/>
      <c r="S205" s="147"/>
      <c r="T205" s="147"/>
      <c r="U205" s="147"/>
      <c r="V205" s="147"/>
      <c r="W205" s="147"/>
      <c r="X205" s="147"/>
      <c r="Y205" s="147"/>
      <c r="Z205" s="147"/>
      <c r="AA205" s="147"/>
      <c r="AB205" s="147"/>
      <c r="AC205" s="147"/>
      <c r="AD205" s="147"/>
      <c r="AE205" s="147"/>
      <c r="AF205" s="147"/>
      <c r="AG205" s="147"/>
      <c r="AH205" s="147"/>
      <c r="AI205" s="147"/>
      <c r="AJ205" s="147"/>
      <c r="AK205" s="147"/>
      <c r="AL205" s="147"/>
      <c r="AM205" s="147"/>
      <c r="AN205" s="147"/>
    </row>
    <row r="206" spans="1:40" x14ac:dyDescent="0.2">
      <c r="A206" s="147"/>
      <c r="B206" s="147"/>
      <c r="C206" s="147"/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  <c r="P206" s="147"/>
      <c r="Q206" s="147"/>
      <c r="R206" s="147"/>
      <c r="S206" s="147"/>
      <c r="T206" s="147"/>
      <c r="U206" s="147"/>
      <c r="V206" s="147"/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/>
      <c r="AG206" s="147"/>
      <c r="AH206" s="147"/>
      <c r="AI206" s="147"/>
      <c r="AJ206" s="147"/>
      <c r="AK206" s="147"/>
      <c r="AL206" s="147"/>
      <c r="AM206" s="147"/>
      <c r="AN206" s="147"/>
    </row>
    <row r="207" spans="1:40" x14ac:dyDescent="0.2">
      <c r="A207" s="147"/>
      <c r="B207" s="147"/>
      <c r="C207" s="147"/>
      <c r="D207" s="147"/>
      <c r="E207" s="147"/>
      <c r="F207" s="147"/>
      <c r="G207" s="147"/>
      <c r="H207" s="147"/>
      <c r="I207" s="147"/>
      <c r="J207" s="147"/>
      <c r="K207" s="147"/>
      <c r="L207" s="147"/>
      <c r="M207" s="147"/>
      <c r="N207" s="147"/>
      <c r="O207" s="147"/>
      <c r="P207" s="147"/>
      <c r="Q207" s="147"/>
      <c r="R207" s="147"/>
      <c r="S207" s="147"/>
      <c r="T207" s="147"/>
      <c r="U207" s="147"/>
      <c r="V207" s="147"/>
      <c r="W207" s="147"/>
      <c r="X207" s="147"/>
      <c r="Y207" s="147"/>
      <c r="Z207" s="147"/>
      <c r="AA207" s="147"/>
      <c r="AB207" s="147"/>
      <c r="AC207" s="147"/>
      <c r="AD207" s="147"/>
      <c r="AE207" s="147"/>
      <c r="AF207" s="147"/>
      <c r="AG207" s="147"/>
      <c r="AH207" s="147"/>
      <c r="AI207" s="147"/>
      <c r="AJ207" s="147"/>
      <c r="AK207" s="147"/>
      <c r="AL207" s="147"/>
      <c r="AM207" s="147"/>
      <c r="AN207" s="147"/>
    </row>
    <row r="208" spans="1:40" x14ac:dyDescent="0.2">
      <c r="A208" s="147"/>
      <c r="B208" s="147"/>
      <c r="C208" s="147"/>
      <c r="D208" s="147"/>
      <c r="E208" s="147"/>
      <c r="F208" s="147"/>
      <c r="G208" s="147"/>
      <c r="H208" s="147"/>
      <c r="I208" s="147"/>
      <c r="J208" s="147"/>
      <c r="K208" s="147"/>
      <c r="L208" s="147"/>
      <c r="M208" s="147"/>
      <c r="N208" s="147"/>
      <c r="O208" s="147"/>
      <c r="P208" s="147"/>
      <c r="Q208" s="147"/>
      <c r="R208" s="147"/>
      <c r="S208" s="147"/>
      <c r="T208" s="147"/>
      <c r="U208" s="147"/>
      <c r="V208" s="147"/>
      <c r="W208" s="147"/>
      <c r="X208" s="147"/>
      <c r="Y208" s="147"/>
      <c r="Z208" s="147"/>
      <c r="AA208" s="147"/>
      <c r="AB208" s="147"/>
      <c r="AC208" s="147"/>
      <c r="AD208" s="147"/>
      <c r="AE208" s="147"/>
      <c r="AF208" s="147"/>
      <c r="AG208" s="147"/>
      <c r="AH208" s="147"/>
      <c r="AI208" s="147"/>
      <c r="AJ208" s="147"/>
      <c r="AK208" s="147"/>
      <c r="AL208" s="147"/>
      <c r="AM208" s="147"/>
      <c r="AN208" s="147"/>
    </row>
    <row r="209" spans="1:40" x14ac:dyDescent="0.2">
      <c r="A209" s="147"/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F209" s="147"/>
      <c r="AG209" s="147"/>
      <c r="AH209" s="147"/>
      <c r="AI209" s="147"/>
      <c r="AJ209" s="147"/>
      <c r="AK209" s="147"/>
      <c r="AL209" s="147"/>
      <c r="AM209" s="147"/>
      <c r="AN209" s="147"/>
    </row>
    <row r="210" spans="1:40" x14ac:dyDescent="0.2">
      <c r="A210" s="147"/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F210" s="147"/>
      <c r="AG210" s="147"/>
      <c r="AH210" s="147"/>
      <c r="AI210" s="147"/>
      <c r="AJ210" s="147"/>
      <c r="AK210" s="147"/>
      <c r="AL210" s="147"/>
      <c r="AM210" s="147"/>
      <c r="AN210" s="147"/>
    </row>
    <row r="211" spans="1:40" x14ac:dyDescent="0.2">
      <c r="A211" s="147"/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F211" s="147"/>
      <c r="AG211" s="147"/>
      <c r="AH211" s="147"/>
      <c r="AI211" s="147"/>
      <c r="AJ211" s="147"/>
      <c r="AK211" s="147"/>
      <c r="AL211" s="147"/>
      <c r="AM211" s="147"/>
      <c r="AN211" s="147"/>
    </row>
    <row r="212" spans="1:40" x14ac:dyDescent="0.2">
      <c r="A212" s="147"/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F212" s="147"/>
      <c r="AG212" s="147"/>
      <c r="AH212" s="147"/>
      <c r="AI212" s="147"/>
      <c r="AJ212" s="147"/>
      <c r="AK212" s="147"/>
      <c r="AL212" s="147"/>
      <c r="AM212" s="147"/>
      <c r="AN212" s="147"/>
    </row>
    <row r="213" spans="1:40" x14ac:dyDescent="0.2">
      <c r="A213" s="147"/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  <c r="AH213" s="147"/>
      <c r="AI213" s="147"/>
      <c r="AJ213" s="147"/>
      <c r="AK213" s="147"/>
      <c r="AL213" s="147"/>
      <c r="AM213" s="147"/>
      <c r="AN213" s="147"/>
    </row>
    <row r="214" spans="1:40" x14ac:dyDescent="0.2">
      <c r="A214" s="147"/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  <c r="AH214" s="147"/>
      <c r="AI214" s="147"/>
      <c r="AJ214" s="147"/>
      <c r="AK214" s="147"/>
      <c r="AL214" s="147"/>
      <c r="AM214" s="147"/>
      <c r="AN214" s="147"/>
    </row>
    <row r="215" spans="1:40" x14ac:dyDescent="0.2">
      <c r="A215" s="147"/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F215" s="147"/>
      <c r="AG215" s="147"/>
      <c r="AH215" s="147"/>
      <c r="AI215" s="147"/>
      <c r="AJ215" s="147"/>
      <c r="AK215" s="147"/>
      <c r="AL215" s="147"/>
      <c r="AM215" s="147"/>
      <c r="AN215" s="147"/>
    </row>
    <row r="216" spans="1:40" x14ac:dyDescent="0.2">
      <c r="A216" s="147"/>
      <c r="B216" s="147"/>
      <c r="C216" s="147"/>
      <c r="D216" s="147"/>
      <c r="E216" s="147"/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F216" s="147"/>
      <c r="AG216" s="147"/>
      <c r="AH216" s="147"/>
      <c r="AI216" s="147"/>
      <c r="AJ216" s="147"/>
      <c r="AK216" s="147"/>
      <c r="AL216" s="147"/>
      <c r="AM216" s="147"/>
      <c r="AN216" s="147"/>
    </row>
    <row r="217" spans="1:40" x14ac:dyDescent="0.2">
      <c r="A217" s="147"/>
      <c r="B217" s="147"/>
      <c r="C217" s="147"/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F217" s="147"/>
      <c r="AG217" s="147"/>
      <c r="AH217" s="147"/>
      <c r="AI217" s="147"/>
      <c r="AJ217" s="147"/>
      <c r="AK217" s="147"/>
      <c r="AL217" s="147"/>
      <c r="AM217" s="147"/>
      <c r="AN217" s="147"/>
    </row>
    <row r="218" spans="1:40" x14ac:dyDescent="0.2">
      <c r="A218" s="147"/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 s="147"/>
      <c r="AG218" s="147"/>
      <c r="AH218" s="147"/>
      <c r="AI218" s="147"/>
      <c r="AJ218" s="147"/>
      <c r="AK218" s="147"/>
      <c r="AL218" s="147"/>
      <c r="AM218" s="147"/>
      <c r="AN218" s="147"/>
    </row>
    <row r="219" spans="1:40" x14ac:dyDescent="0.2">
      <c r="A219" s="147"/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F219" s="147"/>
      <c r="AG219" s="147"/>
      <c r="AH219" s="147"/>
      <c r="AI219" s="147"/>
      <c r="AJ219" s="147"/>
      <c r="AK219" s="147"/>
      <c r="AL219" s="147"/>
      <c r="AM219" s="147"/>
      <c r="AN219" s="147"/>
    </row>
    <row r="220" spans="1:40" x14ac:dyDescent="0.2">
      <c r="A220" s="147"/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F220" s="147"/>
      <c r="AG220" s="147"/>
      <c r="AH220" s="147"/>
      <c r="AI220" s="147"/>
      <c r="AJ220" s="147"/>
      <c r="AK220" s="147"/>
      <c r="AL220" s="147"/>
      <c r="AM220" s="147"/>
      <c r="AN220" s="147"/>
    </row>
    <row r="221" spans="1:40" x14ac:dyDescent="0.2">
      <c r="A221" s="147"/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F221" s="147"/>
      <c r="AG221" s="147"/>
      <c r="AH221" s="147"/>
      <c r="AI221" s="147"/>
      <c r="AJ221" s="147"/>
      <c r="AK221" s="147"/>
      <c r="AL221" s="147"/>
      <c r="AM221" s="147"/>
      <c r="AN221" s="147"/>
    </row>
    <row r="222" spans="1:40" x14ac:dyDescent="0.2">
      <c r="A222" s="147"/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F222" s="147"/>
      <c r="AG222" s="147"/>
      <c r="AH222" s="147"/>
      <c r="AI222" s="147"/>
      <c r="AJ222" s="147"/>
      <c r="AK222" s="147"/>
      <c r="AL222" s="147"/>
      <c r="AM222" s="147"/>
      <c r="AN222" s="147"/>
    </row>
    <row r="223" spans="1:40" x14ac:dyDescent="0.2">
      <c r="A223" s="147"/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F223" s="147"/>
      <c r="AG223" s="147"/>
      <c r="AH223" s="147"/>
      <c r="AI223" s="147"/>
      <c r="AJ223" s="147"/>
      <c r="AK223" s="147"/>
      <c r="AL223" s="147"/>
      <c r="AM223" s="147"/>
      <c r="AN223" s="147"/>
    </row>
    <row r="224" spans="1:40" x14ac:dyDescent="0.2">
      <c r="A224" s="147"/>
      <c r="B224" s="147"/>
      <c r="C224" s="147"/>
      <c r="D224" s="147"/>
      <c r="E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F224" s="147"/>
      <c r="AG224" s="147"/>
      <c r="AH224" s="147"/>
      <c r="AI224" s="147"/>
      <c r="AJ224" s="147"/>
      <c r="AK224" s="147"/>
      <c r="AL224" s="147"/>
      <c r="AM224" s="147"/>
      <c r="AN224" s="147"/>
    </row>
    <row r="225" spans="1:40" x14ac:dyDescent="0.2">
      <c r="A225" s="147"/>
      <c r="B225" s="147"/>
      <c r="C225" s="147"/>
      <c r="D225" s="147"/>
      <c r="E225" s="147"/>
      <c r="F225" s="147"/>
      <c r="G225" s="147"/>
      <c r="H225" s="147"/>
      <c r="I225" s="147"/>
      <c r="J225" s="147"/>
      <c r="K225" s="147"/>
      <c r="L225" s="147"/>
      <c r="M225" s="147"/>
      <c r="N225" s="147"/>
      <c r="O225" s="147"/>
      <c r="P225" s="147"/>
      <c r="Q225" s="147"/>
      <c r="R225" s="147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7"/>
      <c r="AD225" s="147"/>
      <c r="AE225" s="147"/>
      <c r="AF225" s="147"/>
      <c r="AG225" s="147"/>
      <c r="AH225" s="147"/>
      <c r="AI225" s="147"/>
      <c r="AJ225" s="147"/>
      <c r="AK225" s="147"/>
      <c r="AL225" s="147"/>
      <c r="AM225" s="147"/>
      <c r="AN225" s="147"/>
    </row>
    <row r="226" spans="1:40" x14ac:dyDescent="0.2">
      <c r="A226" s="147"/>
      <c r="B226" s="147"/>
      <c r="C226" s="147"/>
      <c r="D226" s="147"/>
      <c r="E226" s="147"/>
      <c r="F226" s="147"/>
      <c r="G226" s="147"/>
      <c r="H226" s="147"/>
      <c r="I226" s="147"/>
      <c r="J226" s="147"/>
      <c r="K226" s="147"/>
      <c r="L226" s="147"/>
      <c r="M226" s="147"/>
      <c r="N226" s="147"/>
      <c r="O226" s="147"/>
      <c r="P226" s="147"/>
      <c r="Q226" s="147"/>
      <c r="R226" s="147"/>
      <c r="S226" s="147"/>
      <c r="T226" s="147"/>
      <c r="U226" s="147"/>
      <c r="V226" s="147"/>
      <c r="W226" s="147"/>
      <c r="X226" s="147"/>
      <c r="Y226" s="147"/>
      <c r="Z226" s="147"/>
      <c r="AA226" s="147"/>
      <c r="AB226" s="147"/>
      <c r="AC226" s="147"/>
      <c r="AD226" s="147"/>
      <c r="AE226" s="147"/>
      <c r="AF226" s="147"/>
      <c r="AG226" s="147"/>
      <c r="AH226" s="147"/>
      <c r="AI226" s="147"/>
      <c r="AJ226" s="147"/>
      <c r="AK226" s="147"/>
      <c r="AL226" s="147"/>
      <c r="AM226" s="147"/>
      <c r="AN226" s="147"/>
    </row>
    <row r="227" spans="1:40" x14ac:dyDescent="0.2">
      <c r="A227" s="147"/>
      <c r="B227" s="147"/>
      <c r="C227" s="147"/>
      <c r="D227" s="147"/>
      <c r="E227" s="147"/>
      <c r="F227" s="147"/>
      <c r="G227" s="147"/>
      <c r="H227" s="147"/>
      <c r="I227" s="147"/>
      <c r="J227" s="147"/>
      <c r="K227" s="147"/>
      <c r="L227" s="147"/>
      <c r="M227" s="147"/>
      <c r="N227" s="147"/>
      <c r="O227" s="147"/>
      <c r="P227" s="147"/>
      <c r="Q227" s="147"/>
      <c r="R227" s="147"/>
      <c r="S227" s="147"/>
      <c r="T227" s="147"/>
      <c r="U227" s="147"/>
      <c r="V227" s="147"/>
      <c r="W227" s="147"/>
      <c r="X227" s="147"/>
      <c r="Y227" s="147"/>
      <c r="Z227" s="147"/>
      <c r="AA227" s="147"/>
      <c r="AB227" s="147"/>
      <c r="AC227" s="147"/>
      <c r="AD227" s="147"/>
      <c r="AE227" s="147"/>
      <c r="AF227" s="147"/>
      <c r="AG227" s="147"/>
      <c r="AH227" s="147"/>
      <c r="AI227" s="147"/>
      <c r="AJ227" s="147"/>
      <c r="AK227" s="147"/>
      <c r="AL227" s="147"/>
      <c r="AM227" s="147"/>
      <c r="AN227" s="147"/>
    </row>
    <row r="228" spans="1:40" x14ac:dyDescent="0.2">
      <c r="A228" s="147"/>
      <c r="B228" s="147"/>
      <c r="C228" s="147"/>
      <c r="D228" s="147"/>
      <c r="E228" s="147"/>
      <c r="F228" s="147"/>
      <c r="G228" s="147"/>
      <c r="H228" s="147"/>
      <c r="I228" s="147"/>
      <c r="J228" s="147"/>
      <c r="K228" s="147"/>
      <c r="L228" s="147"/>
      <c r="M228" s="147"/>
      <c r="N228" s="147"/>
      <c r="O228" s="147"/>
      <c r="P228" s="147"/>
      <c r="Q228" s="147"/>
      <c r="R228" s="147"/>
      <c r="S228" s="147"/>
      <c r="T228" s="147"/>
      <c r="U228" s="147"/>
      <c r="V228" s="147"/>
      <c r="W228" s="147"/>
      <c r="X228" s="147"/>
      <c r="Y228" s="147"/>
      <c r="Z228" s="147"/>
      <c r="AA228" s="147"/>
      <c r="AB228" s="147"/>
      <c r="AC228" s="147"/>
      <c r="AD228" s="147"/>
      <c r="AE228" s="147"/>
      <c r="AF228" s="147"/>
      <c r="AG228" s="147"/>
      <c r="AH228" s="147"/>
      <c r="AI228" s="147"/>
      <c r="AJ228" s="147"/>
      <c r="AK228" s="147"/>
      <c r="AL228" s="147"/>
      <c r="AM228" s="147"/>
      <c r="AN228" s="147"/>
    </row>
    <row r="229" spans="1:40" x14ac:dyDescent="0.2">
      <c r="A229" s="147"/>
      <c r="B229" s="147"/>
      <c r="C229" s="147"/>
      <c r="D229" s="147"/>
      <c r="E229" s="147"/>
      <c r="F229" s="147"/>
      <c r="G229" s="147"/>
      <c r="H229" s="147"/>
      <c r="I229" s="147"/>
      <c r="J229" s="147"/>
      <c r="K229" s="147"/>
      <c r="L229" s="147"/>
      <c r="M229" s="147"/>
      <c r="N229" s="147"/>
      <c r="O229" s="147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  <c r="AB229" s="147"/>
      <c r="AC229" s="147"/>
      <c r="AD229" s="147"/>
      <c r="AE229" s="147"/>
      <c r="AF229" s="147"/>
      <c r="AG229" s="147"/>
      <c r="AH229" s="147"/>
      <c r="AI229" s="147"/>
      <c r="AJ229" s="147"/>
      <c r="AK229" s="147"/>
      <c r="AL229" s="147"/>
      <c r="AM229" s="147"/>
      <c r="AN229" s="147"/>
    </row>
    <row r="230" spans="1:40" x14ac:dyDescent="0.2">
      <c r="A230" s="147"/>
      <c r="B230" s="147"/>
      <c r="C230" s="147"/>
      <c r="D230" s="147"/>
      <c r="E230" s="147"/>
      <c r="F230" s="147"/>
      <c r="G230" s="147"/>
      <c r="H230" s="147"/>
      <c r="I230" s="147"/>
      <c r="J230" s="147"/>
      <c r="K230" s="147"/>
      <c r="L230" s="147"/>
      <c r="M230" s="147"/>
      <c r="N230" s="147"/>
      <c r="O230" s="147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  <c r="AB230" s="147"/>
      <c r="AC230" s="147"/>
      <c r="AD230" s="147"/>
      <c r="AE230" s="147"/>
      <c r="AF230" s="147"/>
      <c r="AG230" s="147"/>
      <c r="AH230" s="147"/>
      <c r="AI230" s="147"/>
      <c r="AJ230" s="147"/>
      <c r="AK230" s="147"/>
      <c r="AL230" s="147"/>
      <c r="AM230" s="147"/>
      <c r="AN230" s="147"/>
    </row>
    <row r="231" spans="1:40" x14ac:dyDescent="0.2">
      <c r="A231" s="147"/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  <c r="AH231" s="147"/>
      <c r="AI231" s="147"/>
      <c r="AJ231" s="147"/>
      <c r="AK231" s="147"/>
      <c r="AL231" s="147"/>
      <c r="AM231" s="147"/>
      <c r="AN231" s="147"/>
    </row>
    <row r="232" spans="1:40" x14ac:dyDescent="0.2">
      <c r="A232" s="147"/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7"/>
      <c r="AD232" s="147"/>
      <c r="AE232" s="147"/>
      <c r="AF232" s="147"/>
      <c r="AG232" s="147"/>
      <c r="AH232" s="147"/>
      <c r="AI232" s="147"/>
      <c r="AJ232" s="147"/>
      <c r="AK232" s="147"/>
      <c r="AL232" s="147"/>
      <c r="AM232" s="147"/>
      <c r="AN232" s="147"/>
    </row>
    <row r="233" spans="1:40" x14ac:dyDescent="0.2">
      <c r="A233" s="147"/>
      <c r="B233" s="147"/>
      <c r="C233" s="147"/>
      <c r="D233" s="147"/>
      <c r="E233" s="147"/>
      <c r="F233" s="147"/>
      <c r="G233" s="147"/>
      <c r="H233" s="147"/>
      <c r="I233" s="147"/>
      <c r="J233" s="147"/>
      <c r="K233" s="147"/>
      <c r="L233" s="147"/>
      <c r="M233" s="147"/>
      <c r="N233" s="147"/>
      <c r="O233" s="147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  <c r="AB233" s="147"/>
      <c r="AC233" s="147"/>
      <c r="AD233" s="147"/>
      <c r="AE233" s="147"/>
      <c r="AF233" s="147"/>
      <c r="AG233" s="147"/>
      <c r="AH233" s="147"/>
      <c r="AI233" s="147"/>
      <c r="AJ233" s="147"/>
      <c r="AK233" s="147"/>
      <c r="AL233" s="147"/>
      <c r="AM233" s="147"/>
      <c r="AN233" s="147"/>
    </row>
    <row r="234" spans="1:40" x14ac:dyDescent="0.2">
      <c r="A234" s="147"/>
      <c r="B234" s="147"/>
      <c r="C234" s="147"/>
      <c r="D234" s="147"/>
      <c r="E234" s="147"/>
      <c r="F234" s="147"/>
      <c r="G234" s="147"/>
      <c r="H234" s="147"/>
      <c r="I234" s="147"/>
      <c r="J234" s="147"/>
      <c r="K234" s="147"/>
      <c r="L234" s="147"/>
      <c r="M234" s="147"/>
      <c r="N234" s="147"/>
      <c r="O234" s="147"/>
      <c r="P234" s="147"/>
      <c r="Q234" s="147"/>
      <c r="R234" s="147"/>
      <c r="S234" s="147"/>
      <c r="T234" s="147"/>
      <c r="U234" s="147"/>
      <c r="V234" s="147"/>
      <c r="W234" s="147"/>
      <c r="X234" s="147"/>
      <c r="Y234" s="147"/>
      <c r="Z234" s="147"/>
      <c r="AA234" s="147"/>
      <c r="AB234" s="147"/>
      <c r="AC234" s="147"/>
      <c r="AD234" s="147"/>
      <c r="AE234" s="147"/>
      <c r="AF234" s="147"/>
      <c r="AG234" s="147"/>
      <c r="AH234" s="147"/>
      <c r="AI234" s="147"/>
      <c r="AJ234" s="147"/>
      <c r="AK234" s="147"/>
      <c r="AL234" s="147"/>
      <c r="AM234" s="147"/>
      <c r="AN234" s="147"/>
    </row>
    <row r="235" spans="1:40" x14ac:dyDescent="0.2">
      <c r="A235" s="147"/>
      <c r="B235" s="147"/>
      <c r="C235" s="147"/>
      <c r="D235" s="147"/>
      <c r="E235" s="147"/>
      <c r="F235" s="147"/>
      <c r="G235" s="147"/>
      <c r="H235" s="147"/>
      <c r="I235" s="147"/>
      <c r="J235" s="147"/>
      <c r="K235" s="147"/>
      <c r="L235" s="147"/>
      <c r="M235" s="147"/>
      <c r="N235" s="147"/>
      <c r="O235" s="147"/>
      <c r="P235" s="147"/>
      <c r="Q235" s="147"/>
      <c r="R235" s="147"/>
      <c r="S235" s="147"/>
      <c r="T235" s="147"/>
      <c r="U235" s="147"/>
      <c r="V235" s="147"/>
      <c r="W235" s="147"/>
      <c r="X235" s="147"/>
      <c r="Y235" s="147"/>
      <c r="Z235" s="147"/>
      <c r="AA235" s="147"/>
      <c r="AB235" s="147"/>
      <c r="AC235" s="147"/>
      <c r="AD235" s="147"/>
      <c r="AE235" s="147"/>
      <c r="AF235" s="147"/>
      <c r="AG235" s="147"/>
      <c r="AH235" s="147"/>
      <c r="AI235" s="147"/>
      <c r="AJ235" s="147"/>
      <c r="AK235" s="147"/>
      <c r="AL235" s="147"/>
      <c r="AM235" s="147"/>
      <c r="AN235" s="147"/>
    </row>
    <row r="236" spans="1:40" x14ac:dyDescent="0.2">
      <c r="A236" s="147"/>
      <c r="B236" s="147"/>
      <c r="C236" s="147"/>
      <c r="D236" s="147"/>
      <c r="E236" s="147"/>
      <c r="F236" s="147"/>
      <c r="G236" s="147"/>
      <c r="H236" s="147"/>
      <c r="I236" s="147"/>
      <c r="J236" s="147"/>
      <c r="K236" s="147"/>
      <c r="L236" s="147"/>
      <c r="M236" s="147"/>
      <c r="N236" s="147"/>
      <c r="O236" s="147"/>
      <c r="P236" s="147"/>
      <c r="Q236" s="147"/>
      <c r="R236" s="147"/>
      <c r="S236" s="147"/>
      <c r="T236" s="147"/>
      <c r="U236" s="147"/>
      <c r="V236" s="147"/>
      <c r="W236" s="147"/>
      <c r="X236" s="147"/>
      <c r="Y236" s="147"/>
      <c r="Z236" s="147"/>
      <c r="AA236" s="147"/>
      <c r="AB236" s="147"/>
      <c r="AC236" s="147"/>
      <c r="AD236" s="147"/>
      <c r="AE236" s="147"/>
      <c r="AF236" s="147"/>
      <c r="AG236" s="147"/>
      <c r="AH236" s="147"/>
      <c r="AI236" s="147"/>
      <c r="AJ236" s="147"/>
      <c r="AK236" s="147"/>
      <c r="AL236" s="147"/>
      <c r="AM236" s="147"/>
      <c r="AN236" s="147"/>
    </row>
    <row r="237" spans="1:40" x14ac:dyDescent="0.2">
      <c r="A237" s="147"/>
      <c r="B237" s="147"/>
      <c r="C237" s="147"/>
      <c r="D237" s="147"/>
      <c r="E237" s="147"/>
      <c r="F237" s="147"/>
      <c r="G237" s="147"/>
      <c r="H237" s="147"/>
      <c r="I237" s="147"/>
      <c r="J237" s="147"/>
      <c r="K237" s="147"/>
      <c r="L237" s="147"/>
      <c r="M237" s="147"/>
      <c r="N237" s="147"/>
      <c r="O237" s="147"/>
      <c r="P237" s="147"/>
      <c r="Q237" s="147"/>
      <c r="R237" s="147"/>
      <c r="S237" s="147"/>
      <c r="T237" s="147"/>
      <c r="U237" s="147"/>
      <c r="V237" s="147"/>
      <c r="W237" s="147"/>
      <c r="X237" s="147"/>
      <c r="Y237" s="147"/>
      <c r="Z237" s="147"/>
      <c r="AA237" s="147"/>
      <c r="AB237" s="147"/>
      <c r="AC237" s="147"/>
      <c r="AD237" s="147"/>
      <c r="AE237" s="147"/>
      <c r="AF237" s="147"/>
      <c r="AG237" s="147"/>
      <c r="AH237" s="147"/>
      <c r="AI237" s="147"/>
      <c r="AJ237" s="147"/>
      <c r="AK237" s="147"/>
      <c r="AL237" s="147"/>
      <c r="AM237" s="147"/>
      <c r="AN237" s="147"/>
    </row>
    <row r="238" spans="1:40" x14ac:dyDescent="0.2">
      <c r="A238" s="147"/>
      <c r="B238" s="147"/>
      <c r="C238" s="147"/>
      <c r="D238" s="147"/>
      <c r="E238" s="147"/>
      <c r="F238" s="147"/>
      <c r="G238" s="147"/>
      <c r="H238" s="147"/>
      <c r="I238" s="147"/>
      <c r="J238" s="147"/>
      <c r="K238" s="147"/>
      <c r="L238" s="147"/>
      <c r="M238" s="147"/>
      <c r="N238" s="147"/>
      <c r="O238" s="147"/>
      <c r="P238" s="147"/>
      <c r="Q238" s="147"/>
      <c r="R238" s="147"/>
      <c r="S238" s="147"/>
      <c r="T238" s="147"/>
      <c r="U238" s="147"/>
      <c r="V238" s="147"/>
      <c r="W238" s="147"/>
      <c r="X238" s="147"/>
      <c r="Y238" s="147"/>
      <c r="Z238" s="147"/>
      <c r="AA238" s="147"/>
      <c r="AB238" s="147"/>
      <c r="AC238" s="147"/>
      <c r="AD238" s="147"/>
      <c r="AE238" s="147"/>
      <c r="AF238" s="147"/>
      <c r="AG238" s="147"/>
      <c r="AH238" s="147"/>
      <c r="AI238" s="147"/>
      <c r="AJ238" s="147"/>
      <c r="AK238" s="147"/>
      <c r="AL238" s="147"/>
      <c r="AM238" s="147"/>
      <c r="AN238" s="147"/>
    </row>
    <row r="239" spans="1:40" x14ac:dyDescent="0.2">
      <c r="A239" s="147"/>
      <c r="B239" s="147"/>
      <c r="C239" s="147"/>
      <c r="D239" s="147"/>
      <c r="E239" s="147"/>
      <c r="F239" s="147"/>
      <c r="G239" s="147"/>
      <c r="H239" s="147"/>
      <c r="I239" s="147"/>
      <c r="J239" s="147"/>
      <c r="K239" s="147"/>
      <c r="L239" s="147"/>
      <c r="M239" s="147"/>
      <c r="N239" s="147"/>
      <c r="O239" s="147"/>
      <c r="P239" s="147"/>
      <c r="Q239" s="147"/>
      <c r="R239" s="147"/>
      <c r="S239" s="147"/>
      <c r="T239" s="147"/>
      <c r="U239" s="147"/>
      <c r="V239" s="147"/>
      <c r="W239" s="147"/>
      <c r="X239" s="147"/>
      <c r="Y239" s="147"/>
      <c r="Z239" s="147"/>
      <c r="AA239" s="147"/>
      <c r="AB239" s="147"/>
      <c r="AC239" s="147"/>
      <c r="AD239" s="147"/>
      <c r="AE239" s="147"/>
      <c r="AF239" s="147"/>
      <c r="AG239" s="147"/>
      <c r="AH239" s="147"/>
      <c r="AI239" s="147"/>
      <c r="AJ239" s="147"/>
      <c r="AK239" s="147"/>
      <c r="AL239" s="147"/>
      <c r="AM239" s="147"/>
      <c r="AN239" s="147"/>
    </row>
    <row r="240" spans="1:40" x14ac:dyDescent="0.2">
      <c r="A240" s="147"/>
      <c r="B240" s="147"/>
      <c r="C240" s="147"/>
      <c r="D240" s="147"/>
      <c r="E240" s="147"/>
      <c r="F240" s="147"/>
      <c r="G240" s="147"/>
      <c r="H240" s="147"/>
      <c r="I240" s="147"/>
      <c r="J240" s="147"/>
      <c r="K240" s="147"/>
      <c r="L240" s="147"/>
      <c r="M240" s="147"/>
      <c r="N240" s="147"/>
      <c r="O240" s="147"/>
      <c r="P240" s="147"/>
      <c r="Q240" s="147"/>
      <c r="R240" s="147"/>
      <c r="S240" s="147"/>
      <c r="T240" s="147"/>
      <c r="U240" s="147"/>
      <c r="V240" s="147"/>
      <c r="W240" s="147"/>
      <c r="X240" s="147"/>
      <c r="Y240" s="147"/>
      <c r="Z240" s="147"/>
      <c r="AA240" s="147"/>
      <c r="AB240" s="147"/>
      <c r="AC240" s="147"/>
      <c r="AD240" s="147"/>
      <c r="AE240" s="147"/>
      <c r="AF240" s="147"/>
      <c r="AG240" s="147"/>
      <c r="AH240" s="147"/>
      <c r="AI240" s="147"/>
      <c r="AJ240" s="147"/>
      <c r="AK240" s="147"/>
      <c r="AL240" s="147"/>
      <c r="AM240" s="147"/>
      <c r="AN240" s="147"/>
    </row>
    <row r="241" spans="1:40" x14ac:dyDescent="0.2">
      <c r="A241" s="147"/>
      <c r="B241" s="147"/>
      <c r="C241" s="147"/>
      <c r="D241" s="147"/>
      <c r="E241" s="147"/>
      <c r="F241" s="147"/>
      <c r="G241" s="147"/>
      <c r="H241" s="147"/>
      <c r="I241" s="147"/>
      <c r="J241" s="147"/>
      <c r="K241" s="147"/>
      <c r="L241" s="147"/>
      <c r="M241" s="147"/>
      <c r="N241" s="147"/>
      <c r="O241" s="147"/>
      <c r="P241" s="147"/>
      <c r="Q241" s="147"/>
      <c r="R241" s="147"/>
      <c r="S241" s="147"/>
      <c r="T241" s="147"/>
      <c r="U241" s="147"/>
      <c r="V241" s="147"/>
      <c r="W241" s="147"/>
      <c r="X241" s="147"/>
      <c r="Y241" s="147"/>
      <c r="Z241" s="147"/>
      <c r="AA241" s="147"/>
      <c r="AB241" s="147"/>
      <c r="AC241" s="147"/>
      <c r="AD241" s="147"/>
      <c r="AE241" s="147"/>
      <c r="AF241" s="147"/>
      <c r="AG241" s="147"/>
      <c r="AH241" s="147"/>
      <c r="AI241" s="147"/>
      <c r="AJ241" s="147"/>
      <c r="AK241" s="147"/>
      <c r="AL241" s="147"/>
      <c r="AM241" s="147"/>
      <c r="AN241" s="147"/>
    </row>
    <row r="242" spans="1:40" x14ac:dyDescent="0.2">
      <c r="A242" s="147"/>
      <c r="B242" s="147"/>
      <c r="C242" s="147"/>
      <c r="D242" s="147"/>
      <c r="E242" s="147"/>
      <c r="F242" s="147"/>
      <c r="G242" s="147"/>
      <c r="H242" s="147"/>
      <c r="I242" s="147"/>
      <c r="J242" s="147"/>
      <c r="K242" s="147"/>
      <c r="L242" s="147"/>
      <c r="M242" s="147"/>
      <c r="N242" s="147"/>
      <c r="O242" s="147"/>
      <c r="P242" s="147"/>
      <c r="Q242" s="147"/>
      <c r="R242" s="147"/>
      <c r="S242" s="147"/>
      <c r="T242" s="147"/>
      <c r="U242" s="147"/>
      <c r="V242" s="147"/>
      <c r="W242" s="147"/>
      <c r="X242" s="147"/>
      <c r="Y242" s="147"/>
      <c r="Z242" s="147"/>
      <c r="AA242" s="147"/>
      <c r="AB242" s="147"/>
      <c r="AC242" s="147"/>
      <c r="AD242" s="147"/>
      <c r="AE242" s="147"/>
      <c r="AF242" s="147"/>
      <c r="AG242" s="147"/>
      <c r="AH242" s="147"/>
      <c r="AI242" s="147"/>
      <c r="AJ242" s="147"/>
      <c r="AK242" s="147"/>
      <c r="AL242" s="147"/>
      <c r="AM242" s="147"/>
      <c r="AN242" s="147"/>
    </row>
    <row r="243" spans="1:40" x14ac:dyDescent="0.2">
      <c r="A243" s="147"/>
      <c r="B243" s="147"/>
      <c r="C243" s="147"/>
      <c r="D243" s="147"/>
      <c r="E243" s="147"/>
      <c r="F243" s="147"/>
      <c r="G243" s="147"/>
      <c r="H243" s="147"/>
      <c r="I243" s="147"/>
      <c r="J243" s="147"/>
      <c r="K243" s="147"/>
      <c r="L243" s="147"/>
      <c r="M243" s="147"/>
      <c r="N243" s="147"/>
      <c r="O243" s="147"/>
      <c r="P243" s="147"/>
      <c r="Q243" s="147"/>
      <c r="R243" s="147"/>
      <c r="S243" s="147"/>
      <c r="T243" s="147"/>
      <c r="U243" s="147"/>
      <c r="V243" s="147"/>
      <c r="W243" s="147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  <c r="AH243" s="147"/>
      <c r="AI243" s="147"/>
      <c r="AJ243" s="147"/>
      <c r="AK243" s="147"/>
      <c r="AL243" s="147"/>
      <c r="AM243" s="147"/>
      <c r="AN243" s="147"/>
    </row>
    <row r="244" spans="1:40" x14ac:dyDescent="0.2">
      <c r="A244" s="147"/>
      <c r="B244" s="147"/>
      <c r="C244" s="147"/>
      <c r="D244" s="147"/>
      <c r="E244" s="147"/>
      <c r="F244" s="147"/>
      <c r="G244" s="147"/>
      <c r="H244" s="147"/>
      <c r="I244" s="147"/>
      <c r="J244" s="147"/>
      <c r="K244" s="147"/>
      <c r="L244" s="147"/>
      <c r="M244" s="147"/>
      <c r="N244" s="147"/>
      <c r="O244" s="147"/>
      <c r="P244" s="147"/>
      <c r="Q244" s="147"/>
      <c r="R244" s="147"/>
      <c r="S244" s="147"/>
      <c r="T244" s="147"/>
      <c r="U244" s="147"/>
      <c r="V244" s="147"/>
      <c r="W244" s="147"/>
      <c r="X244" s="147"/>
      <c r="Y244" s="147"/>
      <c r="Z244" s="147"/>
      <c r="AA244" s="147"/>
      <c r="AB244" s="147"/>
      <c r="AC244" s="147"/>
      <c r="AD244" s="147"/>
      <c r="AE244" s="147"/>
      <c r="AF244" s="147"/>
      <c r="AG244" s="147"/>
      <c r="AH244" s="147"/>
      <c r="AI244" s="147"/>
      <c r="AJ244" s="147"/>
      <c r="AK244" s="147"/>
      <c r="AL244" s="147"/>
      <c r="AM244" s="147"/>
      <c r="AN244" s="147"/>
    </row>
    <row r="245" spans="1:40" x14ac:dyDescent="0.2">
      <c r="A245" s="147"/>
      <c r="B245" s="147"/>
      <c r="C245" s="147"/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  <c r="P245" s="147"/>
      <c r="Q245" s="147"/>
      <c r="R245" s="147"/>
      <c r="S245" s="147"/>
      <c r="T245" s="147"/>
      <c r="U245" s="147"/>
      <c r="V245" s="147"/>
      <c r="W245" s="147"/>
      <c r="X245" s="147"/>
      <c r="Y245" s="147"/>
      <c r="Z245" s="147"/>
      <c r="AA245" s="147"/>
      <c r="AB245" s="147"/>
      <c r="AC245" s="147"/>
      <c r="AD245" s="147"/>
      <c r="AE245" s="147"/>
      <c r="AF245" s="147"/>
      <c r="AG245" s="147"/>
      <c r="AH245" s="147"/>
      <c r="AI245" s="147"/>
      <c r="AJ245" s="147"/>
      <c r="AK245" s="147"/>
      <c r="AL245" s="147"/>
      <c r="AM245" s="147"/>
      <c r="AN245" s="147"/>
    </row>
    <row r="246" spans="1:40" x14ac:dyDescent="0.2">
      <c r="A246" s="147"/>
      <c r="B246" s="147"/>
      <c r="C246" s="147"/>
      <c r="D246" s="147"/>
      <c r="E246" s="147"/>
      <c r="F246" s="147"/>
      <c r="G246" s="147"/>
      <c r="H246" s="147"/>
      <c r="I246" s="147"/>
      <c r="J246" s="147"/>
      <c r="K246" s="147"/>
      <c r="L246" s="147"/>
      <c r="M246" s="147"/>
      <c r="N246" s="147"/>
      <c r="O246" s="147"/>
      <c r="P246" s="147"/>
      <c r="Q246" s="147"/>
      <c r="R246" s="147"/>
      <c r="S246" s="147"/>
      <c r="T246" s="147"/>
      <c r="U246" s="147"/>
      <c r="V246" s="147"/>
      <c r="W246" s="147"/>
      <c r="X246" s="147"/>
      <c r="Y246" s="147"/>
      <c r="Z246" s="147"/>
      <c r="AA246" s="147"/>
      <c r="AB246" s="147"/>
      <c r="AC246" s="147"/>
      <c r="AD246" s="147"/>
      <c r="AE246" s="147"/>
      <c r="AF246" s="147"/>
      <c r="AG246" s="147"/>
      <c r="AH246" s="147"/>
      <c r="AI246" s="147"/>
      <c r="AJ246" s="147"/>
      <c r="AK246" s="147"/>
      <c r="AL246" s="147"/>
      <c r="AM246" s="147"/>
      <c r="AN246" s="147"/>
    </row>
    <row r="247" spans="1:40" x14ac:dyDescent="0.2">
      <c r="A247" s="147"/>
      <c r="B247" s="147"/>
      <c r="C247" s="147"/>
      <c r="D247" s="147"/>
      <c r="E247" s="147"/>
      <c r="F247" s="147"/>
      <c r="G247" s="147"/>
      <c r="H247" s="147"/>
      <c r="I247" s="147"/>
      <c r="J247" s="147"/>
      <c r="K247" s="147"/>
      <c r="L247" s="147"/>
      <c r="M247" s="147"/>
      <c r="N247" s="147"/>
      <c r="O247" s="147"/>
      <c r="P247" s="147"/>
      <c r="Q247" s="147"/>
      <c r="R247" s="147"/>
      <c r="S247" s="147"/>
      <c r="T247" s="147"/>
      <c r="U247" s="147"/>
      <c r="V247" s="147"/>
      <c r="W247" s="147"/>
      <c r="X247" s="147"/>
      <c r="Y247" s="147"/>
      <c r="Z247" s="147"/>
      <c r="AA247" s="147"/>
      <c r="AB247" s="147"/>
      <c r="AC247" s="147"/>
      <c r="AD247" s="147"/>
      <c r="AE247" s="147"/>
      <c r="AF247" s="147"/>
      <c r="AG247" s="147"/>
      <c r="AH247" s="147"/>
      <c r="AI247" s="147"/>
      <c r="AJ247" s="147"/>
      <c r="AK247" s="147"/>
      <c r="AL247" s="147"/>
      <c r="AM247" s="147"/>
      <c r="AN247" s="147"/>
    </row>
    <row r="248" spans="1:40" x14ac:dyDescent="0.2">
      <c r="A248" s="147"/>
      <c r="B248" s="147"/>
      <c r="C248" s="147"/>
      <c r="D248" s="147"/>
      <c r="E248" s="147"/>
      <c r="F248" s="147"/>
      <c r="G248" s="147"/>
      <c r="H248" s="147"/>
      <c r="I248" s="147"/>
      <c r="J248" s="147"/>
      <c r="K248" s="147"/>
      <c r="L248" s="147"/>
      <c r="M248" s="147"/>
      <c r="N248" s="147"/>
      <c r="O248" s="147"/>
      <c r="P248" s="147"/>
      <c r="Q248" s="147"/>
      <c r="R248" s="147"/>
      <c r="S248" s="147"/>
      <c r="T248" s="147"/>
      <c r="U248" s="147"/>
      <c r="V248" s="147"/>
      <c r="W248" s="147"/>
      <c r="X248" s="147"/>
      <c r="Y248" s="147"/>
      <c r="Z248" s="147"/>
      <c r="AA248" s="147"/>
      <c r="AB248" s="147"/>
      <c r="AC248" s="147"/>
      <c r="AD248" s="147"/>
      <c r="AE248" s="147"/>
      <c r="AF248" s="147"/>
      <c r="AG248" s="147"/>
      <c r="AH248" s="147"/>
      <c r="AI248" s="147"/>
      <c r="AJ248" s="147"/>
      <c r="AK248" s="147"/>
      <c r="AL248" s="147"/>
      <c r="AM248" s="147"/>
      <c r="AN248" s="147"/>
    </row>
    <row r="249" spans="1:40" x14ac:dyDescent="0.2">
      <c r="A249" s="147"/>
      <c r="B249" s="147"/>
      <c r="C249" s="147"/>
      <c r="D249" s="147"/>
      <c r="E249" s="147"/>
      <c r="F249" s="147"/>
      <c r="G249" s="147"/>
      <c r="H249" s="147"/>
      <c r="I249" s="147"/>
      <c r="J249" s="147"/>
      <c r="K249" s="147"/>
      <c r="L249" s="147"/>
      <c r="M249" s="147"/>
      <c r="N249" s="147"/>
      <c r="O249" s="147"/>
      <c r="P249" s="147"/>
      <c r="Q249" s="147"/>
      <c r="R249" s="147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7"/>
      <c r="AD249" s="147"/>
      <c r="AE249" s="147"/>
      <c r="AF249" s="147"/>
      <c r="AG249" s="147"/>
      <c r="AH249" s="147"/>
      <c r="AI249" s="147"/>
      <c r="AJ249" s="147"/>
      <c r="AK249" s="147"/>
      <c r="AL249" s="147"/>
      <c r="AM249" s="147"/>
      <c r="AN249" s="147"/>
    </row>
    <row r="250" spans="1:40" x14ac:dyDescent="0.2">
      <c r="A250" s="147"/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  <c r="AH250" s="147"/>
      <c r="AI250" s="147"/>
      <c r="AJ250" s="147"/>
      <c r="AK250" s="147"/>
      <c r="AL250" s="147"/>
      <c r="AM250" s="147"/>
      <c r="AN250" s="147"/>
    </row>
    <row r="251" spans="1:40" x14ac:dyDescent="0.2">
      <c r="A251" s="147"/>
      <c r="B251" s="147"/>
      <c r="C251" s="147"/>
      <c r="D251" s="147"/>
      <c r="E251" s="147"/>
      <c r="F251" s="147"/>
      <c r="G251" s="147"/>
      <c r="H251" s="147"/>
      <c r="I251" s="147"/>
      <c r="J251" s="147"/>
      <c r="K251" s="147"/>
      <c r="L251" s="147"/>
      <c r="M251" s="147"/>
      <c r="N251" s="147"/>
      <c r="O251" s="147"/>
      <c r="P251" s="147"/>
      <c r="Q251" s="147"/>
      <c r="R251" s="147"/>
      <c r="S251" s="147"/>
      <c r="T251" s="147"/>
      <c r="U251" s="147"/>
      <c r="V251" s="147"/>
      <c r="W251" s="147"/>
      <c r="X251" s="147"/>
      <c r="Y251" s="147"/>
      <c r="Z251" s="147"/>
      <c r="AA251" s="147"/>
      <c r="AB251" s="147"/>
      <c r="AC251" s="147"/>
      <c r="AD251" s="147"/>
      <c r="AE251" s="147"/>
      <c r="AF251" s="147"/>
      <c r="AG251" s="147"/>
      <c r="AH251" s="147"/>
      <c r="AI251" s="147"/>
      <c r="AJ251" s="147"/>
      <c r="AK251" s="147"/>
      <c r="AL251" s="147"/>
      <c r="AM251" s="147"/>
      <c r="AN251" s="147"/>
    </row>
    <row r="252" spans="1:40" x14ac:dyDescent="0.2">
      <c r="A252" s="147"/>
      <c r="B252" s="147"/>
      <c r="C252" s="147"/>
      <c r="D252" s="147"/>
      <c r="E252" s="147"/>
      <c r="F252" s="147"/>
      <c r="G252" s="147"/>
      <c r="H252" s="147"/>
      <c r="I252" s="147"/>
      <c r="J252" s="147"/>
      <c r="K252" s="147"/>
      <c r="L252" s="147"/>
      <c r="M252" s="147"/>
      <c r="N252" s="147"/>
      <c r="O252" s="147"/>
      <c r="P252" s="147"/>
      <c r="Q252" s="147"/>
      <c r="R252" s="147"/>
      <c r="S252" s="147"/>
      <c r="T252" s="147"/>
      <c r="U252" s="147"/>
      <c r="V252" s="147"/>
      <c r="W252" s="147"/>
      <c r="X252" s="147"/>
      <c r="Y252" s="147"/>
      <c r="Z252" s="147"/>
      <c r="AA252" s="147"/>
      <c r="AB252" s="147"/>
      <c r="AC252" s="147"/>
      <c r="AD252" s="147"/>
      <c r="AE252" s="147"/>
      <c r="AF252" s="147"/>
      <c r="AG252" s="147"/>
      <c r="AH252" s="147"/>
      <c r="AI252" s="147"/>
      <c r="AJ252" s="147"/>
      <c r="AK252" s="147"/>
      <c r="AL252" s="147"/>
      <c r="AM252" s="147"/>
      <c r="AN252" s="147"/>
    </row>
    <row r="253" spans="1:40" x14ac:dyDescent="0.2">
      <c r="A253" s="147"/>
      <c r="B253" s="147"/>
      <c r="C253" s="147"/>
      <c r="D253" s="147"/>
      <c r="E253" s="147"/>
      <c r="F253" s="147"/>
      <c r="G253" s="147"/>
      <c r="H253" s="147"/>
      <c r="I253" s="147"/>
      <c r="J253" s="147"/>
      <c r="K253" s="147"/>
      <c r="L253" s="147"/>
      <c r="M253" s="147"/>
      <c r="N253" s="147"/>
      <c r="O253" s="147"/>
      <c r="P253" s="147"/>
      <c r="Q253" s="147"/>
      <c r="R253" s="147"/>
      <c r="S253" s="147"/>
      <c r="T253" s="147"/>
      <c r="U253" s="147"/>
      <c r="V253" s="147"/>
      <c r="W253" s="147"/>
      <c r="X253" s="147"/>
      <c r="Y253" s="147"/>
      <c r="Z253" s="147"/>
      <c r="AA253" s="147"/>
      <c r="AB253" s="147"/>
      <c r="AC253" s="147"/>
      <c r="AD253" s="147"/>
      <c r="AE253" s="147"/>
      <c r="AF253" s="147"/>
      <c r="AG253" s="147"/>
      <c r="AH253" s="147"/>
      <c r="AI253" s="147"/>
      <c r="AJ253" s="147"/>
      <c r="AK253" s="147"/>
      <c r="AL253" s="147"/>
      <c r="AM253" s="147"/>
      <c r="AN253" s="147"/>
    </row>
    <row r="254" spans="1:40" x14ac:dyDescent="0.2">
      <c r="A254" s="147"/>
      <c r="B254" s="147"/>
      <c r="C254" s="147"/>
      <c r="D254" s="147"/>
      <c r="E254" s="147"/>
      <c r="F254" s="147"/>
      <c r="G254" s="147"/>
      <c r="H254" s="147"/>
      <c r="I254" s="147"/>
      <c r="J254" s="147"/>
      <c r="K254" s="147"/>
      <c r="L254" s="147"/>
      <c r="M254" s="147"/>
      <c r="N254" s="147"/>
      <c r="O254" s="147"/>
      <c r="P254" s="147"/>
      <c r="Q254" s="147"/>
      <c r="R254" s="147"/>
      <c r="S254" s="147"/>
      <c r="T254" s="147"/>
      <c r="U254" s="147"/>
      <c r="V254" s="147"/>
      <c r="W254" s="147"/>
      <c r="X254" s="147"/>
      <c r="Y254" s="147"/>
      <c r="Z254" s="147"/>
      <c r="AA254" s="147"/>
      <c r="AB254" s="147"/>
      <c r="AC254" s="147"/>
      <c r="AD254" s="147"/>
      <c r="AE254" s="147"/>
      <c r="AF254" s="147"/>
      <c r="AG254" s="147"/>
      <c r="AH254" s="147"/>
      <c r="AI254" s="147"/>
      <c r="AJ254" s="147"/>
      <c r="AK254" s="147"/>
      <c r="AL254" s="147"/>
      <c r="AM254" s="147"/>
      <c r="AN254" s="147"/>
    </row>
    <row r="255" spans="1:40" x14ac:dyDescent="0.2">
      <c r="A255" s="147"/>
      <c r="B255" s="147"/>
      <c r="C255" s="147"/>
      <c r="D255" s="147"/>
      <c r="E255" s="147"/>
      <c r="F255" s="147"/>
      <c r="G255" s="147"/>
      <c r="H255" s="147"/>
      <c r="I255" s="147"/>
      <c r="J255" s="147"/>
      <c r="K255" s="147"/>
      <c r="L255" s="147"/>
      <c r="M255" s="147"/>
      <c r="N255" s="147"/>
      <c r="O255" s="147"/>
      <c r="P255" s="147"/>
      <c r="Q255" s="147"/>
      <c r="R255" s="147"/>
      <c r="S255" s="147"/>
      <c r="T255" s="147"/>
      <c r="U255" s="147"/>
      <c r="V255" s="147"/>
      <c r="W255" s="147"/>
      <c r="X255" s="147"/>
      <c r="Y255" s="147"/>
      <c r="Z255" s="147"/>
      <c r="AA255" s="147"/>
      <c r="AB255" s="147"/>
      <c r="AC255" s="147"/>
      <c r="AD255" s="147"/>
      <c r="AE255" s="147"/>
      <c r="AF255" s="147"/>
      <c r="AG255" s="147"/>
      <c r="AH255" s="147"/>
      <c r="AI255" s="147"/>
      <c r="AJ255" s="147"/>
      <c r="AK255" s="147"/>
      <c r="AL255" s="147"/>
      <c r="AM255" s="147"/>
      <c r="AN255" s="147"/>
    </row>
    <row r="256" spans="1:40" x14ac:dyDescent="0.2">
      <c r="A256" s="147"/>
      <c r="B256" s="147"/>
      <c r="C256" s="147"/>
      <c r="D256" s="147"/>
      <c r="E256" s="147"/>
      <c r="F256" s="147"/>
      <c r="G256" s="147"/>
      <c r="H256" s="147"/>
      <c r="I256" s="147"/>
      <c r="J256" s="147"/>
      <c r="K256" s="147"/>
      <c r="L256" s="147"/>
      <c r="M256" s="147"/>
      <c r="N256" s="147"/>
      <c r="O256" s="147"/>
      <c r="P256" s="147"/>
      <c r="Q256" s="147"/>
      <c r="R256" s="147"/>
      <c r="S256" s="147"/>
      <c r="T256" s="147"/>
      <c r="U256" s="147"/>
      <c r="V256" s="147"/>
      <c r="W256" s="147"/>
      <c r="X256" s="147"/>
      <c r="Y256" s="147"/>
      <c r="Z256" s="147"/>
      <c r="AA256" s="147"/>
      <c r="AB256" s="147"/>
      <c r="AC256" s="147"/>
      <c r="AD256" s="147"/>
      <c r="AE256" s="147"/>
      <c r="AF256" s="147"/>
      <c r="AG256" s="147"/>
      <c r="AH256" s="147"/>
      <c r="AI256" s="147"/>
      <c r="AJ256" s="147"/>
      <c r="AK256" s="147"/>
      <c r="AL256" s="147"/>
      <c r="AM256" s="147"/>
      <c r="AN256" s="147"/>
    </row>
    <row r="257" spans="1:40" x14ac:dyDescent="0.2">
      <c r="A257" s="147"/>
      <c r="B257" s="147"/>
      <c r="C257" s="147"/>
      <c r="D257" s="147"/>
      <c r="E257" s="147"/>
      <c r="F257" s="147"/>
      <c r="G257" s="147"/>
      <c r="H257" s="147"/>
      <c r="I257" s="147"/>
      <c r="J257" s="147"/>
      <c r="K257" s="147"/>
      <c r="L257" s="147"/>
      <c r="M257" s="147"/>
      <c r="N257" s="147"/>
      <c r="O257" s="147"/>
      <c r="P257" s="147"/>
      <c r="Q257" s="147"/>
      <c r="R257" s="147"/>
      <c r="S257" s="147"/>
      <c r="T257" s="147"/>
      <c r="U257" s="147"/>
      <c r="V257" s="147"/>
      <c r="W257" s="147"/>
      <c r="X257" s="147"/>
      <c r="Y257" s="147"/>
      <c r="Z257" s="147"/>
      <c r="AA257" s="147"/>
      <c r="AB257" s="147"/>
      <c r="AC257" s="147"/>
      <c r="AD257" s="147"/>
      <c r="AE257" s="147"/>
      <c r="AF257" s="147"/>
      <c r="AG257" s="147"/>
      <c r="AH257" s="147"/>
      <c r="AI257" s="147"/>
      <c r="AJ257" s="147"/>
      <c r="AK257" s="147"/>
      <c r="AL257" s="147"/>
      <c r="AM257" s="147"/>
      <c r="AN257" s="147"/>
    </row>
    <row r="258" spans="1:40" x14ac:dyDescent="0.2">
      <c r="A258" s="147"/>
      <c r="B258" s="147"/>
      <c r="C258" s="147"/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  <c r="P258" s="147"/>
      <c r="Q258" s="147"/>
      <c r="R258" s="147"/>
      <c r="S258" s="147"/>
      <c r="T258" s="147"/>
      <c r="U258" s="147"/>
      <c r="V258" s="147"/>
      <c r="W258" s="147"/>
      <c r="X258" s="147"/>
      <c r="Y258" s="147"/>
      <c r="Z258" s="147"/>
      <c r="AA258" s="147"/>
      <c r="AB258" s="147"/>
      <c r="AC258" s="147"/>
      <c r="AD258" s="147"/>
      <c r="AE258" s="147"/>
      <c r="AF258" s="147"/>
      <c r="AG258" s="147"/>
      <c r="AH258" s="147"/>
      <c r="AI258" s="147"/>
      <c r="AJ258" s="147"/>
      <c r="AK258" s="147"/>
      <c r="AL258" s="147"/>
      <c r="AM258" s="147"/>
      <c r="AN258" s="147"/>
    </row>
    <row r="259" spans="1:40" x14ac:dyDescent="0.2">
      <c r="A259" s="147"/>
      <c r="B259" s="147"/>
      <c r="C259" s="147"/>
      <c r="D259" s="147"/>
      <c r="E259" s="147"/>
      <c r="F259" s="147"/>
      <c r="G259" s="147"/>
      <c r="H259" s="147"/>
      <c r="I259" s="147"/>
      <c r="J259" s="147"/>
      <c r="K259" s="147"/>
      <c r="L259" s="147"/>
      <c r="M259" s="147"/>
      <c r="N259" s="147"/>
      <c r="O259" s="147"/>
      <c r="P259" s="147"/>
      <c r="Q259" s="147"/>
      <c r="R259" s="147"/>
      <c r="S259" s="147"/>
      <c r="T259" s="147"/>
      <c r="U259" s="147"/>
      <c r="V259" s="147"/>
      <c r="W259" s="147"/>
      <c r="X259" s="147"/>
      <c r="Y259" s="147"/>
      <c r="Z259" s="147"/>
      <c r="AA259" s="147"/>
      <c r="AB259" s="147"/>
      <c r="AC259" s="147"/>
      <c r="AD259" s="147"/>
      <c r="AE259" s="147"/>
      <c r="AF259" s="147"/>
      <c r="AG259" s="147"/>
      <c r="AH259" s="147"/>
      <c r="AI259" s="147"/>
      <c r="AJ259" s="147"/>
      <c r="AK259" s="147"/>
      <c r="AL259" s="147"/>
      <c r="AM259" s="147"/>
      <c r="AN259" s="147"/>
    </row>
    <row r="260" spans="1:40" x14ac:dyDescent="0.2">
      <c r="A260" s="147"/>
      <c r="B260" s="147"/>
      <c r="C260" s="147"/>
      <c r="D260" s="147"/>
      <c r="E260" s="147"/>
      <c r="F260" s="147"/>
      <c r="G260" s="147"/>
      <c r="H260" s="147"/>
      <c r="I260" s="147"/>
      <c r="J260" s="147"/>
      <c r="K260" s="147"/>
      <c r="L260" s="147"/>
      <c r="M260" s="147"/>
      <c r="N260" s="147"/>
      <c r="O260" s="147"/>
      <c r="P260" s="147"/>
      <c r="Q260" s="147"/>
      <c r="R260" s="147"/>
      <c r="S260" s="147"/>
      <c r="T260" s="147"/>
      <c r="U260" s="147"/>
      <c r="V260" s="147"/>
      <c r="W260" s="147"/>
      <c r="X260" s="147"/>
      <c r="Y260" s="147"/>
      <c r="Z260" s="147"/>
      <c r="AA260" s="147"/>
      <c r="AB260" s="147"/>
      <c r="AC260" s="147"/>
      <c r="AD260" s="147"/>
      <c r="AE260" s="147"/>
      <c r="AF260" s="147"/>
      <c r="AG260" s="147"/>
      <c r="AH260" s="147"/>
      <c r="AI260" s="147"/>
      <c r="AJ260" s="147"/>
      <c r="AK260" s="147"/>
      <c r="AL260" s="147"/>
      <c r="AM260" s="147"/>
      <c r="AN260" s="147"/>
    </row>
    <row r="261" spans="1:40" x14ac:dyDescent="0.2">
      <c r="A261" s="147"/>
      <c r="B261" s="147"/>
      <c r="C261" s="147"/>
      <c r="D261" s="147"/>
      <c r="E261" s="147"/>
      <c r="F261" s="147"/>
      <c r="G261" s="147"/>
      <c r="H261" s="147"/>
      <c r="I261" s="147"/>
      <c r="J261" s="147"/>
      <c r="K261" s="147"/>
      <c r="L261" s="147"/>
      <c r="M261" s="147"/>
      <c r="N261" s="147"/>
      <c r="O261" s="147"/>
      <c r="P261" s="147"/>
      <c r="Q261" s="147"/>
      <c r="R261" s="147"/>
      <c r="S261" s="147"/>
      <c r="T261" s="147"/>
      <c r="U261" s="147"/>
      <c r="V261" s="147"/>
      <c r="W261" s="147"/>
      <c r="X261" s="147"/>
      <c r="Y261" s="147"/>
      <c r="Z261" s="147"/>
      <c r="AA261" s="147"/>
      <c r="AB261" s="147"/>
      <c r="AC261" s="147"/>
      <c r="AD261" s="147"/>
      <c r="AE261" s="147"/>
      <c r="AF261" s="147"/>
      <c r="AG261" s="147"/>
      <c r="AH261" s="147"/>
      <c r="AI261" s="147"/>
      <c r="AJ261" s="147"/>
      <c r="AK261" s="147"/>
      <c r="AL261" s="147"/>
      <c r="AM261" s="147"/>
      <c r="AN261" s="147"/>
    </row>
    <row r="262" spans="1:40" x14ac:dyDescent="0.2">
      <c r="A262" s="147"/>
      <c r="B262" s="147"/>
      <c r="C262" s="147"/>
      <c r="D262" s="147"/>
      <c r="E262" s="147"/>
      <c r="F262" s="147"/>
      <c r="G262" s="147"/>
      <c r="H262" s="147"/>
      <c r="I262" s="147"/>
      <c r="J262" s="147"/>
      <c r="K262" s="147"/>
      <c r="L262" s="147"/>
      <c r="M262" s="147"/>
      <c r="N262" s="147"/>
      <c r="O262" s="147"/>
      <c r="P262" s="147"/>
      <c r="Q262" s="147"/>
      <c r="R262" s="147"/>
      <c r="S262" s="147"/>
      <c r="T262" s="147"/>
      <c r="U262" s="147"/>
      <c r="V262" s="147"/>
      <c r="W262" s="147"/>
      <c r="X262" s="147"/>
      <c r="Y262" s="147"/>
      <c r="Z262" s="147"/>
      <c r="AA262" s="147"/>
      <c r="AB262" s="147"/>
      <c r="AC262" s="147"/>
      <c r="AD262" s="147"/>
      <c r="AE262" s="147"/>
      <c r="AF262" s="147"/>
      <c r="AG262" s="147"/>
      <c r="AH262" s="147"/>
      <c r="AI262" s="147"/>
      <c r="AJ262" s="147"/>
      <c r="AK262" s="147"/>
      <c r="AL262" s="147"/>
      <c r="AM262" s="147"/>
      <c r="AN262" s="147"/>
    </row>
    <row r="263" spans="1:40" x14ac:dyDescent="0.2">
      <c r="A263" s="147"/>
      <c r="B263" s="147"/>
      <c r="C263" s="147"/>
      <c r="D263" s="147"/>
      <c r="E263" s="147"/>
      <c r="F263" s="147"/>
      <c r="G263" s="147"/>
      <c r="H263" s="147"/>
      <c r="I263" s="147"/>
      <c r="J263" s="147"/>
      <c r="K263" s="147"/>
      <c r="L263" s="147"/>
      <c r="M263" s="147"/>
      <c r="N263" s="147"/>
      <c r="O263" s="147"/>
      <c r="P263" s="147"/>
      <c r="Q263" s="147"/>
      <c r="R263" s="147"/>
      <c r="S263" s="147"/>
      <c r="T263" s="147"/>
      <c r="U263" s="147"/>
      <c r="V263" s="147"/>
      <c r="W263" s="147"/>
      <c r="X263" s="147"/>
      <c r="Y263" s="147"/>
      <c r="Z263" s="147"/>
      <c r="AA263" s="147"/>
      <c r="AB263" s="147"/>
      <c r="AC263" s="147"/>
      <c r="AD263" s="147"/>
      <c r="AE263" s="147"/>
      <c r="AF263" s="147"/>
      <c r="AG263" s="147"/>
      <c r="AH263" s="147"/>
      <c r="AI263" s="147"/>
      <c r="AJ263" s="147"/>
      <c r="AK263" s="147"/>
      <c r="AL263" s="147"/>
      <c r="AM263" s="147"/>
      <c r="AN263" s="147"/>
    </row>
    <row r="264" spans="1:40" x14ac:dyDescent="0.2">
      <c r="A264" s="147"/>
      <c r="B264" s="147"/>
      <c r="C264" s="147"/>
      <c r="D264" s="147"/>
      <c r="E264" s="147"/>
      <c r="F264" s="147"/>
      <c r="G264" s="147"/>
      <c r="H264" s="147"/>
      <c r="I264" s="147"/>
      <c r="J264" s="147"/>
      <c r="K264" s="147"/>
      <c r="L264" s="147"/>
      <c r="M264" s="147"/>
      <c r="N264" s="147"/>
      <c r="O264" s="147"/>
      <c r="P264" s="147"/>
      <c r="Q264" s="147"/>
      <c r="R264" s="147"/>
      <c r="S264" s="147"/>
      <c r="T264" s="147"/>
      <c r="U264" s="147"/>
      <c r="V264" s="147"/>
      <c r="W264" s="147"/>
      <c r="X264" s="147"/>
      <c r="Y264" s="147"/>
      <c r="Z264" s="147"/>
      <c r="AA264" s="147"/>
      <c r="AB264" s="147"/>
      <c r="AC264" s="147"/>
      <c r="AD264" s="147"/>
      <c r="AE264" s="147"/>
      <c r="AF264" s="147"/>
      <c r="AG264" s="147"/>
      <c r="AH264" s="147"/>
      <c r="AI264" s="147"/>
      <c r="AJ264" s="147"/>
      <c r="AK264" s="147"/>
      <c r="AL264" s="147"/>
      <c r="AM264" s="147"/>
      <c r="AN264" s="147"/>
    </row>
    <row r="265" spans="1:40" x14ac:dyDescent="0.2">
      <c r="A265" s="147"/>
      <c r="B265" s="147"/>
      <c r="C265" s="147"/>
      <c r="D265" s="147"/>
      <c r="E265" s="147"/>
      <c r="F265" s="147"/>
      <c r="G265" s="147"/>
      <c r="H265" s="147"/>
      <c r="I265" s="147"/>
      <c r="J265" s="147"/>
      <c r="K265" s="147"/>
      <c r="L265" s="147"/>
      <c r="M265" s="147"/>
      <c r="N265" s="147"/>
      <c r="O265" s="147"/>
      <c r="P265" s="147"/>
      <c r="Q265" s="147"/>
      <c r="R265" s="147"/>
      <c r="S265" s="147"/>
      <c r="T265" s="147"/>
      <c r="U265" s="147"/>
      <c r="V265" s="147"/>
      <c r="W265" s="147"/>
      <c r="X265" s="147"/>
      <c r="Y265" s="147"/>
      <c r="Z265" s="147"/>
      <c r="AA265" s="147"/>
      <c r="AB265" s="147"/>
      <c r="AC265" s="147"/>
      <c r="AD265" s="147"/>
      <c r="AE265" s="147"/>
      <c r="AF265" s="147"/>
      <c r="AG265" s="147"/>
      <c r="AH265" s="147"/>
      <c r="AI265" s="147"/>
      <c r="AJ265" s="147"/>
      <c r="AK265" s="147"/>
      <c r="AL265" s="147"/>
      <c r="AM265" s="147"/>
      <c r="AN265" s="147"/>
    </row>
    <row r="266" spans="1:40" x14ac:dyDescent="0.2">
      <c r="A266" s="147"/>
      <c r="B266" s="147"/>
      <c r="C266" s="147"/>
      <c r="D266" s="147"/>
      <c r="E266" s="147"/>
      <c r="F266" s="147"/>
      <c r="G266" s="147"/>
      <c r="H266" s="147"/>
      <c r="I266" s="147"/>
      <c r="J266" s="147"/>
      <c r="K266" s="147"/>
      <c r="L266" s="147"/>
      <c r="M266" s="147"/>
      <c r="N266" s="147"/>
      <c r="O266" s="147"/>
      <c r="P266" s="147"/>
      <c r="Q266" s="147"/>
      <c r="R266" s="147"/>
      <c r="S266" s="147"/>
      <c r="T266" s="147"/>
      <c r="U266" s="147"/>
      <c r="V266" s="147"/>
      <c r="W266" s="147"/>
      <c r="X266" s="147"/>
      <c r="Y266" s="147"/>
      <c r="Z266" s="147"/>
      <c r="AA266" s="147"/>
      <c r="AB266" s="147"/>
      <c r="AC266" s="147"/>
      <c r="AD266" s="147"/>
      <c r="AE266" s="147"/>
      <c r="AF266" s="147"/>
      <c r="AG266" s="147"/>
      <c r="AH266" s="147"/>
      <c r="AI266" s="147"/>
      <c r="AJ266" s="147"/>
      <c r="AK266" s="147"/>
      <c r="AL266" s="147"/>
      <c r="AM266" s="147"/>
      <c r="AN266" s="147"/>
    </row>
    <row r="267" spans="1:40" x14ac:dyDescent="0.2">
      <c r="A267" s="147"/>
      <c r="B267" s="147"/>
      <c r="C267" s="147"/>
      <c r="D267" s="147"/>
      <c r="E267" s="147"/>
      <c r="F267" s="147"/>
      <c r="G267" s="147"/>
      <c r="H267" s="147"/>
      <c r="I267" s="147"/>
      <c r="J267" s="147"/>
      <c r="K267" s="147"/>
      <c r="L267" s="147"/>
      <c r="M267" s="147"/>
      <c r="N267" s="147"/>
      <c r="O267" s="147"/>
      <c r="P267" s="147"/>
      <c r="Q267" s="147"/>
      <c r="R267" s="147"/>
      <c r="S267" s="147"/>
      <c r="T267" s="147"/>
      <c r="U267" s="147"/>
      <c r="V267" s="147"/>
      <c r="W267" s="147"/>
      <c r="X267" s="147"/>
      <c r="Y267" s="147"/>
      <c r="Z267" s="147"/>
      <c r="AA267" s="147"/>
      <c r="AB267" s="147"/>
      <c r="AC267" s="147"/>
      <c r="AD267" s="147"/>
      <c r="AE267" s="147"/>
      <c r="AF267" s="147"/>
      <c r="AG267" s="147"/>
      <c r="AH267" s="147"/>
      <c r="AI267" s="147"/>
      <c r="AJ267" s="147"/>
      <c r="AK267" s="147"/>
      <c r="AL267" s="147"/>
      <c r="AM267" s="147"/>
      <c r="AN267" s="147"/>
    </row>
    <row r="268" spans="1:40" x14ac:dyDescent="0.2">
      <c r="A268" s="147"/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  <c r="AH268" s="147"/>
      <c r="AI268" s="147"/>
      <c r="AJ268" s="147"/>
      <c r="AK268" s="147"/>
      <c r="AL268" s="147"/>
      <c r="AM268" s="147"/>
      <c r="AN268" s="147"/>
    </row>
    <row r="269" spans="1:40" x14ac:dyDescent="0.2">
      <c r="A269" s="147"/>
      <c r="B269" s="147"/>
      <c r="C269" s="147"/>
      <c r="D269" s="147"/>
      <c r="E269" s="147"/>
      <c r="F269" s="147"/>
      <c r="G269" s="147"/>
      <c r="H269" s="147"/>
      <c r="I269" s="147"/>
      <c r="J269" s="147"/>
      <c r="K269" s="147"/>
      <c r="L269" s="147"/>
      <c r="M269" s="147"/>
      <c r="N269" s="147"/>
      <c r="O269" s="147"/>
      <c r="P269" s="147"/>
      <c r="Q269" s="147"/>
      <c r="R269" s="147"/>
      <c r="S269" s="147"/>
      <c r="T269" s="147"/>
      <c r="U269" s="147"/>
      <c r="V269" s="147"/>
      <c r="W269" s="147"/>
      <c r="X269" s="147"/>
      <c r="Y269" s="147"/>
      <c r="Z269" s="147"/>
      <c r="AA269" s="147"/>
      <c r="AB269" s="147"/>
      <c r="AC269" s="147"/>
      <c r="AD269" s="147"/>
      <c r="AE269" s="147"/>
      <c r="AF269" s="147"/>
      <c r="AG269" s="147"/>
      <c r="AH269" s="147"/>
      <c r="AI269" s="147"/>
      <c r="AJ269" s="147"/>
      <c r="AK269" s="147"/>
      <c r="AL269" s="147"/>
      <c r="AM269" s="147"/>
      <c r="AN269" s="147"/>
    </row>
    <row r="270" spans="1:40" x14ac:dyDescent="0.2">
      <c r="A270" s="147"/>
      <c r="B270" s="147"/>
      <c r="C270" s="147"/>
      <c r="D270" s="147"/>
      <c r="E270" s="147"/>
      <c r="F270" s="147"/>
      <c r="G270" s="147"/>
      <c r="H270" s="147"/>
      <c r="I270" s="147"/>
      <c r="J270" s="147"/>
      <c r="K270" s="147"/>
      <c r="L270" s="147"/>
      <c r="M270" s="147"/>
      <c r="N270" s="147"/>
      <c r="O270" s="147"/>
      <c r="P270" s="147"/>
      <c r="Q270" s="147"/>
      <c r="R270" s="147"/>
      <c r="S270" s="147"/>
      <c r="T270" s="147"/>
      <c r="U270" s="147"/>
      <c r="V270" s="147"/>
      <c r="W270" s="147"/>
      <c r="X270" s="147"/>
      <c r="Y270" s="147"/>
      <c r="Z270" s="147"/>
      <c r="AA270" s="147"/>
      <c r="AB270" s="147"/>
      <c r="AC270" s="147"/>
      <c r="AD270" s="147"/>
      <c r="AE270" s="147"/>
      <c r="AF270" s="147"/>
      <c r="AG270" s="147"/>
      <c r="AH270" s="147"/>
      <c r="AI270" s="147"/>
      <c r="AJ270" s="147"/>
      <c r="AK270" s="147"/>
      <c r="AL270" s="147"/>
      <c r="AM270" s="147"/>
      <c r="AN270" s="147"/>
    </row>
    <row r="271" spans="1:40" x14ac:dyDescent="0.2">
      <c r="A271" s="147"/>
      <c r="B271" s="147"/>
      <c r="C271" s="147"/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  <c r="P271" s="147"/>
      <c r="Q271" s="147"/>
      <c r="R271" s="147"/>
      <c r="S271" s="147"/>
      <c r="T271" s="147"/>
      <c r="U271" s="147"/>
      <c r="V271" s="147"/>
      <c r="W271" s="147"/>
      <c r="X271" s="147"/>
      <c r="Y271" s="147"/>
      <c r="Z271" s="147"/>
      <c r="AA271" s="147"/>
      <c r="AB271" s="147"/>
      <c r="AC271" s="147"/>
      <c r="AD271" s="147"/>
      <c r="AE271" s="147"/>
      <c r="AF271" s="147"/>
      <c r="AG271" s="147"/>
      <c r="AH271" s="147"/>
      <c r="AI271" s="147"/>
      <c r="AJ271" s="147"/>
      <c r="AK271" s="147"/>
      <c r="AL271" s="147"/>
      <c r="AM271" s="147"/>
      <c r="AN271" s="147"/>
    </row>
    <row r="272" spans="1:40" x14ac:dyDescent="0.2">
      <c r="A272" s="147"/>
      <c r="B272" s="147"/>
      <c r="C272" s="147"/>
      <c r="D272" s="147"/>
      <c r="E272" s="147"/>
      <c r="F272" s="147"/>
      <c r="G272" s="147"/>
      <c r="H272" s="147"/>
      <c r="I272" s="147"/>
      <c r="J272" s="147"/>
      <c r="K272" s="147"/>
      <c r="L272" s="147"/>
      <c r="M272" s="147"/>
      <c r="N272" s="147"/>
      <c r="O272" s="147"/>
      <c r="P272" s="147"/>
      <c r="Q272" s="147"/>
      <c r="R272" s="147"/>
      <c r="S272" s="147"/>
      <c r="T272" s="147"/>
      <c r="U272" s="147"/>
      <c r="V272" s="147"/>
      <c r="W272" s="147"/>
      <c r="X272" s="147"/>
      <c r="Y272" s="147"/>
      <c r="Z272" s="147"/>
      <c r="AA272" s="147"/>
      <c r="AB272" s="147"/>
      <c r="AC272" s="147"/>
      <c r="AD272" s="147"/>
      <c r="AE272" s="147"/>
      <c r="AF272" s="147"/>
      <c r="AG272" s="147"/>
      <c r="AH272" s="147"/>
      <c r="AI272" s="147"/>
      <c r="AJ272" s="147"/>
      <c r="AK272" s="147"/>
      <c r="AL272" s="147"/>
      <c r="AM272" s="147"/>
      <c r="AN272" s="147"/>
    </row>
    <row r="273" spans="1:40" x14ac:dyDescent="0.2">
      <c r="A273" s="147"/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F273" s="147"/>
      <c r="AG273" s="147"/>
      <c r="AH273" s="147"/>
      <c r="AI273" s="147"/>
      <c r="AJ273" s="147"/>
      <c r="AK273" s="147"/>
      <c r="AL273" s="147"/>
      <c r="AM273" s="147"/>
      <c r="AN273" s="147"/>
    </row>
    <row r="274" spans="1:40" x14ac:dyDescent="0.2">
      <c r="A274" s="147"/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F274" s="147"/>
      <c r="AG274" s="147"/>
      <c r="AH274" s="147"/>
      <c r="AI274" s="147"/>
      <c r="AJ274" s="147"/>
      <c r="AK274" s="147"/>
      <c r="AL274" s="147"/>
      <c r="AM274" s="147"/>
      <c r="AN274" s="147"/>
    </row>
    <row r="275" spans="1:40" x14ac:dyDescent="0.2">
      <c r="A275" s="147"/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F275" s="147"/>
      <c r="AG275" s="147"/>
      <c r="AH275" s="147"/>
      <c r="AI275" s="147"/>
      <c r="AJ275" s="147"/>
      <c r="AK275" s="147"/>
      <c r="AL275" s="147"/>
      <c r="AM275" s="147"/>
      <c r="AN275" s="147"/>
    </row>
    <row r="276" spans="1:40" x14ac:dyDescent="0.2">
      <c r="A276" s="147"/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F276" s="147"/>
      <c r="AG276" s="147"/>
      <c r="AH276" s="147"/>
      <c r="AI276" s="147"/>
      <c r="AJ276" s="147"/>
      <c r="AK276" s="147"/>
      <c r="AL276" s="147"/>
      <c r="AM276" s="147"/>
      <c r="AN276" s="147"/>
    </row>
    <row r="277" spans="1:40" x14ac:dyDescent="0.2">
      <c r="A277" s="147"/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F277" s="147"/>
      <c r="AG277" s="147"/>
      <c r="AH277" s="147"/>
      <c r="AI277" s="147"/>
      <c r="AJ277" s="147"/>
      <c r="AK277" s="147"/>
      <c r="AL277" s="147"/>
      <c r="AM277" s="147"/>
      <c r="AN277" s="147"/>
    </row>
    <row r="278" spans="1:40" x14ac:dyDescent="0.2">
      <c r="A278" s="147"/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F278" s="147"/>
      <c r="AG278" s="147"/>
      <c r="AH278" s="147"/>
      <c r="AI278" s="147"/>
      <c r="AJ278" s="147"/>
      <c r="AK278" s="147"/>
      <c r="AL278" s="147"/>
      <c r="AM278" s="147"/>
      <c r="AN278" s="147"/>
    </row>
    <row r="279" spans="1:40" x14ac:dyDescent="0.2">
      <c r="A279" s="147"/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F279" s="147"/>
      <c r="AG279" s="147"/>
      <c r="AH279" s="147"/>
      <c r="AI279" s="147"/>
      <c r="AJ279" s="147"/>
      <c r="AK279" s="147"/>
      <c r="AL279" s="147"/>
      <c r="AM279" s="147"/>
      <c r="AN279" s="147"/>
    </row>
    <row r="280" spans="1:40" x14ac:dyDescent="0.2">
      <c r="A280" s="147"/>
      <c r="B280" s="147"/>
      <c r="C280" s="147"/>
      <c r="D280" s="147"/>
      <c r="E280" s="147"/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F280" s="147"/>
      <c r="AG280" s="147"/>
      <c r="AH280" s="147"/>
      <c r="AI280" s="147"/>
      <c r="AJ280" s="147"/>
      <c r="AK280" s="147"/>
      <c r="AL280" s="147"/>
      <c r="AM280" s="147"/>
      <c r="AN280" s="147"/>
    </row>
    <row r="281" spans="1:40" x14ac:dyDescent="0.2">
      <c r="A281" s="147"/>
      <c r="B281" s="147"/>
      <c r="C281" s="147"/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/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F281" s="147"/>
      <c r="AG281" s="147"/>
      <c r="AH281" s="147"/>
      <c r="AI281" s="147"/>
      <c r="AJ281" s="147"/>
      <c r="AK281" s="147"/>
      <c r="AL281" s="147"/>
      <c r="AM281" s="147"/>
      <c r="AN281" s="147"/>
    </row>
    <row r="282" spans="1:40" x14ac:dyDescent="0.2">
      <c r="A282" s="147"/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 s="147"/>
      <c r="AG282" s="147"/>
      <c r="AH282" s="147"/>
      <c r="AI282" s="147"/>
      <c r="AJ282" s="147"/>
      <c r="AK282" s="147"/>
      <c r="AL282" s="147"/>
      <c r="AM282" s="147"/>
      <c r="AN282" s="147"/>
    </row>
    <row r="283" spans="1:40" x14ac:dyDescent="0.2">
      <c r="A283" s="147"/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F283" s="147"/>
      <c r="AG283" s="147"/>
      <c r="AH283" s="147"/>
      <c r="AI283" s="147"/>
      <c r="AJ283" s="147"/>
      <c r="AK283" s="147"/>
      <c r="AL283" s="147"/>
      <c r="AM283" s="147"/>
      <c r="AN283" s="147"/>
    </row>
    <row r="284" spans="1:40" x14ac:dyDescent="0.2">
      <c r="A284" s="147"/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F284" s="147"/>
      <c r="AG284" s="147"/>
      <c r="AH284" s="147"/>
      <c r="AI284" s="147"/>
      <c r="AJ284" s="147"/>
      <c r="AK284" s="147"/>
      <c r="AL284" s="147"/>
      <c r="AM284" s="147"/>
      <c r="AN284" s="147"/>
    </row>
    <row r="285" spans="1:40" x14ac:dyDescent="0.2">
      <c r="A285" s="147"/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F285" s="147"/>
      <c r="AG285" s="147"/>
      <c r="AH285" s="147"/>
      <c r="AI285" s="147"/>
      <c r="AJ285" s="147"/>
      <c r="AK285" s="147"/>
      <c r="AL285" s="147"/>
      <c r="AM285" s="147"/>
      <c r="AN285" s="147"/>
    </row>
    <row r="286" spans="1:40" x14ac:dyDescent="0.2">
      <c r="A286" s="147"/>
      <c r="B286" s="147"/>
      <c r="C286" s="147"/>
      <c r="D286" s="147"/>
      <c r="E286" s="147"/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F286" s="147"/>
      <c r="AG286" s="147"/>
      <c r="AH286" s="147"/>
      <c r="AI286" s="147"/>
      <c r="AJ286" s="147"/>
      <c r="AK286" s="147"/>
      <c r="AL286" s="147"/>
      <c r="AM286" s="147"/>
      <c r="AN286" s="147"/>
    </row>
    <row r="287" spans="1:40" x14ac:dyDescent="0.2">
      <c r="A287" s="147"/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  <c r="AH287" s="147"/>
      <c r="AI287" s="147"/>
      <c r="AJ287" s="147"/>
      <c r="AK287" s="147"/>
      <c r="AL287" s="147"/>
      <c r="AM287" s="147"/>
      <c r="AN287" s="147"/>
    </row>
    <row r="288" spans="1:40" x14ac:dyDescent="0.2">
      <c r="A288" s="147"/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/>
      <c r="AF288" s="147"/>
      <c r="AG288" s="147"/>
      <c r="AH288" s="147"/>
      <c r="AI288" s="147"/>
      <c r="AJ288" s="147"/>
      <c r="AK288" s="147"/>
      <c r="AL288" s="147"/>
      <c r="AM288" s="147"/>
      <c r="AN288" s="147"/>
    </row>
    <row r="289" spans="1:40" x14ac:dyDescent="0.2">
      <c r="A289" s="147"/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F289" s="147"/>
      <c r="AG289" s="147"/>
      <c r="AH289" s="147"/>
      <c r="AI289" s="147"/>
      <c r="AJ289" s="147"/>
      <c r="AK289" s="147"/>
      <c r="AL289" s="147"/>
      <c r="AM289" s="147"/>
      <c r="AN289" s="147"/>
    </row>
    <row r="290" spans="1:40" x14ac:dyDescent="0.2">
      <c r="A290" s="147"/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F290" s="147"/>
      <c r="AG290" s="147"/>
      <c r="AH290" s="147"/>
      <c r="AI290" s="147"/>
      <c r="AJ290" s="147"/>
      <c r="AK290" s="147"/>
      <c r="AL290" s="147"/>
      <c r="AM290" s="147"/>
      <c r="AN290" s="147"/>
    </row>
    <row r="291" spans="1:40" x14ac:dyDescent="0.2">
      <c r="A291" s="147"/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F291" s="147"/>
      <c r="AG291" s="147"/>
      <c r="AH291" s="147"/>
      <c r="AI291" s="147"/>
      <c r="AJ291" s="147"/>
      <c r="AK291" s="147"/>
      <c r="AL291" s="147"/>
      <c r="AM291" s="147"/>
      <c r="AN291" s="147"/>
    </row>
    <row r="292" spans="1:40" x14ac:dyDescent="0.2">
      <c r="A292" s="147"/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F292" s="147"/>
      <c r="AG292" s="147"/>
      <c r="AH292" s="147"/>
      <c r="AI292" s="147"/>
      <c r="AJ292" s="147"/>
      <c r="AK292" s="147"/>
      <c r="AL292" s="147"/>
      <c r="AM292" s="147"/>
      <c r="AN292" s="147"/>
    </row>
    <row r="293" spans="1:40" x14ac:dyDescent="0.2">
      <c r="A293" s="147"/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F293" s="147"/>
      <c r="AG293" s="147"/>
      <c r="AH293" s="147"/>
      <c r="AI293" s="147"/>
      <c r="AJ293" s="147"/>
      <c r="AK293" s="147"/>
      <c r="AL293" s="147"/>
      <c r="AM293" s="147"/>
      <c r="AN293" s="147"/>
    </row>
    <row r="294" spans="1:40" x14ac:dyDescent="0.2">
      <c r="A294" s="147"/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  <c r="AH294" s="147"/>
      <c r="AI294" s="147"/>
      <c r="AJ294" s="147"/>
      <c r="AK294" s="147"/>
      <c r="AL294" s="147"/>
      <c r="AM294" s="147"/>
      <c r="AN294" s="147"/>
    </row>
    <row r="295" spans="1:40" x14ac:dyDescent="0.2">
      <c r="A295" s="147"/>
      <c r="B295" s="147"/>
      <c r="C295" s="147"/>
      <c r="D295" s="147"/>
      <c r="E295" s="147"/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F295" s="147"/>
      <c r="AG295" s="147"/>
      <c r="AH295" s="147"/>
      <c r="AI295" s="147"/>
      <c r="AJ295" s="147"/>
      <c r="AK295" s="147"/>
      <c r="AL295" s="147"/>
      <c r="AM295" s="147"/>
      <c r="AN295" s="147"/>
    </row>
    <row r="296" spans="1:40" x14ac:dyDescent="0.2">
      <c r="A296" s="147"/>
      <c r="B296" s="147"/>
      <c r="C296" s="147"/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/>
      <c r="U296" s="147"/>
      <c r="V296" s="147"/>
      <c r="W296" s="147"/>
      <c r="X296" s="147"/>
      <c r="Y296" s="147"/>
      <c r="Z296" s="147"/>
      <c r="AA296" s="147"/>
      <c r="AB296" s="147"/>
      <c r="AC296" s="147"/>
      <c r="AD296" s="147"/>
      <c r="AE296" s="147"/>
      <c r="AF296" s="147"/>
      <c r="AG296" s="147"/>
      <c r="AH296" s="147"/>
      <c r="AI296" s="147"/>
      <c r="AJ296" s="147"/>
      <c r="AK296" s="147"/>
      <c r="AL296" s="147"/>
      <c r="AM296" s="147"/>
      <c r="AN296" s="147"/>
    </row>
    <row r="297" spans="1:40" x14ac:dyDescent="0.2">
      <c r="A297" s="147"/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/>
      <c r="AF297" s="147"/>
      <c r="AG297" s="147"/>
      <c r="AH297" s="147"/>
      <c r="AI297" s="147"/>
      <c r="AJ297" s="147"/>
      <c r="AK297" s="147"/>
      <c r="AL297" s="147"/>
      <c r="AM297" s="147"/>
      <c r="AN297" s="147"/>
    </row>
    <row r="298" spans="1:40" x14ac:dyDescent="0.2">
      <c r="A298" s="147"/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F298" s="147"/>
      <c r="AG298" s="147"/>
      <c r="AH298" s="147"/>
      <c r="AI298" s="147"/>
      <c r="AJ298" s="147"/>
      <c r="AK298" s="147"/>
      <c r="AL298" s="147"/>
      <c r="AM298" s="147"/>
      <c r="AN298" s="147"/>
    </row>
    <row r="299" spans="1:40" x14ac:dyDescent="0.2">
      <c r="A299" s="147"/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F299" s="147"/>
      <c r="AG299" s="147"/>
      <c r="AH299" s="147"/>
      <c r="AI299" s="147"/>
      <c r="AJ299" s="147"/>
      <c r="AK299" s="147"/>
      <c r="AL299" s="147"/>
      <c r="AM299" s="147"/>
      <c r="AN299" s="147"/>
    </row>
    <row r="300" spans="1:40" x14ac:dyDescent="0.2">
      <c r="A300" s="147"/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/>
      <c r="AA300" s="147"/>
      <c r="AB300" s="147"/>
      <c r="AC300" s="147"/>
      <c r="AD300" s="147"/>
      <c r="AE300" s="147"/>
      <c r="AF300" s="147"/>
      <c r="AG300" s="147"/>
      <c r="AH300" s="147"/>
      <c r="AI300" s="147"/>
      <c r="AJ300" s="147"/>
      <c r="AK300" s="147"/>
      <c r="AL300" s="147"/>
      <c r="AM300" s="147"/>
      <c r="AN300" s="147"/>
    </row>
    <row r="301" spans="1:40" x14ac:dyDescent="0.2">
      <c r="A301" s="147"/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/>
      <c r="AA301" s="147"/>
      <c r="AB301" s="147"/>
      <c r="AC301" s="147"/>
      <c r="AD301" s="147"/>
      <c r="AE301" s="147"/>
      <c r="AF301" s="147"/>
      <c r="AG301" s="147"/>
      <c r="AH301" s="147"/>
      <c r="AI301" s="147"/>
      <c r="AJ301" s="147"/>
      <c r="AK301" s="147"/>
      <c r="AL301" s="147"/>
      <c r="AM301" s="147"/>
      <c r="AN301" s="147"/>
    </row>
    <row r="302" spans="1:40" x14ac:dyDescent="0.2">
      <c r="A302" s="147"/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/>
      <c r="AA302" s="147"/>
      <c r="AB302" s="147"/>
      <c r="AC302" s="147"/>
      <c r="AD302" s="147"/>
      <c r="AE302" s="147"/>
      <c r="AF302" s="147"/>
      <c r="AG302" s="147"/>
      <c r="AH302" s="147"/>
      <c r="AI302" s="147"/>
      <c r="AJ302" s="147"/>
      <c r="AK302" s="147"/>
      <c r="AL302" s="147"/>
      <c r="AM302" s="147"/>
      <c r="AN302" s="147"/>
    </row>
    <row r="303" spans="1:40" x14ac:dyDescent="0.2">
      <c r="A303" s="147"/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  <c r="AN303" s="147"/>
    </row>
    <row r="304" spans="1:40" x14ac:dyDescent="0.2">
      <c r="A304" s="147"/>
      <c r="B304" s="147"/>
      <c r="C304" s="147"/>
      <c r="D304" s="147"/>
      <c r="E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/>
      <c r="AA304" s="147"/>
      <c r="AB304" s="147"/>
      <c r="AC304" s="147"/>
      <c r="AD304" s="147"/>
      <c r="AE304" s="147"/>
      <c r="AF304" s="147"/>
      <c r="AG304" s="147"/>
      <c r="AH304" s="147"/>
      <c r="AI304" s="147"/>
      <c r="AJ304" s="147"/>
      <c r="AK304" s="147"/>
      <c r="AL304" s="147"/>
      <c r="AM304" s="147"/>
      <c r="AN304" s="147"/>
    </row>
    <row r="305" spans="1:40" x14ac:dyDescent="0.2">
      <c r="A305" s="147"/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  <c r="AH305" s="147"/>
      <c r="AI305" s="147"/>
      <c r="AJ305" s="147"/>
      <c r="AK305" s="147"/>
      <c r="AL305" s="147"/>
      <c r="AM305" s="147"/>
      <c r="AN305" s="147"/>
    </row>
    <row r="306" spans="1:40" x14ac:dyDescent="0.2">
      <c r="A306" s="147"/>
      <c r="B306" s="147"/>
      <c r="C306" s="147"/>
      <c r="D306" s="147"/>
      <c r="E306" s="147"/>
      <c r="F306" s="147"/>
      <c r="G306" s="147"/>
      <c r="H306" s="147"/>
      <c r="I306" s="147"/>
      <c r="J306" s="147"/>
      <c r="K306" s="147"/>
      <c r="L306" s="147"/>
      <c r="M306" s="147"/>
      <c r="N306" s="147"/>
      <c r="O306" s="147"/>
      <c r="P306" s="147"/>
      <c r="Q306" s="147"/>
      <c r="R306" s="147"/>
      <c r="S306" s="147"/>
      <c r="T306" s="147"/>
      <c r="U306" s="147"/>
      <c r="V306" s="147"/>
      <c r="W306" s="147"/>
      <c r="X306" s="147"/>
      <c r="Y306" s="147"/>
      <c r="Z306" s="147"/>
      <c r="AA306" s="147"/>
      <c r="AB306" s="147"/>
      <c r="AC306" s="147"/>
      <c r="AD306" s="147"/>
      <c r="AE306" s="147"/>
      <c r="AF306" s="147"/>
      <c r="AG306" s="147"/>
      <c r="AH306" s="147"/>
      <c r="AI306" s="147"/>
      <c r="AJ306" s="147"/>
      <c r="AK306" s="147"/>
      <c r="AL306" s="147"/>
      <c r="AM306" s="147"/>
      <c r="AN306" s="147"/>
    </row>
    <row r="307" spans="1:40" x14ac:dyDescent="0.2">
      <c r="A307" s="147"/>
      <c r="B307" s="147"/>
      <c r="C307" s="147"/>
      <c r="D307" s="147"/>
      <c r="E307" s="147"/>
      <c r="F307" s="147"/>
      <c r="G307" s="147"/>
      <c r="H307" s="147"/>
      <c r="I307" s="147"/>
      <c r="J307" s="147"/>
      <c r="K307" s="147"/>
      <c r="L307" s="147"/>
      <c r="M307" s="147"/>
      <c r="N307" s="147"/>
      <c r="O307" s="147"/>
      <c r="P307" s="147"/>
      <c r="Q307" s="147"/>
      <c r="R307" s="147"/>
      <c r="S307" s="147"/>
      <c r="T307" s="147"/>
      <c r="U307" s="147"/>
      <c r="V307" s="147"/>
      <c r="W307" s="147"/>
      <c r="X307" s="147"/>
      <c r="Y307" s="147"/>
      <c r="Z307" s="147"/>
      <c r="AA307" s="147"/>
      <c r="AB307" s="147"/>
      <c r="AC307" s="147"/>
      <c r="AD307" s="147"/>
      <c r="AE307" s="147"/>
      <c r="AF307" s="147"/>
      <c r="AG307" s="147"/>
      <c r="AH307" s="147"/>
      <c r="AI307" s="147"/>
      <c r="AJ307" s="147"/>
      <c r="AK307" s="147"/>
      <c r="AL307" s="147"/>
      <c r="AM307" s="147"/>
      <c r="AN307" s="147"/>
    </row>
    <row r="308" spans="1:40" x14ac:dyDescent="0.2">
      <c r="A308" s="147"/>
      <c r="B308" s="147"/>
      <c r="C308" s="147"/>
      <c r="D308" s="147"/>
      <c r="E308" s="147"/>
      <c r="F308" s="147"/>
      <c r="G308" s="147"/>
      <c r="H308" s="147"/>
      <c r="I308" s="147"/>
      <c r="J308" s="147"/>
      <c r="K308" s="147"/>
      <c r="L308" s="147"/>
      <c r="M308" s="147"/>
      <c r="N308" s="147"/>
      <c r="O308" s="147"/>
      <c r="P308" s="147"/>
      <c r="Q308" s="147"/>
      <c r="R308" s="147"/>
      <c r="S308" s="147"/>
      <c r="T308" s="147"/>
      <c r="U308" s="147"/>
      <c r="V308" s="147"/>
      <c r="W308" s="147"/>
      <c r="X308" s="147"/>
      <c r="Y308" s="147"/>
      <c r="Z308" s="147"/>
      <c r="AA308" s="147"/>
      <c r="AB308" s="147"/>
      <c r="AC308" s="147"/>
      <c r="AD308" s="147"/>
      <c r="AE308" s="147"/>
      <c r="AF308" s="147"/>
      <c r="AG308" s="147"/>
      <c r="AH308" s="147"/>
      <c r="AI308" s="147"/>
      <c r="AJ308" s="147"/>
      <c r="AK308" s="147"/>
      <c r="AL308" s="147"/>
      <c r="AM308" s="147"/>
      <c r="AN308" s="147"/>
    </row>
    <row r="309" spans="1:40" x14ac:dyDescent="0.2">
      <c r="A309" s="147"/>
      <c r="B309" s="147"/>
      <c r="C309" s="147"/>
      <c r="D309" s="147"/>
      <c r="E309" s="147"/>
      <c r="F309" s="147"/>
      <c r="G309" s="147"/>
      <c r="H309" s="147"/>
      <c r="I309" s="147"/>
      <c r="J309" s="147"/>
      <c r="K309" s="147"/>
      <c r="L309" s="147"/>
      <c r="M309" s="147"/>
      <c r="N309" s="147"/>
      <c r="O309" s="147"/>
      <c r="P309" s="147"/>
      <c r="Q309" s="147"/>
      <c r="R309" s="147"/>
      <c r="S309" s="147"/>
      <c r="T309" s="147"/>
      <c r="U309" s="147"/>
      <c r="V309" s="147"/>
      <c r="W309" s="147"/>
      <c r="X309" s="147"/>
      <c r="Y309" s="147"/>
      <c r="Z309" s="147"/>
      <c r="AA309" s="147"/>
      <c r="AB309" s="147"/>
      <c r="AC309" s="147"/>
      <c r="AD309" s="147"/>
      <c r="AE309" s="147"/>
      <c r="AF309" s="147"/>
      <c r="AG309" s="147"/>
      <c r="AH309" s="147"/>
      <c r="AI309" s="147"/>
      <c r="AJ309" s="147"/>
      <c r="AK309" s="147"/>
      <c r="AL309" s="147"/>
      <c r="AM309" s="147"/>
      <c r="AN309" s="147"/>
    </row>
    <row r="310" spans="1:40" x14ac:dyDescent="0.2">
      <c r="A310" s="147"/>
      <c r="B310" s="147"/>
      <c r="C310" s="147"/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  <c r="P310" s="147"/>
      <c r="Q310" s="147"/>
      <c r="R310" s="147"/>
      <c r="S310" s="147"/>
      <c r="T310" s="147"/>
      <c r="U310" s="147"/>
      <c r="V310" s="147"/>
      <c r="W310" s="147"/>
      <c r="X310" s="147"/>
      <c r="Y310" s="147"/>
      <c r="Z310" s="147"/>
      <c r="AA310" s="147"/>
      <c r="AB310" s="147"/>
      <c r="AC310" s="147"/>
      <c r="AD310" s="147"/>
      <c r="AE310" s="147"/>
      <c r="AF310" s="147"/>
      <c r="AG310" s="147"/>
      <c r="AH310" s="147"/>
      <c r="AI310" s="147"/>
      <c r="AJ310" s="147"/>
      <c r="AK310" s="147"/>
      <c r="AL310" s="147"/>
      <c r="AM310" s="147"/>
      <c r="AN310" s="147"/>
    </row>
    <row r="311" spans="1:40" x14ac:dyDescent="0.2">
      <c r="A311" s="147"/>
      <c r="B311" s="147"/>
      <c r="C311" s="147"/>
      <c r="D311" s="147"/>
      <c r="E311" s="147"/>
      <c r="F311" s="147"/>
      <c r="G311" s="147"/>
      <c r="H311" s="147"/>
      <c r="I311" s="147"/>
      <c r="J311" s="147"/>
      <c r="K311" s="147"/>
      <c r="L311" s="147"/>
      <c r="M311" s="147"/>
      <c r="N311" s="147"/>
      <c r="O311" s="147"/>
      <c r="P311" s="147"/>
      <c r="Q311" s="147"/>
      <c r="R311" s="147"/>
      <c r="S311" s="147"/>
      <c r="T311" s="147"/>
      <c r="U311" s="147"/>
      <c r="V311" s="147"/>
      <c r="W311" s="147"/>
      <c r="X311" s="147"/>
      <c r="Y311" s="147"/>
      <c r="Z311" s="147"/>
      <c r="AA311" s="147"/>
      <c r="AB311" s="147"/>
      <c r="AC311" s="147"/>
      <c r="AD311" s="147"/>
      <c r="AE311" s="147"/>
      <c r="AF311" s="147"/>
      <c r="AG311" s="147"/>
      <c r="AH311" s="147"/>
      <c r="AI311" s="147"/>
      <c r="AJ311" s="147"/>
      <c r="AK311" s="147"/>
      <c r="AL311" s="147"/>
      <c r="AM311" s="147"/>
      <c r="AN311" s="147"/>
    </row>
    <row r="312" spans="1:40" x14ac:dyDescent="0.2">
      <c r="A312" s="147"/>
      <c r="B312" s="147"/>
      <c r="C312" s="147"/>
      <c r="D312" s="147"/>
      <c r="E312" s="147"/>
      <c r="F312" s="147"/>
      <c r="G312" s="147"/>
      <c r="H312" s="147"/>
      <c r="I312" s="147"/>
      <c r="J312" s="147"/>
      <c r="K312" s="147"/>
      <c r="L312" s="147"/>
      <c r="M312" s="147"/>
      <c r="N312" s="147"/>
      <c r="O312" s="147"/>
      <c r="P312" s="147"/>
      <c r="Q312" s="147"/>
      <c r="R312" s="147"/>
      <c r="S312" s="147"/>
      <c r="T312" s="147"/>
      <c r="U312" s="147"/>
      <c r="V312" s="147"/>
      <c r="W312" s="147"/>
      <c r="X312" s="147"/>
      <c r="Y312" s="147"/>
      <c r="Z312" s="147"/>
      <c r="AA312" s="147"/>
      <c r="AB312" s="147"/>
      <c r="AC312" s="147"/>
      <c r="AD312" s="147"/>
      <c r="AE312" s="147"/>
      <c r="AF312" s="147"/>
      <c r="AG312" s="147"/>
      <c r="AH312" s="147"/>
      <c r="AI312" s="147"/>
      <c r="AJ312" s="147"/>
      <c r="AK312" s="147"/>
      <c r="AL312" s="147"/>
      <c r="AM312" s="147"/>
      <c r="AN312" s="147"/>
    </row>
    <row r="313" spans="1:40" x14ac:dyDescent="0.2">
      <c r="A313" s="147"/>
      <c r="B313" s="147"/>
      <c r="C313" s="147"/>
      <c r="D313" s="147"/>
      <c r="E313" s="147"/>
      <c r="F313" s="147"/>
      <c r="G313" s="147"/>
      <c r="H313" s="147"/>
      <c r="I313" s="147"/>
      <c r="J313" s="147"/>
      <c r="K313" s="147"/>
      <c r="L313" s="147"/>
      <c r="M313" s="147"/>
      <c r="N313" s="147"/>
      <c r="O313" s="147"/>
      <c r="P313" s="147"/>
      <c r="Q313" s="147"/>
      <c r="R313" s="147"/>
      <c r="S313" s="147"/>
      <c r="T313" s="147"/>
      <c r="U313" s="147"/>
      <c r="V313" s="147"/>
      <c r="W313" s="147"/>
      <c r="X313" s="147"/>
      <c r="Y313" s="147"/>
      <c r="Z313" s="147"/>
      <c r="AA313" s="147"/>
      <c r="AB313" s="147"/>
      <c r="AC313" s="147"/>
      <c r="AD313" s="147"/>
      <c r="AE313" s="147"/>
      <c r="AF313" s="147"/>
      <c r="AG313" s="147"/>
      <c r="AH313" s="147"/>
      <c r="AI313" s="147"/>
      <c r="AJ313" s="147"/>
      <c r="AK313" s="147"/>
      <c r="AL313" s="147"/>
      <c r="AM313" s="147"/>
      <c r="AN313" s="147"/>
    </row>
    <row r="314" spans="1:40" x14ac:dyDescent="0.2">
      <c r="A314" s="147"/>
      <c r="B314" s="147"/>
      <c r="C314" s="147"/>
      <c r="D314" s="147"/>
      <c r="E314" s="147"/>
      <c r="F314" s="147"/>
      <c r="G314" s="147"/>
      <c r="H314" s="147"/>
      <c r="I314" s="147"/>
      <c r="J314" s="147"/>
      <c r="K314" s="147"/>
      <c r="L314" s="147"/>
      <c r="M314" s="147"/>
      <c r="N314" s="147"/>
      <c r="O314" s="147"/>
      <c r="P314" s="147"/>
      <c r="Q314" s="147"/>
      <c r="R314" s="147"/>
      <c r="S314" s="147"/>
      <c r="T314" s="147"/>
      <c r="U314" s="147"/>
      <c r="V314" s="147"/>
      <c r="W314" s="147"/>
      <c r="X314" s="147"/>
      <c r="Y314" s="147"/>
      <c r="Z314" s="147"/>
      <c r="AA314" s="147"/>
      <c r="AB314" s="147"/>
      <c r="AC314" s="147"/>
      <c r="AD314" s="147"/>
      <c r="AE314" s="147"/>
      <c r="AF314" s="147"/>
      <c r="AG314" s="147"/>
      <c r="AH314" s="147"/>
      <c r="AI314" s="147"/>
      <c r="AJ314" s="147"/>
      <c r="AK314" s="147"/>
      <c r="AL314" s="147"/>
      <c r="AM314" s="147"/>
      <c r="AN314" s="147"/>
    </row>
    <row r="315" spans="1:40" x14ac:dyDescent="0.2">
      <c r="A315" s="147"/>
      <c r="B315" s="147"/>
      <c r="C315" s="147"/>
      <c r="D315" s="147"/>
      <c r="E315" s="147"/>
      <c r="F315" s="147"/>
      <c r="G315" s="147"/>
      <c r="H315" s="147"/>
      <c r="I315" s="147"/>
      <c r="J315" s="147"/>
      <c r="K315" s="147"/>
      <c r="L315" s="147"/>
      <c r="M315" s="147"/>
      <c r="N315" s="147"/>
      <c r="O315" s="147"/>
      <c r="P315" s="147"/>
      <c r="Q315" s="147"/>
      <c r="R315" s="147"/>
      <c r="S315" s="147"/>
      <c r="T315" s="147"/>
      <c r="U315" s="147"/>
      <c r="V315" s="147"/>
      <c r="W315" s="147"/>
      <c r="X315" s="147"/>
      <c r="Y315" s="147"/>
      <c r="Z315" s="147"/>
      <c r="AA315" s="147"/>
      <c r="AB315" s="147"/>
      <c r="AC315" s="147"/>
      <c r="AD315" s="147"/>
      <c r="AE315" s="147"/>
      <c r="AF315" s="147"/>
      <c r="AG315" s="147"/>
      <c r="AH315" s="147"/>
      <c r="AI315" s="147"/>
      <c r="AJ315" s="147"/>
      <c r="AK315" s="147"/>
      <c r="AL315" s="147"/>
      <c r="AM315" s="147"/>
      <c r="AN315" s="147"/>
    </row>
    <row r="316" spans="1:40" x14ac:dyDescent="0.2">
      <c r="A316" s="147"/>
      <c r="B316" s="147"/>
      <c r="C316" s="147"/>
      <c r="D316" s="147"/>
      <c r="E316" s="147"/>
      <c r="F316" s="147"/>
      <c r="G316" s="147"/>
      <c r="H316" s="147"/>
      <c r="I316" s="147"/>
      <c r="J316" s="147"/>
      <c r="K316" s="147"/>
      <c r="L316" s="147"/>
      <c r="M316" s="147"/>
      <c r="N316" s="147"/>
      <c r="O316" s="147"/>
      <c r="P316" s="147"/>
      <c r="Q316" s="147"/>
      <c r="R316" s="147"/>
      <c r="S316" s="147"/>
      <c r="T316" s="147"/>
      <c r="U316" s="147"/>
      <c r="V316" s="147"/>
      <c r="W316" s="147"/>
      <c r="X316" s="147"/>
      <c r="Y316" s="147"/>
      <c r="Z316" s="147"/>
      <c r="AA316" s="147"/>
      <c r="AB316" s="147"/>
      <c r="AC316" s="147"/>
      <c r="AD316" s="147"/>
      <c r="AE316" s="147"/>
      <c r="AF316" s="147"/>
      <c r="AG316" s="147"/>
      <c r="AH316" s="147"/>
      <c r="AI316" s="147"/>
      <c r="AJ316" s="147"/>
      <c r="AK316" s="147"/>
      <c r="AL316" s="147"/>
      <c r="AM316" s="147"/>
      <c r="AN316" s="147"/>
    </row>
    <row r="317" spans="1:40" x14ac:dyDescent="0.2">
      <c r="A317" s="147"/>
      <c r="B317" s="147"/>
      <c r="C317" s="147"/>
      <c r="D317" s="147"/>
      <c r="E317" s="147"/>
      <c r="F317" s="147"/>
      <c r="G317" s="147"/>
      <c r="H317" s="147"/>
      <c r="I317" s="147"/>
      <c r="J317" s="147"/>
      <c r="K317" s="147"/>
      <c r="L317" s="147"/>
      <c r="M317" s="147"/>
      <c r="N317" s="147"/>
      <c r="O317" s="147"/>
      <c r="P317" s="147"/>
      <c r="Q317" s="147"/>
      <c r="R317" s="147"/>
      <c r="S317" s="147"/>
      <c r="T317" s="147"/>
      <c r="U317" s="147"/>
      <c r="V317" s="147"/>
      <c r="W317" s="147"/>
      <c r="X317" s="147"/>
      <c r="Y317" s="147"/>
      <c r="Z317" s="147"/>
      <c r="AA317" s="147"/>
      <c r="AB317" s="147"/>
      <c r="AC317" s="147"/>
      <c r="AD317" s="147"/>
      <c r="AE317" s="147"/>
      <c r="AF317" s="147"/>
      <c r="AG317" s="147"/>
      <c r="AH317" s="147"/>
      <c r="AI317" s="147"/>
      <c r="AJ317" s="147"/>
      <c r="AK317" s="147"/>
      <c r="AL317" s="147"/>
      <c r="AM317" s="147"/>
      <c r="AN317" s="147"/>
    </row>
    <row r="318" spans="1:40" x14ac:dyDescent="0.2">
      <c r="A318" s="147"/>
      <c r="B318" s="147"/>
      <c r="C318" s="147"/>
      <c r="D318" s="147"/>
      <c r="E318" s="147"/>
      <c r="F318" s="147"/>
      <c r="G318" s="147"/>
      <c r="H318" s="147"/>
      <c r="I318" s="147"/>
      <c r="J318" s="147"/>
      <c r="K318" s="147"/>
      <c r="L318" s="147"/>
      <c r="M318" s="147"/>
      <c r="N318" s="147"/>
      <c r="O318" s="147"/>
      <c r="P318" s="147"/>
      <c r="Q318" s="147"/>
      <c r="R318" s="147"/>
      <c r="S318" s="147"/>
      <c r="T318" s="147"/>
      <c r="U318" s="147"/>
      <c r="V318" s="147"/>
      <c r="W318" s="147"/>
      <c r="X318" s="147"/>
      <c r="Y318" s="147"/>
      <c r="Z318" s="147"/>
      <c r="AA318" s="147"/>
      <c r="AB318" s="147"/>
      <c r="AC318" s="147"/>
      <c r="AD318" s="147"/>
      <c r="AE318" s="147"/>
      <c r="AF318" s="147"/>
      <c r="AG318" s="147"/>
      <c r="AH318" s="147"/>
      <c r="AI318" s="147"/>
      <c r="AJ318" s="147"/>
      <c r="AK318" s="147"/>
      <c r="AL318" s="147"/>
      <c r="AM318" s="147"/>
      <c r="AN318" s="147"/>
    </row>
    <row r="319" spans="1:40" x14ac:dyDescent="0.2">
      <c r="A319" s="147"/>
      <c r="B319" s="147"/>
      <c r="C319" s="147"/>
      <c r="D319" s="147"/>
      <c r="E319" s="147"/>
      <c r="F319" s="147"/>
      <c r="G319" s="147"/>
      <c r="H319" s="147"/>
      <c r="I319" s="147"/>
      <c r="J319" s="147"/>
      <c r="K319" s="147"/>
      <c r="L319" s="147"/>
      <c r="M319" s="147"/>
      <c r="N319" s="147"/>
      <c r="O319" s="147"/>
      <c r="P319" s="147"/>
      <c r="Q319" s="147"/>
      <c r="R319" s="147"/>
      <c r="S319" s="147"/>
      <c r="T319" s="147"/>
      <c r="U319" s="147"/>
      <c r="V319" s="147"/>
      <c r="W319" s="147"/>
      <c r="X319" s="147"/>
      <c r="Y319" s="147"/>
      <c r="Z319" s="147"/>
      <c r="AA319" s="147"/>
      <c r="AB319" s="147"/>
      <c r="AC319" s="147"/>
      <c r="AD319" s="147"/>
      <c r="AE319" s="147"/>
      <c r="AF319" s="147"/>
      <c r="AG319" s="147"/>
      <c r="AH319" s="147"/>
      <c r="AI319" s="147"/>
      <c r="AJ319" s="147"/>
      <c r="AK319" s="147"/>
      <c r="AL319" s="147"/>
      <c r="AM319" s="147"/>
      <c r="AN319" s="147"/>
    </row>
    <row r="320" spans="1:40" x14ac:dyDescent="0.2">
      <c r="A320" s="147"/>
      <c r="B320" s="147"/>
      <c r="C320" s="147"/>
      <c r="D320" s="147"/>
      <c r="E320" s="147"/>
      <c r="F320" s="147"/>
      <c r="G320" s="147"/>
      <c r="H320" s="147"/>
      <c r="I320" s="147"/>
      <c r="J320" s="147"/>
      <c r="K320" s="147"/>
      <c r="L320" s="147"/>
      <c r="M320" s="147"/>
      <c r="N320" s="147"/>
      <c r="O320" s="147"/>
      <c r="P320" s="147"/>
      <c r="Q320" s="147"/>
      <c r="R320" s="147"/>
      <c r="S320" s="147"/>
      <c r="T320" s="147"/>
      <c r="U320" s="147"/>
      <c r="V320" s="147"/>
      <c r="W320" s="147"/>
      <c r="X320" s="147"/>
      <c r="Y320" s="147"/>
      <c r="Z320" s="147"/>
      <c r="AA320" s="147"/>
      <c r="AB320" s="147"/>
      <c r="AC320" s="147"/>
      <c r="AD320" s="147"/>
      <c r="AE320" s="147"/>
      <c r="AF320" s="147"/>
      <c r="AG320" s="147"/>
      <c r="AH320" s="147"/>
      <c r="AI320" s="147"/>
      <c r="AJ320" s="147"/>
      <c r="AK320" s="147"/>
      <c r="AL320" s="147"/>
      <c r="AM320" s="147"/>
      <c r="AN320" s="147"/>
    </row>
    <row r="321" spans="1:40" x14ac:dyDescent="0.2">
      <c r="A321" s="147"/>
      <c r="B321" s="147"/>
      <c r="C321" s="147"/>
      <c r="D321" s="147"/>
      <c r="E321" s="147"/>
      <c r="F321" s="147"/>
      <c r="G321" s="147"/>
      <c r="H321" s="147"/>
      <c r="I321" s="147"/>
      <c r="J321" s="147"/>
      <c r="K321" s="147"/>
      <c r="L321" s="147"/>
      <c r="M321" s="147"/>
      <c r="N321" s="147"/>
      <c r="O321" s="147"/>
      <c r="P321" s="147"/>
      <c r="Q321" s="147"/>
      <c r="R321" s="147"/>
      <c r="S321" s="147"/>
      <c r="T321" s="147"/>
      <c r="U321" s="147"/>
      <c r="V321" s="147"/>
      <c r="W321" s="147"/>
      <c r="X321" s="147"/>
      <c r="Y321" s="147"/>
      <c r="Z321" s="147"/>
      <c r="AA321" s="147"/>
      <c r="AB321" s="147"/>
      <c r="AC321" s="147"/>
      <c r="AD321" s="147"/>
      <c r="AE321" s="147"/>
      <c r="AF321" s="147"/>
      <c r="AG321" s="147"/>
      <c r="AH321" s="147"/>
      <c r="AI321" s="147"/>
      <c r="AJ321" s="147"/>
      <c r="AK321" s="147"/>
      <c r="AL321" s="147"/>
      <c r="AM321" s="147"/>
      <c r="AN321" s="147"/>
    </row>
    <row r="322" spans="1:40" x14ac:dyDescent="0.2">
      <c r="A322" s="147"/>
      <c r="B322" s="147"/>
      <c r="C322" s="147"/>
      <c r="D322" s="147"/>
      <c r="E322" s="147"/>
      <c r="F322" s="147"/>
      <c r="G322" s="147"/>
      <c r="H322" s="147"/>
      <c r="I322" s="147"/>
      <c r="J322" s="147"/>
      <c r="K322" s="147"/>
      <c r="L322" s="147"/>
      <c r="M322" s="147"/>
      <c r="N322" s="147"/>
      <c r="O322" s="147"/>
      <c r="P322" s="147"/>
      <c r="Q322" s="147"/>
      <c r="R322" s="147"/>
      <c r="S322" s="147"/>
      <c r="T322" s="147"/>
      <c r="U322" s="147"/>
      <c r="V322" s="147"/>
      <c r="W322" s="147"/>
      <c r="X322" s="147"/>
      <c r="Y322" s="147"/>
      <c r="Z322" s="147"/>
      <c r="AA322" s="147"/>
      <c r="AB322" s="147"/>
      <c r="AC322" s="147"/>
      <c r="AD322" s="147"/>
      <c r="AE322" s="147"/>
      <c r="AF322" s="147"/>
      <c r="AG322" s="147"/>
      <c r="AH322" s="147"/>
      <c r="AI322" s="147"/>
      <c r="AJ322" s="147"/>
      <c r="AK322" s="147"/>
      <c r="AL322" s="147"/>
      <c r="AM322" s="147"/>
      <c r="AN322" s="147"/>
    </row>
    <row r="323" spans="1:40" x14ac:dyDescent="0.2">
      <c r="A323" s="147"/>
      <c r="B323" s="147"/>
      <c r="C323" s="147"/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  <c r="P323" s="147"/>
      <c r="Q323" s="147"/>
      <c r="R323" s="147"/>
      <c r="S323" s="147"/>
      <c r="T323" s="147"/>
      <c r="U323" s="147"/>
      <c r="V323" s="147"/>
      <c r="W323" s="147"/>
      <c r="X323" s="147"/>
      <c r="Y323" s="147"/>
      <c r="Z323" s="147"/>
      <c r="AA323" s="147"/>
      <c r="AB323" s="147"/>
      <c r="AC323" s="147"/>
      <c r="AD323" s="147"/>
      <c r="AE323" s="147"/>
      <c r="AF323" s="147"/>
      <c r="AG323" s="147"/>
      <c r="AH323" s="147"/>
      <c r="AI323" s="147"/>
      <c r="AJ323" s="147"/>
      <c r="AK323" s="147"/>
      <c r="AL323" s="147"/>
      <c r="AM323" s="147"/>
      <c r="AN323" s="147"/>
    </row>
    <row r="324" spans="1:40" x14ac:dyDescent="0.2">
      <c r="A324" s="147"/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  <c r="AH324" s="147"/>
      <c r="AI324" s="147"/>
      <c r="AJ324" s="147"/>
      <c r="AK324" s="147"/>
      <c r="AL324" s="147"/>
      <c r="AM324" s="147"/>
      <c r="AN324" s="147"/>
    </row>
    <row r="325" spans="1:40" x14ac:dyDescent="0.2">
      <c r="A325" s="147"/>
      <c r="B325" s="147"/>
      <c r="C325" s="147"/>
      <c r="D325" s="147"/>
      <c r="E325" s="147"/>
      <c r="F325" s="147"/>
      <c r="G325" s="147"/>
      <c r="H325" s="147"/>
      <c r="I325" s="147"/>
      <c r="J325" s="147"/>
      <c r="K325" s="147"/>
      <c r="L325" s="147"/>
      <c r="M325" s="147"/>
      <c r="N325" s="147"/>
      <c r="O325" s="147"/>
      <c r="P325" s="147"/>
      <c r="Q325" s="147"/>
      <c r="R325" s="147"/>
      <c r="S325" s="147"/>
      <c r="T325" s="147"/>
      <c r="U325" s="147"/>
      <c r="V325" s="147"/>
      <c r="W325" s="147"/>
      <c r="X325" s="147"/>
      <c r="Y325" s="147"/>
      <c r="Z325" s="147"/>
      <c r="AA325" s="147"/>
      <c r="AB325" s="147"/>
      <c r="AC325" s="147"/>
      <c r="AD325" s="147"/>
      <c r="AE325" s="147"/>
      <c r="AF325" s="147"/>
      <c r="AG325" s="147"/>
      <c r="AH325" s="147"/>
      <c r="AI325" s="147"/>
      <c r="AJ325" s="147"/>
      <c r="AK325" s="147"/>
      <c r="AL325" s="147"/>
      <c r="AM325" s="147"/>
      <c r="AN325" s="147"/>
    </row>
    <row r="326" spans="1:40" x14ac:dyDescent="0.2">
      <c r="A326" s="147"/>
      <c r="B326" s="147"/>
      <c r="C326" s="147"/>
      <c r="D326" s="147"/>
      <c r="E326" s="147"/>
      <c r="F326" s="147"/>
      <c r="G326" s="147"/>
      <c r="H326" s="147"/>
      <c r="I326" s="147"/>
      <c r="J326" s="147"/>
      <c r="K326" s="147"/>
      <c r="L326" s="147"/>
      <c r="M326" s="147"/>
      <c r="N326" s="147"/>
      <c r="O326" s="147"/>
      <c r="P326" s="147"/>
      <c r="Q326" s="147"/>
      <c r="R326" s="147"/>
      <c r="S326" s="147"/>
      <c r="T326" s="147"/>
      <c r="U326" s="147"/>
      <c r="V326" s="147"/>
      <c r="W326" s="147"/>
      <c r="X326" s="147"/>
      <c r="Y326" s="147"/>
      <c r="Z326" s="147"/>
      <c r="AA326" s="147"/>
      <c r="AB326" s="147"/>
      <c r="AC326" s="147"/>
      <c r="AD326" s="147"/>
      <c r="AE326" s="147"/>
      <c r="AF326" s="147"/>
      <c r="AG326" s="147"/>
      <c r="AH326" s="147"/>
      <c r="AI326" s="147"/>
      <c r="AJ326" s="147"/>
      <c r="AK326" s="147"/>
      <c r="AL326" s="147"/>
      <c r="AM326" s="147"/>
      <c r="AN326" s="147"/>
    </row>
    <row r="327" spans="1:40" x14ac:dyDescent="0.2">
      <c r="A327" s="147"/>
      <c r="B327" s="147"/>
      <c r="C327" s="147"/>
      <c r="D327" s="147"/>
      <c r="E327" s="147"/>
      <c r="F327" s="147"/>
      <c r="G327" s="147"/>
      <c r="H327" s="147"/>
      <c r="I327" s="147"/>
      <c r="J327" s="147"/>
      <c r="K327" s="147"/>
      <c r="L327" s="147"/>
      <c r="M327" s="147"/>
      <c r="N327" s="147"/>
      <c r="O327" s="147"/>
      <c r="P327" s="147"/>
      <c r="Q327" s="147"/>
      <c r="R327" s="147"/>
      <c r="S327" s="147"/>
      <c r="T327" s="147"/>
      <c r="U327" s="147"/>
      <c r="V327" s="147"/>
      <c r="W327" s="147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147"/>
      <c r="AL327" s="147"/>
      <c r="AM327" s="147"/>
      <c r="AN327" s="147"/>
    </row>
    <row r="328" spans="1:40" x14ac:dyDescent="0.2">
      <c r="A328" s="147"/>
      <c r="B328" s="147"/>
      <c r="C328" s="147"/>
      <c r="D328" s="147"/>
      <c r="E328" s="147"/>
      <c r="F328" s="147"/>
      <c r="G328" s="147"/>
      <c r="H328" s="147"/>
      <c r="I328" s="147"/>
      <c r="J328" s="147"/>
      <c r="K328" s="147"/>
      <c r="L328" s="147"/>
      <c r="M328" s="147"/>
      <c r="N328" s="147"/>
      <c r="O328" s="147"/>
      <c r="P328" s="147"/>
      <c r="Q328" s="147"/>
      <c r="R328" s="147"/>
      <c r="S328" s="147"/>
      <c r="T328" s="147"/>
      <c r="U328" s="147"/>
      <c r="V328" s="147"/>
      <c r="W328" s="147"/>
      <c r="X328" s="147"/>
      <c r="Y328" s="147"/>
      <c r="Z328" s="147"/>
      <c r="AA328" s="147"/>
      <c r="AB328" s="147"/>
      <c r="AC328" s="147"/>
      <c r="AD328" s="147"/>
      <c r="AE328" s="147"/>
      <c r="AF328" s="147"/>
      <c r="AG328" s="147"/>
      <c r="AH328" s="147"/>
      <c r="AI328" s="147"/>
      <c r="AJ328" s="147"/>
      <c r="AK328" s="147"/>
      <c r="AL328" s="147"/>
      <c r="AM328" s="147"/>
      <c r="AN328" s="147"/>
    </row>
    <row r="329" spans="1:40" x14ac:dyDescent="0.2">
      <c r="A329" s="147"/>
      <c r="B329" s="147"/>
      <c r="C329" s="147"/>
      <c r="D329" s="147"/>
      <c r="E329" s="147"/>
      <c r="F329" s="147"/>
      <c r="G329" s="147"/>
      <c r="H329" s="147"/>
      <c r="I329" s="147"/>
      <c r="J329" s="147"/>
      <c r="K329" s="147"/>
      <c r="L329" s="147"/>
      <c r="M329" s="147"/>
      <c r="N329" s="147"/>
      <c r="O329" s="147"/>
      <c r="P329" s="147"/>
      <c r="Q329" s="147"/>
      <c r="R329" s="147"/>
      <c r="S329" s="147"/>
      <c r="T329" s="147"/>
      <c r="U329" s="147"/>
      <c r="V329" s="147"/>
      <c r="W329" s="147"/>
      <c r="X329" s="147"/>
      <c r="Y329" s="147"/>
      <c r="Z329" s="147"/>
      <c r="AA329" s="147"/>
      <c r="AB329" s="147"/>
      <c r="AC329" s="147"/>
      <c r="AD329" s="147"/>
      <c r="AE329" s="147"/>
      <c r="AF329" s="147"/>
      <c r="AG329" s="147"/>
      <c r="AH329" s="147"/>
      <c r="AI329" s="147"/>
      <c r="AJ329" s="147"/>
      <c r="AK329" s="147"/>
      <c r="AL329" s="147"/>
      <c r="AM329" s="147"/>
      <c r="AN329" s="147"/>
    </row>
    <row r="330" spans="1:40" x14ac:dyDescent="0.2">
      <c r="A330" s="147"/>
      <c r="B330" s="147"/>
      <c r="C330" s="147"/>
      <c r="D330" s="147"/>
      <c r="E330" s="147"/>
      <c r="F330" s="147"/>
      <c r="G330" s="147"/>
      <c r="H330" s="147"/>
      <c r="I330" s="147"/>
      <c r="J330" s="147"/>
      <c r="K330" s="147"/>
      <c r="L330" s="147"/>
      <c r="M330" s="147"/>
      <c r="N330" s="147"/>
      <c r="O330" s="147"/>
      <c r="P330" s="147"/>
      <c r="Q330" s="147"/>
      <c r="R330" s="147"/>
      <c r="S330" s="147"/>
      <c r="T330" s="147"/>
      <c r="U330" s="147"/>
      <c r="V330" s="147"/>
      <c r="W330" s="147"/>
      <c r="X330" s="147"/>
      <c r="Y330" s="147"/>
      <c r="Z330" s="147"/>
      <c r="AA330" s="147"/>
      <c r="AB330" s="147"/>
      <c r="AC330" s="147"/>
      <c r="AD330" s="147"/>
      <c r="AE330" s="147"/>
      <c r="AF330" s="147"/>
      <c r="AG330" s="147"/>
      <c r="AH330" s="147"/>
      <c r="AI330" s="147"/>
      <c r="AJ330" s="147"/>
      <c r="AK330" s="147"/>
      <c r="AL330" s="147"/>
      <c r="AM330" s="147"/>
      <c r="AN330" s="147"/>
    </row>
    <row r="331" spans="1:40" x14ac:dyDescent="0.2">
      <c r="A331" s="147"/>
      <c r="B331" s="147"/>
      <c r="C331" s="147"/>
      <c r="D331" s="147"/>
      <c r="E331" s="147"/>
      <c r="F331" s="147"/>
      <c r="G331" s="147"/>
      <c r="H331" s="147"/>
      <c r="I331" s="147"/>
      <c r="J331" s="147"/>
      <c r="K331" s="147"/>
      <c r="L331" s="147"/>
      <c r="M331" s="147"/>
      <c r="N331" s="147"/>
      <c r="O331" s="147"/>
      <c r="P331" s="147"/>
      <c r="Q331" s="147"/>
      <c r="R331" s="147"/>
      <c r="S331" s="147"/>
      <c r="T331" s="147"/>
      <c r="U331" s="147"/>
      <c r="V331" s="147"/>
      <c r="W331" s="147"/>
      <c r="X331" s="147"/>
      <c r="Y331" s="147"/>
      <c r="Z331" s="147"/>
      <c r="AA331" s="147"/>
      <c r="AB331" s="147"/>
      <c r="AC331" s="147"/>
      <c r="AD331" s="147"/>
      <c r="AE331" s="147"/>
      <c r="AF331" s="147"/>
      <c r="AG331" s="147"/>
      <c r="AH331" s="147"/>
      <c r="AI331" s="147"/>
      <c r="AJ331" s="147"/>
      <c r="AK331" s="147"/>
      <c r="AL331" s="147"/>
      <c r="AM331" s="147"/>
      <c r="AN331" s="147"/>
    </row>
    <row r="332" spans="1:40" x14ac:dyDescent="0.2">
      <c r="A332" s="147"/>
      <c r="B332" s="147"/>
      <c r="C332" s="147"/>
      <c r="D332" s="147"/>
      <c r="E332" s="147"/>
      <c r="F332" s="147"/>
      <c r="G332" s="147"/>
      <c r="H332" s="147"/>
      <c r="I332" s="147"/>
      <c r="J332" s="147"/>
      <c r="K332" s="147"/>
      <c r="L332" s="147"/>
      <c r="M332" s="147"/>
      <c r="N332" s="147"/>
      <c r="O332" s="147"/>
      <c r="P332" s="147"/>
      <c r="Q332" s="147"/>
      <c r="R332" s="147"/>
      <c r="S332" s="147"/>
      <c r="T332" s="147"/>
      <c r="U332" s="147"/>
      <c r="V332" s="147"/>
      <c r="W332" s="147"/>
      <c r="X332" s="147"/>
      <c r="Y332" s="147"/>
      <c r="Z332" s="147"/>
      <c r="AA332" s="147"/>
      <c r="AB332" s="147"/>
      <c r="AC332" s="147"/>
      <c r="AD332" s="147"/>
      <c r="AE332" s="147"/>
      <c r="AF332" s="147"/>
      <c r="AG332" s="147"/>
      <c r="AH332" s="147"/>
      <c r="AI332" s="147"/>
      <c r="AJ332" s="147"/>
      <c r="AK332" s="147"/>
      <c r="AL332" s="147"/>
      <c r="AM332" s="147"/>
      <c r="AN332" s="147"/>
    </row>
    <row r="333" spans="1:40" x14ac:dyDescent="0.2">
      <c r="A333" s="147"/>
      <c r="B333" s="147"/>
      <c r="C333" s="147"/>
      <c r="D333" s="147"/>
      <c r="E333" s="147"/>
      <c r="F333" s="147"/>
      <c r="G333" s="147"/>
      <c r="H333" s="147"/>
      <c r="I333" s="147"/>
      <c r="J333" s="147"/>
      <c r="K333" s="147"/>
      <c r="L333" s="147"/>
      <c r="M333" s="147"/>
      <c r="N333" s="147"/>
      <c r="O333" s="147"/>
      <c r="P333" s="147"/>
      <c r="Q333" s="147"/>
      <c r="R333" s="147"/>
      <c r="S333" s="147"/>
      <c r="T333" s="147"/>
      <c r="U333" s="147"/>
      <c r="V333" s="147"/>
      <c r="W333" s="147"/>
      <c r="X333" s="147"/>
      <c r="Y333" s="147"/>
      <c r="Z333" s="147"/>
      <c r="AA333" s="147"/>
      <c r="AB333" s="147"/>
      <c r="AC333" s="147"/>
      <c r="AD333" s="147"/>
      <c r="AE333" s="147"/>
      <c r="AF333" s="147"/>
      <c r="AG333" s="147"/>
      <c r="AH333" s="147"/>
      <c r="AI333" s="147"/>
      <c r="AJ333" s="147"/>
      <c r="AK333" s="147"/>
      <c r="AL333" s="147"/>
      <c r="AM333" s="147"/>
      <c r="AN333" s="147"/>
    </row>
    <row r="334" spans="1:40" x14ac:dyDescent="0.2">
      <c r="A334" s="147"/>
      <c r="B334" s="147"/>
      <c r="C334" s="147"/>
      <c r="D334" s="147"/>
      <c r="E334" s="147"/>
      <c r="F334" s="147"/>
      <c r="G334" s="147"/>
      <c r="H334" s="147"/>
      <c r="I334" s="147"/>
      <c r="J334" s="147"/>
      <c r="K334" s="147"/>
      <c r="L334" s="147"/>
      <c r="M334" s="147"/>
      <c r="N334" s="147"/>
      <c r="O334" s="147"/>
      <c r="P334" s="147"/>
      <c r="Q334" s="147"/>
      <c r="R334" s="147"/>
      <c r="S334" s="147"/>
      <c r="T334" s="147"/>
      <c r="U334" s="147"/>
      <c r="V334" s="147"/>
      <c r="W334" s="147"/>
      <c r="X334" s="147"/>
      <c r="Y334" s="147"/>
      <c r="Z334" s="147"/>
      <c r="AA334" s="147"/>
      <c r="AB334" s="147"/>
      <c r="AC334" s="147"/>
      <c r="AD334" s="147"/>
      <c r="AE334" s="147"/>
      <c r="AF334" s="147"/>
      <c r="AG334" s="147"/>
      <c r="AH334" s="147"/>
      <c r="AI334" s="147"/>
      <c r="AJ334" s="147"/>
      <c r="AK334" s="147"/>
      <c r="AL334" s="147"/>
      <c r="AM334" s="147"/>
      <c r="AN334" s="147"/>
    </row>
    <row r="335" spans="1:40" x14ac:dyDescent="0.2">
      <c r="A335" s="147"/>
      <c r="B335" s="147"/>
      <c r="C335" s="147"/>
      <c r="D335" s="147"/>
      <c r="E335" s="147"/>
      <c r="F335" s="147"/>
      <c r="G335" s="147"/>
      <c r="H335" s="147"/>
      <c r="I335" s="147"/>
      <c r="J335" s="147"/>
      <c r="K335" s="147"/>
      <c r="L335" s="147"/>
      <c r="M335" s="147"/>
      <c r="N335" s="147"/>
      <c r="O335" s="147"/>
      <c r="P335" s="147"/>
      <c r="Q335" s="147"/>
      <c r="R335" s="147"/>
      <c r="S335" s="147"/>
      <c r="T335" s="147"/>
      <c r="U335" s="147"/>
      <c r="V335" s="147"/>
      <c r="W335" s="147"/>
      <c r="X335" s="147"/>
      <c r="Y335" s="147"/>
      <c r="Z335" s="147"/>
      <c r="AA335" s="147"/>
      <c r="AB335" s="147"/>
      <c r="AC335" s="147"/>
      <c r="AD335" s="147"/>
      <c r="AE335" s="147"/>
      <c r="AF335" s="147"/>
      <c r="AG335" s="147"/>
      <c r="AH335" s="147"/>
      <c r="AI335" s="147"/>
      <c r="AJ335" s="147"/>
      <c r="AK335" s="147"/>
      <c r="AL335" s="147"/>
      <c r="AM335" s="147"/>
      <c r="AN335" s="147"/>
    </row>
    <row r="336" spans="1:40" x14ac:dyDescent="0.2">
      <c r="A336" s="147"/>
      <c r="B336" s="147"/>
      <c r="C336" s="147"/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  <c r="P336" s="147"/>
      <c r="Q336" s="147"/>
      <c r="R336" s="147"/>
      <c r="S336" s="147"/>
      <c r="T336" s="147"/>
      <c r="U336" s="147"/>
      <c r="V336" s="147"/>
      <c r="W336" s="147"/>
      <c r="X336" s="147"/>
      <c r="Y336" s="147"/>
      <c r="Z336" s="147"/>
      <c r="AA336" s="147"/>
      <c r="AB336" s="147"/>
      <c r="AC336" s="147"/>
      <c r="AD336" s="147"/>
      <c r="AE336" s="147"/>
      <c r="AF336" s="147"/>
      <c r="AG336" s="147"/>
      <c r="AH336" s="147"/>
      <c r="AI336" s="147"/>
      <c r="AJ336" s="147"/>
      <c r="AK336" s="147"/>
      <c r="AL336" s="147"/>
      <c r="AM336" s="147"/>
      <c r="AN336" s="147"/>
    </row>
    <row r="337" spans="1:40" x14ac:dyDescent="0.2">
      <c r="A337" s="147"/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F337" s="147"/>
      <c r="AG337" s="147"/>
      <c r="AH337" s="147"/>
      <c r="AI337" s="147"/>
      <c r="AJ337" s="147"/>
      <c r="AK337" s="147"/>
      <c r="AL337" s="147"/>
      <c r="AM337" s="147"/>
      <c r="AN337" s="147"/>
    </row>
    <row r="338" spans="1:40" x14ac:dyDescent="0.2">
      <c r="A338" s="147"/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F338" s="147"/>
      <c r="AG338" s="147"/>
      <c r="AH338" s="147"/>
      <c r="AI338" s="147"/>
      <c r="AJ338" s="147"/>
      <c r="AK338" s="147"/>
      <c r="AL338" s="147"/>
      <c r="AM338" s="147"/>
      <c r="AN338" s="147"/>
    </row>
    <row r="339" spans="1:40" x14ac:dyDescent="0.2">
      <c r="A339" s="147"/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F339" s="147"/>
      <c r="AG339" s="147"/>
      <c r="AH339" s="147"/>
      <c r="AI339" s="147"/>
      <c r="AJ339" s="147"/>
      <c r="AK339" s="147"/>
      <c r="AL339" s="147"/>
      <c r="AM339" s="147"/>
      <c r="AN339" s="147"/>
    </row>
    <row r="340" spans="1:40" x14ac:dyDescent="0.2">
      <c r="A340" s="147"/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F340" s="147"/>
      <c r="AG340" s="147"/>
      <c r="AH340" s="147"/>
      <c r="AI340" s="147"/>
      <c r="AJ340" s="147"/>
      <c r="AK340" s="147"/>
      <c r="AL340" s="147"/>
      <c r="AM340" s="147"/>
      <c r="AN340" s="147"/>
    </row>
    <row r="341" spans="1:40" x14ac:dyDescent="0.2">
      <c r="A341" s="147"/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F341" s="147"/>
      <c r="AG341" s="147"/>
      <c r="AH341" s="147"/>
      <c r="AI341" s="147"/>
      <c r="AJ341" s="147"/>
      <c r="AK341" s="147"/>
      <c r="AL341" s="147"/>
      <c r="AM341" s="147"/>
      <c r="AN341" s="147"/>
    </row>
    <row r="342" spans="1:40" x14ac:dyDescent="0.2">
      <c r="A342" s="147"/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F342" s="147"/>
      <c r="AG342" s="147"/>
      <c r="AH342" s="147"/>
      <c r="AI342" s="147"/>
      <c r="AJ342" s="147"/>
      <c r="AK342" s="147"/>
      <c r="AL342" s="147"/>
      <c r="AM342" s="147"/>
      <c r="AN342" s="147"/>
    </row>
    <row r="343" spans="1:40" x14ac:dyDescent="0.2">
      <c r="A343" s="147"/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F343" s="147"/>
      <c r="AG343" s="147"/>
      <c r="AH343" s="147"/>
      <c r="AI343" s="147"/>
      <c r="AJ343" s="147"/>
      <c r="AK343" s="147"/>
      <c r="AL343" s="147"/>
      <c r="AM343" s="147"/>
      <c r="AN343" s="147"/>
    </row>
    <row r="344" spans="1:40" x14ac:dyDescent="0.2">
      <c r="A344" s="147"/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  <c r="AH344" s="147"/>
      <c r="AI344" s="147"/>
      <c r="AJ344" s="147"/>
      <c r="AK344" s="147"/>
      <c r="AL344" s="147"/>
      <c r="AM344" s="147"/>
      <c r="AN344" s="147"/>
    </row>
    <row r="345" spans="1:40" x14ac:dyDescent="0.2">
      <c r="A345" s="147"/>
      <c r="B345" s="147"/>
      <c r="C345" s="147"/>
      <c r="D345" s="147"/>
      <c r="E345" s="147"/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/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/>
      <c r="AG345" s="147"/>
      <c r="AH345" s="147"/>
      <c r="AI345" s="147"/>
      <c r="AJ345" s="147"/>
      <c r="AK345" s="147"/>
      <c r="AL345" s="147"/>
      <c r="AM345" s="147"/>
      <c r="AN345" s="147"/>
    </row>
    <row r="346" spans="1:40" x14ac:dyDescent="0.2">
      <c r="A346" s="147"/>
      <c r="B346" s="147"/>
      <c r="C346" s="147"/>
      <c r="D346" s="147"/>
      <c r="E346" s="147"/>
      <c r="F346" s="147"/>
      <c r="G346" s="147"/>
      <c r="H346" s="147"/>
      <c r="I346" s="147"/>
      <c r="J346" s="147"/>
      <c r="K346" s="147"/>
      <c r="L346" s="147"/>
      <c r="M346" s="147"/>
      <c r="N346" s="147"/>
      <c r="O346" s="147"/>
      <c r="P346" s="147"/>
      <c r="Q346" s="147"/>
      <c r="R346" s="147"/>
      <c r="S346" s="147"/>
      <c r="T346" s="147"/>
      <c r="U346" s="147"/>
      <c r="V346" s="147"/>
      <c r="W346" s="147"/>
      <c r="X346" s="147"/>
      <c r="Y346" s="147"/>
      <c r="Z346" s="147"/>
      <c r="AA346" s="147"/>
      <c r="AB346" s="147"/>
      <c r="AC346" s="147"/>
      <c r="AD346" s="147"/>
      <c r="AE346" s="147"/>
      <c r="AF346" s="147"/>
      <c r="AG346" s="147"/>
      <c r="AH346" s="147"/>
      <c r="AI346" s="147"/>
      <c r="AJ346" s="147"/>
      <c r="AK346" s="147"/>
      <c r="AL346" s="147"/>
      <c r="AM346" s="147"/>
      <c r="AN346" s="147"/>
    </row>
    <row r="347" spans="1:40" x14ac:dyDescent="0.2">
      <c r="A347" s="147"/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  <c r="AH347" s="147"/>
      <c r="AI347" s="147"/>
      <c r="AJ347" s="147"/>
      <c r="AK347" s="147"/>
      <c r="AL347" s="147"/>
      <c r="AM347" s="147"/>
      <c r="AN347" s="147"/>
    </row>
    <row r="348" spans="1:40" x14ac:dyDescent="0.2">
      <c r="A348" s="147"/>
      <c r="B348" s="147"/>
      <c r="C348" s="147"/>
      <c r="D348" s="147"/>
      <c r="E348" s="147"/>
      <c r="F348" s="147"/>
      <c r="G348" s="147"/>
      <c r="H348" s="147"/>
      <c r="I348" s="147"/>
      <c r="J348" s="147"/>
      <c r="K348" s="147"/>
      <c r="L348" s="147"/>
      <c r="M348" s="147"/>
      <c r="N348" s="147"/>
      <c r="O348" s="147"/>
      <c r="P348" s="147"/>
      <c r="Q348" s="147"/>
      <c r="R348" s="147"/>
      <c r="S348" s="147"/>
      <c r="T348" s="147"/>
      <c r="U348" s="147"/>
      <c r="V348" s="147"/>
      <c r="W348" s="147"/>
      <c r="X348" s="147"/>
      <c r="Y348" s="147"/>
      <c r="Z348" s="147"/>
      <c r="AA348" s="147"/>
      <c r="AB348" s="147"/>
      <c r="AC348" s="147"/>
      <c r="AD348" s="147"/>
      <c r="AE348" s="147"/>
      <c r="AF348" s="147"/>
      <c r="AG348" s="147"/>
      <c r="AH348" s="147"/>
      <c r="AI348" s="147"/>
      <c r="AJ348" s="147"/>
      <c r="AK348" s="147"/>
      <c r="AL348" s="147"/>
      <c r="AM348" s="147"/>
      <c r="AN348" s="147"/>
    </row>
    <row r="349" spans="1:40" x14ac:dyDescent="0.2">
      <c r="A349" s="147"/>
      <c r="B349" s="147"/>
      <c r="C349" s="147"/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  <c r="P349" s="147"/>
      <c r="Q349" s="147"/>
      <c r="R349" s="147"/>
      <c r="S349" s="147"/>
      <c r="T349" s="147"/>
      <c r="U349" s="147"/>
      <c r="V349" s="147"/>
      <c r="W349" s="147"/>
      <c r="X349" s="147"/>
      <c r="Y349" s="147"/>
      <c r="Z349" s="147"/>
      <c r="AA349" s="147"/>
      <c r="AB349" s="147"/>
      <c r="AC349" s="147"/>
      <c r="AD349" s="147"/>
      <c r="AE349" s="147"/>
      <c r="AF349" s="147"/>
      <c r="AG349" s="147"/>
      <c r="AH349" s="147"/>
      <c r="AI349" s="147"/>
      <c r="AJ349" s="147"/>
      <c r="AK349" s="147"/>
      <c r="AL349" s="147"/>
      <c r="AM349" s="147"/>
      <c r="AN349" s="147"/>
    </row>
    <row r="350" spans="1:40" x14ac:dyDescent="0.2">
      <c r="A350" s="147"/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  <c r="AH350" s="147"/>
      <c r="AI350" s="147"/>
      <c r="AJ350" s="147"/>
      <c r="AK350" s="147"/>
      <c r="AL350" s="147"/>
      <c r="AM350" s="147"/>
      <c r="AN350" s="147"/>
    </row>
    <row r="351" spans="1:40" x14ac:dyDescent="0.2">
      <c r="A351" s="147"/>
      <c r="B351" s="147"/>
      <c r="C351" s="147"/>
      <c r="D351" s="147"/>
      <c r="E351" s="147"/>
      <c r="F351" s="147"/>
      <c r="G351" s="147"/>
      <c r="H351" s="147"/>
      <c r="I351" s="147"/>
      <c r="J351" s="147"/>
      <c r="K351" s="147"/>
      <c r="L351" s="147"/>
      <c r="M351" s="147"/>
      <c r="N351" s="147"/>
      <c r="O351" s="147"/>
      <c r="P351" s="147"/>
      <c r="Q351" s="147"/>
      <c r="R351" s="147"/>
      <c r="S351" s="147"/>
      <c r="T351" s="147"/>
      <c r="U351" s="147"/>
      <c r="V351" s="147"/>
      <c r="W351" s="147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47"/>
      <c r="AI351" s="147"/>
      <c r="AJ351" s="147"/>
      <c r="AK351" s="147"/>
      <c r="AL351" s="147"/>
      <c r="AM351" s="147"/>
      <c r="AN351" s="147"/>
    </row>
    <row r="352" spans="1:40" x14ac:dyDescent="0.2">
      <c r="A352" s="147"/>
      <c r="B352" s="147"/>
      <c r="C352" s="147"/>
      <c r="D352" s="147"/>
      <c r="E352" s="147"/>
      <c r="F352" s="147"/>
      <c r="G352" s="147"/>
      <c r="H352" s="147"/>
      <c r="I352" s="147"/>
      <c r="J352" s="147"/>
      <c r="K352" s="147"/>
      <c r="L352" s="147"/>
      <c r="M352" s="147"/>
      <c r="N352" s="147"/>
      <c r="O352" s="147"/>
      <c r="P352" s="147"/>
      <c r="Q352" s="147"/>
      <c r="R352" s="147"/>
      <c r="S352" s="147"/>
      <c r="T352" s="147"/>
      <c r="U352" s="147"/>
      <c r="V352" s="147"/>
      <c r="W352" s="147"/>
      <c r="X352" s="147"/>
      <c r="Y352" s="147"/>
      <c r="Z352" s="147"/>
      <c r="AA352" s="147"/>
      <c r="AB352" s="147"/>
      <c r="AC352" s="147"/>
      <c r="AD352" s="147"/>
      <c r="AE352" s="147"/>
      <c r="AF352" s="147"/>
      <c r="AG352" s="147"/>
      <c r="AH352" s="147"/>
      <c r="AI352" s="147"/>
      <c r="AJ352" s="147"/>
      <c r="AK352" s="147"/>
      <c r="AL352" s="147"/>
      <c r="AM352" s="147"/>
      <c r="AN352" s="147"/>
    </row>
    <row r="353" spans="1:40" x14ac:dyDescent="0.2">
      <c r="A353" s="147"/>
      <c r="B353" s="147"/>
      <c r="C353" s="147"/>
      <c r="D353" s="147"/>
      <c r="E353" s="147"/>
      <c r="F353" s="147"/>
      <c r="G353" s="147"/>
      <c r="H353" s="147"/>
      <c r="I353" s="147"/>
      <c r="J353" s="147"/>
      <c r="K353" s="147"/>
      <c r="L353" s="147"/>
      <c r="M353" s="147"/>
      <c r="N353" s="147"/>
      <c r="O353" s="147"/>
      <c r="P353" s="147"/>
      <c r="Q353" s="147"/>
      <c r="R353" s="147"/>
      <c r="S353" s="147"/>
      <c r="T353" s="147"/>
      <c r="U353" s="147"/>
      <c r="V353" s="147"/>
      <c r="W353" s="147"/>
      <c r="X353" s="147"/>
      <c r="Y353" s="147"/>
      <c r="Z353" s="147"/>
      <c r="AA353" s="147"/>
      <c r="AB353" s="147"/>
      <c r="AC353" s="147"/>
      <c r="AD353" s="147"/>
      <c r="AE353" s="147"/>
      <c r="AF353" s="147"/>
      <c r="AG353" s="147"/>
      <c r="AH353" s="147"/>
      <c r="AI353" s="147"/>
      <c r="AJ353" s="147"/>
      <c r="AK353" s="147"/>
      <c r="AL353" s="147"/>
      <c r="AM353" s="147"/>
      <c r="AN353" s="147"/>
    </row>
    <row r="354" spans="1:40" x14ac:dyDescent="0.2">
      <c r="A354" s="147"/>
      <c r="B354" s="147"/>
      <c r="C354" s="147"/>
      <c r="D354" s="147"/>
      <c r="E354" s="147"/>
      <c r="F354" s="147"/>
      <c r="G354" s="147"/>
      <c r="H354" s="147"/>
      <c r="I354" s="147"/>
      <c r="J354" s="147"/>
      <c r="K354" s="147"/>
      <c r="L354" s="147"/>
      <c r="M354" s="147"/>
      <c r="N354" s="147"/>
      <c r="O354" s="147"/>
      <c r="P354" s="147"/>
      <c r="Q354" s="147"/>
      <c r="R354" s="147"/>
      <c r="S354" s="147"/>
      <c r="T354" s="147"/>
      <c r="U354" s="147"/>
      <c r="V354" s="147"/>
      <c r="W354" s="147"/>
      <c r="X354" s="147"/>
      <c r="Y354" s="147"/>
      <c r="Z354" s="147"/>
      <c r="AA354" s="147"/>
      <c r="AB354" s="147"/>
      <c r="AC354" s="147"/>
      <c r="AD354" s="147"/>
      <c r="AE354" s="147"/>
      <c r="AF354" s="147"/>
      <c r="AG354" s="147"/>
      <c r="AH354" s="147"/>
      <c r="AI354" s="147"/>
      <c r="AJ354" s="147"/>
      <c r="AK354" s="147"/>
      <c r="AL354" s="147"/>
      <c r="AM354" s="147"/>
      <c r="AN354" s="147"/>
    </row>
    <row r="355" spans="1:40" x14ac:dyDescent="0.2">
      <c r="A355" s="147"/>
      <c r="B355" s="147"/>
      <c r="C355" s="147"/>
      <c r="D355" s="147"/>
      <c r="E355" s="147"/>
      <c r="F355" s="147"/>
      <c r="G355" s="147"/>
      <c r="H355" s="147"/>
      <c r="I355" s="147"/>
      <c r="J355" s="147"/>
      <c r="K355" s="147"/>
      <c r="L355" s="147"/>
      <c r="M355" s="147"/>
      <c r="N355" s="147"/>
      <c r="O355" s="147"/>
      <c r="P355" s="147"/>
      <c r="Q355" s="147"/>
      <c r="R355" s="147"/>
      <c r="S355" s="147"/>
      <c r="T355" s="147"/>
      <c r="U355" s="147"/>
      <c r="V355" s="147"/>
      <c r="W355" s="147"/>
      <c r="X355" s="147"/>
      <c r="Y355" s="147"/>
      <c r="Z355" s="147"/>
      <c r="AA355" s="147"/>
      <c r="AB355" s="147"/>
      <c r="AC355" s="147"/>
      <c r="AD355" s="147"/>
      <c r="AE355" s="147"/>
      <c r="AF355" s="147"/>
      <c r="AG355" s="147"/>
      <c r="AH355" s="147"/>
      <c r="AI355" s="147"/>
      <c r="AJ355" s="147"/>
      <c r="AK355" s="147"/>
      <c r="AL355" s="147"/>
      <c r="AM355" s="147"/>
      <c r="AN355" s="147"/>
    </row>
    <row r="356" spans="1:40" x14ac:dyDescent="0.2">
      <c r="A356" s="147"/>
      <c r="B356" s="147"/>
      <c r="C356" s="147"/>
      <c r="D356" s="147"/>
      <c r="E356" s="147"/>
      <c r="F356" s="147"/>
      <c r="G356" s="147"/>
      <c r="H356" s="147"/>
      <c r="I356" s="147"/>
      <c r="J356" s="147"/>
      <c r="K356" s="147"/>
      <c r="L356" s="147"/>
      <c r="M356" s="147"/>
      <c r="N356" s="147"/>
      <c r="O356" s="147"/>
      <c r="P356" s="147"/>
      <c r="Q356" s="147"/>
      <c r="R356" s="147"/>
      <c r="S356" s="147"/>
      <c r="T356" s="147"/>
      <c r="U356" s="147"/>
      <c r="V356" s="147"/>
      <c r="W356" s="147"/>
      <c r="X356" s="147"/>
      <c r="Y356" s="147"/>
      <c r="Z356" s="147"/>
      <c r="AA356" s="147"/>
      <c r="AB356" s="147"/>
      <c r="AC356" s="147"/>
      <c r="AD356" s="147"/>
      <c r="AE356" s="147"/>
      <c r="AF356" s="147"/>
      <c r="AG356" s="147"/>
      <c r="AH356" s="147"/>
      <c r="AI356" s="147"/>
      <c r="AJ356" s="147"/>
      <c r="AK356" s="147"/>
      <c r="AL356" s="147"/>
      <c r="AM356" s="147"/>
      <c r="AN356" s="147"/>
    </row>
    <row r="357" spans="1:40" x14ac:dyDescent="0.2">
      <c r="A357" s="147"/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  <c r="AH357" s="147"/>
      <c r="AI357" s="147"/>
      <c r="AJ357" s="147"/>
      <c r="AK357" s="147"/>
      <c r="AL357" s="147"/>
      <c r="AM357" s="147"/>
      <c r="AN357" s="147"/>
    </row>
    <row r="358" spans="1:40" x14ac:dyDescent="0.2">
      <c r="A358" s="147"/>
      <c r="B358" s="147"/>
      <c r="C358" s="147"/>
      <c r="D358" s="147"/>
      <c r="E358" s="147"/>
      <c r="F358" s="147"/>
      <c r="G358" s="147"/>
      <c r="H358" s="147"/>
      <c r="I358" s="147"/>
      <c r="J358" s="147"/>
      <c r="K358" s="147"/>
      <c r="L358" s="147"/>
      <c r="M358" s="147"/>
      <c r="N358" s="147"/>
      <c r="O358" s="147"/>
      <c r="P358" s="147"/>
      <c r="Q358" s="147"/>
      <c r="R358" s="147"/>
      <c r="S358" s="147"/>
      <c r="T358" s="147"/>
      <c r="U358" s="147"/>
      <c r="V358" s="147"/>
      <c r="W358" s="147"/>
      <c r="X358" s="147"/>
      <c r="Y358" s="147"/>
      <c r="Z358" s="147"/>
      <c r="AA358" s="147"/>
      <c r="AB358" s="147"/>
      <c r="AC358" s="147"/>
      <c r="AD358" s="147"/>
      <c r="AE358" s="147"/>
      <c r="AF358" s="147"/>
      <c r="AG358" s="147"/>
      <c r="AH358" s="147"/>
      <c r="AI358" s="147"/>
      <c r="AJ358" s="147"/>
      <c r="AK358" s="147"/>
      <c r="AL358" s="147"/>
      <c r="AM358" s="147"/>
      <c r="AN358" s="147"/>
    </row>
    <row r="359" spans="1:40" x14ac:dyDescent="0.2">
      <c r="A359" s="147"/>
      <c r="B359" s="147"/>
      <c r="C359" s="147"/>
      <c r="D359" s="147"/>
      <c r="E359" s="147"/>
      <c r="F359" s="147"/>
      <c r="G359" s="147"/>
      <c r="H359" s="147"/>
      <c r="I359" s="147"/>
      <c r="J359" s="147"/>
      <c r="K359" s="147"/>
      <c r="L359" s="147"/>
      <c r="M359" s="147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  <c r="AH359" s="147"/>
      <c r="AI359" s="147"/>
      <c r="AJ359" s="147"/>
      <c r="AK359" s="147"/>
      <c r="AL359" s="147"/>
      <c r="AM359" s="147"/>
      <c r="AN359" s="147"/>
    </row>
    <row r="360" spans="1:40" x14ac:dyDescent="0.2">
      <c r="A360" s="147"/>
      <c r="B360" s="147"/>
      <c r="C360" s="147"/>
      <c r="D360" s="147"/>
      <c r="E360" s="147"/>
      <c r="F360" s="147"/>
      <c r="G360" s="147"/>
      <c r="H360" s="147"/>
      <c r="I360" s="147"/>
      <c r="J360" s="147"/>
      <c r="K360" s="147"/>
      <c r="L360" s="147"/>
      <c r="M360" s="147"/>
      <c r="N360" s="147"/>
      <c r="O360" s="147"/>
      <c r="P360" s="147"/>
      <c r="Q360" s="147"/>
      <c r="R360" s="147"/>
      <c r="S360" s="147"/>
      <c r="T360" s="147"/>
      <c r="U360" s="147"/>
      <c r="V360" s="147"/>
      <c r="W360" s="147"/>
      <c r="X360" s="147"/>
      <c r="Y360" s="147"/>
      <c r="Z360" s="147"/>
      <c r="AA360" s="147"/>
      <c r="AB360" s="147"/>
      <c r="AC360" s="147"/>
      <c r="AD360" s="147"/>
      <c r="AE360" s="147"/>
      <c r="AF360" s="147"/>
      <c r="AG360" s="147"/>
      <c r="AH360" s="147"/>
      <c r="AI360" s="147"/>
      <c r="AJ360" s="147"/>
      <c r="AK360" s="147"/>
      <c r="AL360" s="147"/>
      <c r="AM360" s="147"/>
      <c r="AN360" s="147"/>
    </row>
    <row r="361" spans="1:40" x14ac:dyDescent="0.2">
      <c r="A361" s="147"/>
      <c r="B361" s="147"/>
      <c r="C361" s="147"/>
      <c r="D361" s="147"/>
      <c r="E361" s="147"/>
      <c r="F361" s="147"/>
      <c r="G361" s="147"/>
      <c r="H361" s="147"/>
      <c r="I361" s="147"/>
      <c r="J361" s="147"/>
      <c r="K361" s="147"/>
      <c r="L361" s="147"/>
      <c r="M361" s="147"/>
      <c r="N361" s="147"/>
      <c r="O361" s="147"/>
      <c r="P361" s="147"/>
      <c r="Q361" s="147"/>
      <c r="R361" s="147"/>
      <c r="S361" s="147"/>
      <c r="T361" s="147"/>
      <c r="U361" s="147"/>
      <c r="V361" s="147"/>
      <c r="W361" s="147"/>
      <c r="X361" s="147"/>
      <c r="Y361" s="147"/>
      <c r="Z361" s="147"/>
      <c r="AA361" s="147"/>
      <c r="AB361" s="147"/>
      <c r="AC361" s="147"/>
      <c r="AD361" s="147"/>
      <c r="AE361" s="147"/>
      <c r="AF361" s="147"/>
      <c r="AG361" s="147"/>
      <c r="AH361" s="147"/>
      <c r="AI361" s="147"/>
      <c r="AJ361" s="147"/>
      <c r="AK361" s="147"/>
      <c r="AL361" s="147"/>
      <c r="AM361" s="147"/>
      <c r="AN361" s="147"/>
    </row>
    <row r="362" spans="1:40" x14ac:dyDescent="0.2">
      <c r="A362" s="147"/>
      <c r="B362" s="147"/>
      <c r="C362" s="147"/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  <c r="P362" s="147"/>
      <c r="Q362" s="147"/>
      <c r="R362" s="147"/>
      <c r="S362" s="147"/>
      <c r="T362" s="147"/>
      <c r="U362" s="147"/>
      <c r="V362" s="147"/>
      <c r="W362" s="147"/>
      <c r="X362" s="147"/>
      <c r="Y362" s="147"/>
      <c r="Z362" s="147"/>
      <c r="AA362" s="147"/>
      <c r="AB362" s="147"/>
      <c r="AC362" s="147"/>
      <c r="AD362" s="147"/>
      <c r="AE362" s="147"/>
      <c r="AF362" s="147"/>
      <c r="AG362" s="147"/>
      <c r="AH362" s="147"/>
      <c r="AI362" s="147"/>
      <c r="AJ362" s="147"/>
      <c r="AK362" s="147"/>
      <c r="AL362" s="147"/>
      <c r="AM362" s="147"/>
      <c r="AN362" s="147"/>
    </row>
    <row r="363" spans="1:40" x14ac:dyDescent="0.2">
      <c r="A363" s="147"/>
      <c r="B363" s="147"/>
      <c r="C363" s="147"/>
      <c r="D363" s="147"/>
      <c r="E363" s="147"/>
      <c r="F363" s="147"/>
      <c r="G363" s="147"/>
      <c r="H363" s="147"/>
      <c r="I363" s="147"/>
      <c r="J363" s="147"/>
      <c r="K363" s="147"/>
      <c r="L363" s="147"/>
      <c r="M363" s="147"/>
      <c r="N363" s="147"/>
      <c r="O363" s="147"/>
      <c r="P363" s="147"/>
      <c r="Q363" s="147"/>
      <c r="R363" s="147"/>
      <c r="S363" s="147"/>
      <c r="T363" s="147"/>
      <c r="U363" s="147"/>
      <c r="V363" s="147"/>
      <c r="W363" s="147"/>
      <c r="X363" s="147"/>
      <c r="Y363" s="147"/>
      <c r="Z363" s="147"/>
      <c r="AA363" s="147"/>
      <c r="AB363" s="147"/>
      <c r="AC363" s="147"/>
      <c r="AD363" s="147"/>
      <c r="AE363" s="147"/>
      <c r="AF363" s="147"/>
      <c r="AG363" s="147"/>
      <c r="AH363" s="147"/>
      <c r="AI363" s="147"/>
      <c r="AJ363" s="147"/>
      <c r="AK363" s="147"/>
      <c r="AL363" s="147"/>
      <c r="AM363" s="147"/>
      <c r="AN363" s="147"/>
    </row>
    <row r="364" spans="1:40" x14ac:dyDescent="0.2">
      <c r="A364" s="147"/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  <c r="AH364" s="147"/>
      <c r="AI364" s="147"/>
      <c r="AJ364" s="147"/>
      <c r="AK364" s="147"/>
      <c r="AL364" s="147"/>
      <c r="AM364" s="147"/>
      <c r="AN364" s="147"/>
    </row>
    <row r="365" spans="1:40" x14ac:dyDescent="0.2">
      <c r="A365" s="147"/>
      <c r="B365" s="147"/>
      <c r="C365" s="147"/>
      <c r="D365" s="147"/>
      <c r="E365" s="147"/>
      <c r="F365" s="147"/>
      <c r="G365" s="147"/>
      <c r="H365" s="147"/>
      <c r="I365" s="147"/>
      <c r="J365" s="147"/>
      <c r="K365" s="147"/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F365" s="147"/>
      <c r="AG365" s="147"/>
      <c r="AH365" s="147"/>
      <c r="AI365" s="147"/>
      <c r="AJ365" s="147"/>
      <c r="AK365" s="147"/>
      <c r="AL365" s="147"/>
      <c r="AM365" s="147"/>
      <c r="AN365" s="147"/>
    </row>
    <row r="366" spans="1:40" x14ac:dyDescent="0.2">
      <c r="A366" s="147"/>
      <c r="B366" s="147"/>
      <c r="C366" s="147"/>
      <c r="D366" s="147"/>
      <c r="E366" s="147"/>
      <c r="F366" s="147"/>
      <c r="G366" s="147"/>
      <c r="H366" s="147"/>
      <c r="I366" s="147"/>
      <c r="J366" s="147"/>
      <c r="K366" s="147"/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F366" s="147"/>
      <c r="AG366" s="147"/>
      <c r="AH366" s="147"/>
      <c r="AI366" s="147"/>
      <c r="AJ366" s="147"/>
      <c r="AK366" s="147"/>
      <c r="AL366" s="147"/>
      <c r="AM366" s="147"/>
      <c r="AN366" s="147"/>
    </row>
    <row r="367" spans="1:40" x14ac:dyDescent="0.2">
      <c r="A367" s="147"/>
      <c r="B367" s="147"/>
      <c r="C367" s="147"/>
      <c r="D367" s="147"/>
      <c r="E367" s="147"/>
      <c r="F367" s="147"/>
      <c r="G367" s="147"/>
      <c r="H367" s="147"/>
      <c r="I367" s="147"/>
      <c r="J367" s="147"/>
      <c r="K367" s="147"/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F367" s="147"/>
      <c r="AG367" s="147"/>
      <c r="AH367" s="147"/>
      <c r="AI367" s="147"/>
      <c r="AJ367" s="147"/>
      <c r="AK367" s="147"/>
      <c r="AL367" s="147"/>
      <c r="AM367" s="147"/>
      <c r="AN367" s="147"/>
    </row>
    <row r="368" spans="1:40" x14ac:dyDescent="0.2">
      <c r="A368" s="147"/>
      <c r="B368" s="147"/>
      <c r="C368" s="147"/>
      <c r="D368" s="147"/>
      <c r="E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F368" s="147"/>
      <c r="AG368" s="147"/>
      <c r="AH368" s="147"/>
      <c r="AI368" s="147"/>
      <c r="AJ368" s="147"/>
      <c r="AK368" s="147"/>
      <c r="AL368" s="147"/>
      <c r="AM368" s="147"/>
      <c r="AN368" s="147"/>
    </row>
    <row r="369" spans="1:40" x14ac:dyDescent="0.2">
      <c r="A369" s="147"/>
      <c r="B369" s="147"/>
      <c r="C369" s="147"/>
      <c r="D369" s="147"/>
      <c r="E369" s="147"/>
      <c r="F369" s="147"/>
      <c r="G369" s="147"/>
      <c r="H369" s="147"/>
      <c r="I369" s="147"/>
      <c r="J369" s="147"/>
      <c r="K369" s="147"/>
      <c r="L369" s="147"/>
      <c r="M369" s="147"/>
      <c r="N369" s="147"/>
      <c r="O369" s="147"/>
      <c r="P369" s="147"/>
      <c r="Q369" s="147"/>
      <c r="R369" s="147"/>
      <c r="S369" s="147"/>
      <c r="T369" s="147"/>
      <c r="U369" s="147"/>
      <c r="V369" s="147"/>
      <c r="W369" s="147"/>
      <c r="X369" s="147"/>
      <c r="Y369" s="147"/>
      <c r="Z369" s="147"/>
      <c r="AA369" s="147"/>
      <c r="AB369" s="147"/>
      <c r="AC369" s="147"/>
      <c r="AD369" s="147"/>
      <c r="AE369" s="147"/>
      <c r="AF369" s="147"/>
      <c r="AG369" s="147"/>
      <c r="AH369" s="147"/>
      <c r="AI369" s="147"/>
      <c r="AJ369" s="147"/>
      <c r="AK369" s="147"/>
      <c r="AL369" s="147"/>
      <c r="AM369" s="147"/>
      <c r="AN369" s="147"/>
    </row>
    <row r="370" spans="1:40" x14ac:dyDescent="0.2">
      <c r="A370" s="147"/>
      <c r="B370" s="147"/>
      <c r="C370" s="147"/>
      <c r="D370" s="147"/>
      <c r="E370" s="147"/>
      <c r="F370" s="147"/>
      <c r="G370" s="147"/>
      <c r="H370" s="147"/>
      <c r="I370" s="147"/>
      <c r="J370" s="147"/>
      <c r="K370" s="147"/>
      <c r="L370" s="147"/>
      <c r="M370" s="147"/>
      <c r="N370" s="147"/>
      <c r="O370" s="147"/>
      <c r="P370" s="147"/>
      <c r="Q370" s="147"/>
      <c r="R370" s="147"/>
      <c r="S370" s="147"/>
      <c r="T370" s="147"/>
      <c r="U370" s="147"/>
      <c r="V370" s="147"/>
      <c r="W370" s="147"/>
      <c r="X370" s="147"/>
      <c r="Y370" s="147"/>
      <c r="Z370" s="147"/>
      <c r="AA370" s="147"/>
      <c r="AB370" s="147"/>
      <c r="AC370" s="147"/>
      <c r="AD370" s="147"/>
      <c r="AE370" s="147"/>
      <c r="AF370" s="147"/>
      <c r="AG370" s="147"/>
      <c r="AH370" s="147"/>
      <c r="AI370" s="147"/>
      <c r="AJ370" s="147"/>
      <c r="AK370" s="147"/>
      <c r="AL370" s="147"/>
      <c r="AM370" s="147"/>
      <c r="AN370" s="147"/>
    </row>
    <row r="371" spans="1:40" x14ac:dyDescent="0.2">
      <c r="A371" s="147"/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  <c r="AH371" s="147"/>
      <c r="AI371" s="147"/>
      <c r="AJ371" s="147"/>
      <c r="AK371" s="147"/>
      <c r="AL371" s="147"/>
      <c r="AM371" s="147"/>
      <c r="AN371" s="147"/>
    </row>
    <row r="372" spans="1:40" x14ac:dyDescent="0.2">
      <c r="A372" s="147"/>
      <c r="B372" s="147"/>
      <c r="C372" s="147"/>
      <c r="D372" s="147"/>
      <c r="E372" s="147"/>
      <c r="F372" s="147"/>
      <c r="G372" s="147"/>
      <c r="H372" s="147"/>
      <c r="I372" s="147"/>
      <c r="J372" s="147"/>
      <c r="K372" s="147"/>
      <c r="L372" s="147"/>
      <c r="M372" s="147"/>
      <c r="N372" s="147"/>
      <c r="O372" s="147"/>
      <c r="P372" s="147"/>
      <c r="Q372" s="147"/>
      <c r="R372" s="147"/>
      <c r="S372" s="147"/>
      <c r="T372" s="147"/>
      <c r="U372" s="147"/>
      <c r="V372" s="147"/>
      <c r="W372" s="147"/>
      <c r="X372" s="147"/>
      <c r="Y372" s="147"/>
      <c r="Z372" s="147"/>
      <c r="AA372" s="147"/>
      <c r="AB372" s="147"/>
      <c r="AC372" s="147"/>
      <c r="AD372" s="147"/>
      <c r="AE372" s="147"/>
      <c r="AF372" s="147"/>
      <c r="AG372" s="147"/>
      <c r="AH372" s="147"/>
      <c r="AI372" s="147"/>
      <c r="AJ372" s="147"/>
      <c r="AK372" s="147"/>
      <c r="AL372" s="147"/>
      <c r="AM372" s="147"/>
      <c r="AN372" s="147"/>
    </row>
    <row r="373" spans="1:40" x14ac:dyDescent="0.2">
      <c r="A373" s="147"/>
      <c r="B373" s="147"/>
      <c r="C373" s="147"/>
      <c r="D373" s="147"/>
      <c r="E373" s="147"/>
      <c r="F373" s="147"/>
      <c r="G373" s="147"/>
      <c r="H373" s="147"/>
      <c r="I373" s="147"/>
      <c r="J373" s="147"/>
      <c r="K373" s="147"/>
      <c r="L373" s="147"/>
      <c r="M373" s="147"/>
      <c r="N373" s="147"/>
      <c r="O373" s="147"/>
      <c r="P373" s="147"/>
      <c r="Q373" s="147"/>
      <c r="R373" s="147"/>
      <c r="S373" s="147"/>
      <c r="T373" s="147"/>
      <c r="U373" s="147"/>
      <c r="V373" s="147"/>
      <c r="W373" s="147"/>
      <c r="X373" s="147"/>
      <c r="Y373" s="147"/>
      <c r="Z373" s="147"/>
      <c r="AA373" s="147"/>
      <c r="AB373" s="147"/>
      <c r="AC373" s="147"/>
      <c r="AD373" s="147"/>
      <c r="AE373" s="147"/>
      <c r="AF373" s="147"/>
      <c r="AG373" s="147"/>
      <c r="AH373" s="147"/>
      <c r="AI373" s="147"/>
      <c r="AJ373" s="147"/>
      <c r="AK373" s="147"/>
      <c r="AL373" s="147"/>
      <c r="AM373" s="147"/>
      <c r="AN373" s="147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workbookViewId="0">
      <selection sqref="A1:AA363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7" width="9.7109375" style="2"/>
    <col min="8" max="8" width="17.5703125" style="2" customWidth="1"/>
    <col min="9" max="9" width="14.5703125" style="2" customWidth="1"/>
    <col min="10" max="10" width="13.28515625" style="2" customWidth="1"/>
    <col min="11" max="16384" width="9.7109375" style="2"/>
  </cols>
  <sheetData>
    <row r="1" spans="1:27" x14ac:dyDescent="0.2">
      <c r="A1" s="279" t="s">
        <v>135</v>
      </c>
      <c r="B1" s="279"/>
      <c r="C1" s="279"/>
      <c r="D1" s="279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</row>
    <row r="2" spans="1:27" ht="37.5" customHeight="1" x14ac:dyDescent="0.2">
      <c r="A2" s="278" t="s">
        <v>138</v>
      </c>
      <c r="B2" s="278"/>
      <c r="C2" s="278"/>
      <c r="D2" s="27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</row>
    <row r="3" spans="1:27" x14ac:dyDescent="0.2">
      <c r="A3" s="277"/>
      <c r="B3" s="277"/>
      <c r="C3" s="277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</row>
    <row r="4" spans="1:27" ht="16.5" thickBot="1" x14ac:dyDescent="0.3">
      <c r="A4" s="152" t="s">
        <v>143</v>
      </c>
      <c r="B4" s="148"/>
      <c r="C4" s="149">
        <f>+'Part AGOSTO 2021'!G16</f>
        <v>367143657.16480011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</row>
    <row r="5" spans="1:27" ht="36.75" thickBot="1" x14ac:dyDescent="0.25">
      <c r="A5" s="150" t="s">
        <v>3</v>
      </c>
      <c r="B5" s="150" t="s">
        <v>142</v>
      </c>
      <c r="C5" s="150" t="s">
        <v>128</v>
      </c>
      <c r="D5" s="168" t="s">
        <v>131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</row>
    <row r="6" spans="1:27" x14ac:dyDescent="0.2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</row>
    <row r="7" spans="1:27" ht="13.5" thickBot="1" x14ac:dyDescent="0.25">
      <c r="A7" s="152" t="s">
        <v>117</v>
      </c>
      <c r="B7" s="152"/>
      <c r="C7" s="148">
        <f>+C4*0.6</f>
        <v>220286194.29888007</v>
      </c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</row>
    <row r="8" spans="1:27" ht="13.5" thickTop="1" x14ac:dyDescent="0.2">
      <c r="A8" s="153" t="s">
        <v>67</v>
      </c>
      <c r="B8" s="125">
        <v>19810827.881888464</v>
      </c>
      <c r="C8" s="169">
        <f>+C$7*'ART 14 F I'!AQ9</f>
        <v>21073887.430478454</v>
      </c>
      <c r="D8" s="154">
        <f>C8</f>
        <v>21073887.430478454</v>
      </c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</row>
    <row r="9" spans="1:27" s="5" customFormat="1" x14ac:dyDescent="0.2">
      <c r="A9" s="155" t="s">
        <v>70</v>
      </c>
      <c r="B9" s="126">
        <v>6080772.1406627633</v>
      </c>
      <c r="C9" s="170">
        <f>+C$7*'ART 14 F I'!AQ10</f>
        <v>3579256.1812701789</v>
      </c>
      <c r="D9" s="156">
        <f>IF(B9&gt;C9,B9,C9)</f>
        <v>6080772.1406627633</v>
      </c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</row>
    <row r="10" spans="1:27" x14ac:dyDescent="0.2">
      <c r="A10" s="155" t="s">
        <v>79</v>
      </c>
      <c r="B10" s="126">
        <v>6970001.4391836654</v>
      </c>
      <c r="C10" s="170">
        <f>+C$7*'ART 14 F I'!AQ11</f>
        <v>8175183.1681188382</v>
      </c>
      <c r="D10" s="156">
        <f>C10</f>
        <v>8175183.1681188382</v>
      </c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</row>
    <row r="11" spans="1:27" x14ac:dyDescent="0.2">
      <c r="A11" s="155" t="s">
        <v>81</v>
      </c>
      <c r="B11" s="126">
        <v>13667505.458854811</v>
      </c>
      <c r="C11" s="170">
        <f>+C$7*'ART 14 F I'!AQ12</f>
        <v>11675386.912811395</v>
      </c>
      <c r="D11" s="156">
        <f>C11</f>
        <v>11675386.912811395</v>
      </c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</row>
    <row r="12" spans="1:27" x14ac:dyDescent="0.2">
      <c r="A12" s="155" t="s">
        <v>86</v>
      </c>
      <c r="B12" s="126">
        <v>23819745.925687302</v>
      </c>
      <c r="C12" s="170">
        <f>+C$7*'ART 14 F I'!AQ13</f>
        <v>18428882.944772612</v>
      </c>
      <c r="D12" s="156">
        <f>C12</f>
        <v>18428882.944772612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spans="1:27" x14ac:dyDescent="0.2">
      <c r="A13" s="155" t="s">
        <v>92</v>
      </c>
      <c r="B13" s="126">
        <v>7906757.7116416125</v>
      </c>
      <c r="C13" s="170">
        <f>+C$7*'ART 14 F I'!AQ14</f>
        <v>9655480.1772751883</v>
      </c>
      <c r="D13" s="156">
        <f>C13</f>
        <v>9655480.1772751883</v>
      </c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spans="1:27" x14ac:dyDescent="0.2">
      <c r="A14" s="155" t="s">
        <v>100</v>
      </c>
      <c r="B14" s="126">
        <v>78893922.910572514</v>
      </c>
      <c r="C14" s="170">
        <f>+C$7*'ART 14 F I'!AQ15</f>
        <v>73407993.22734426</v>
      </c>
      <c r="D14" s="156">
        <f>C14</f>
        <v>73407993.22734426</v>
      </c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</row>
    <row r="15" spans="1:27" s="5" customFormat="1" x14ac:dyDescent="0.2">
      <c r="A15" s="155" t="s">
        <v>106</v>
      </c>
      <c r="B15" s="126">
        <v>2336031.8155165073</v>
      </c>
      <c r="C15" s="170">
        <f>+C$7*'ART 14 F I'!AQ16</f>
        <v>2716701.4314930635</v>
      </c>
      <c r="D15" s="156">
        <f>IF(B15&gt;C15,B15,C15)</f>
        <v>2716701.4314930635</v>
      </c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</row>
    <row r="16" spans="1:27" x14ac:dyDescent="0.2">
      <c r="A16" s="155" t="s">
        <v>107</v>
      </c>
      <c r="B16" s="126">
        <v>19632444.549620833</v>
      </c>
      <c r="C16" s="170">
        <f>+C$7*'ART 14 F I'!AQ17</f>
        <v>19232018.853401341</v>
      </c>
      <c r="D16" s="156">
        <f>C16</f>
        <v>19232018.853401341</v>
      </c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</row>
    <row r="17" spans="1:27" x14ac:dyDescent="0.2">
      <c r="A17" s="155" t="s">
        <v>108</v>
      </c>
      <c r="B17" s="126">
        <v>42764449.305603653</v>
      </c>
      <c r="C17" s="170">
        <f>+C$7*'ART 14 F I'!AQ18</f>
        <v>37402932.561519012</v>
      </c>
      <c r="D17" s="156">
        <f>C17</f>
        <v>37402932.561519012</v>
      </c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</row>
    <row r="18" spans="1:27" x14ac:dyDescent="0.2">
      <c r="A18" s="155" t="s">
        <v>109</v>
      </c>
      <c r="B18" s="126">
        <v>10475655.410605265</v>
      </c>
      <c r="C18" s="170">
        <f>+C$7*'ART 14 F I'!AQ19</f>
        <v>9821608.0324118733</v>
      </c>
      <c r="D18" s="156">
        <f>C18</f>
        <v>9821608.0324118733</v>
      </c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</row>
    <row r="19" spans="1:27" s="5" customFormat="1" x14ac:dyDescent="0.2">
      <c r="A19" s="155" t="s">
        <v>110</v>
      </c>
      <c r="B19" s="126">
        <v>4180345.009277713</v>
      </c>
      <c r="C19" s="170">
        <f>+C$7*'ART 14 F I'!AQ20</f>
        <v>5116863.3779838532</v>
      </c>
      <c r="D19" s="156">
        <f>IF(B19&gt;C19,B19,C19)</f>
        <v>5116863.3779838532</v>
      </c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</row>
    <row r="20" spans="1:27" ht="13.5" thickBot="1" x14ac:dyDescent="0.25">
      <c r="A20" s="164" t="s">
        <v>114</v>
      </c>
      <c r="B20" s="171">
        <f>SUM(B8:B19)</f>
        <v>236538459.55911508</v>
      </c>
      <c r="C20" s="172">
        <f>SUM(C8:C19)</f>
        <v>220286194.2988801</v>
      </c>
      <c r="D20" s="158">
        <f>SUM(D8:D19)</f>
        <v>222787710.25827271</v>
      </c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</row>
    <row r="21" spans="1:27" ht="13.5" thickTop="1" x14ac:dyDescent="0.2">
      <c r="A21" s="159"/>
      <c r="B21" s="159"/>
      <c r="C21" s="160"/>
      <c r="D21" s="160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spans="1:27" ht="13.5" thickBot="1" x14ac:dyDescent="0.25">
      <c r="A22" s="161" t="s">
        <v>118</v>
      </c>
      <c r="B22" s="161"/>
      <c r="C22" s="162">
        <f>+C4*0.4</f>
        <v>146857462.86592004</v>
      </c>
      <c r="D22" s="162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</row>
    <row r="23" spans="1:27" ht="13.5" thickTop="1" x14ac:dyDescent="0.2">
      <c r="A23" s="153" t="s">
        <v>62</v>
      </c>
      <c r="B23" s="173">
        <v>1718741.979730418</v>
      </c>
      <c r="C23" s="169">
        <f>+C$22*'ART 14 F I'!AQ23</f>
        <v>1770168.4173819765</v>
      </c>
      <c r="D23" s="174">
        <f t="shared" ref="D23:D61" si="0">IF(B23&gt;C23,B23,C23)</f>
        <v>1770168.4173819765</v>
      </c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</row>
    <row r="24" spans="1:27" x14ac:dyDescent="0.2">
      <c r="A24" s="155" t="s">
        <v>63</v>
      </c>
      <c r="B24" s="124">
        <v>2900632.6784418295</v>
      </c>
      <c r="C24" s="170">
        <f>+C$22*'ART 14 F I'!AQ24</f>
        <v>938114.8873576289</v>
      </c>
      <c r="D24" s="175">
        <f t="shared" si="0"/>
        <v>2900632.6784418295</v>
      </c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</row>
    <row r="25" spans="1:27" x14ac:dyDescent="0.2">
      <c r="A25" s="155" t="s">
        <v>64</v>
      </c>
      <c r="B25" s="124">
        <v>2086699.1558641589</v>
      </c>
      <c r="C25" s="170">
        <f>+C$22*'ART 14 F I'!AQ25</f>
        <v>2333054.8555570398</v>
      </c>
      <c r="D25" s="175">
        <f t="shared" si="0"/>
        <v>2333054.8555570398</v>
      </c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</row>
    <row r="26" spans="1:27" x14ac:dyDescent="0.2">
      <c r="A26" s="155" t="s">
        <v>65</v>
      </c>
      <c r="B26" s="124">
        <v>8518240.6149478927</v>
      </c>
      <c r="C26" s="170">
        <f>+C$22*'ART 14 F I'!AQ26</f>
        <v>5988134.5645434745</v>
      </c>
      <c r="D26" s="175">
        <f t="shared" si="0"/>
        <v>8518240.6149478927</v>
      </c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</row>
    <row r="27" spans="1:27" x14ac:dyDescent="0.2">
      <c r="A27" s="155" t="s">
        <v>66</v>
      </c>
      <c r="B27" s="124">
        <v>6137628.4165687896</v>
      </c>
      <c r="C27" s="170">
        <f>+C$22*'ART 14 F I'!AQ27</f>
        <v>5068653.1967424368</v>
      </c>
      <c r="D27" s="175">
        <f t="shared" si="0"/>
        <v>6137628.4165687896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</row>
    <row r="28" spans="1:27" x14ac:dyDescent="0.2">
      <c r="A28" s="155" t="s">
        <v>68</v>
      </c>
      <c r="B28" s="124">
        <v>8224675.0510386387</v>
      </c>
      <c r="C28" s="170">
        <f>+C$22*'ART 14 F I'!AQ28</f>
        <v>6750459.1721646581</v>
      </c>
      <c r="D28" s="175">
        <f t="shared" si="0"/>
        <v>8224675.0510386387</v>
      </c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</row>
    <row r="29" spans="1:27" x14ac:dyDescent="0.2">
      <c r="A29" s="155" t="s">
        <v>69</v>
      </c>
      <c r="B29" s="124">
        <v>2974219.0794475069</v>
      </c>
      <c r="C29" s="170">
        <f>+C$22*'ART 14 F I'!AQ29</f>
        <v>658255.01806161669</v>
      </c>
      <c r="D29" s="175">
        <f t="shared" si="0"/>
        <v>2974219.0794475069</v>
      </c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spans="1:27" x14ac:dyDescent="0.2">
      <c r="A30" s="155" t="s">
        <v>71</v>
      </c>
      <c r="B30" s="124">
        <v>3660359.1196084884</v>
      </c>
      <c r="C30" s="170">
        <f>+C$22*'ART 14 F I'!AQ30</f>
        <v>4647432.9105365332</v>
      </c>
      <c r="D30" s="175">
        <f t="shared" si="0"/>
        <v>4647432.9105365332</v>
      </c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</row>
    <row r="31" spans="1:27" x14ac:dyDescent="0.2">
      <c r="A31" s="155" t="s">
        <v>72</v>
      </c>
      <c r="B31" s="124">
        <v>3693123.3687319611</v>
      </c>
      <c r="C31" s="170">
        <f>+C$22*'ART 14 F I'!AQ31</f>
        <v>1511275.1874660484</v>
      </c>
      <c r="D31" s="175">
        <f t="shared" si="0"/>
        <v>3693123.3687319611</v>
      </c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</row>
    <row r="32" spans="1:27" x14ac:dyDescent="0.2">
      <c r="A32" s="155" t="s">
        <v>73</v>
      </c>
      <c r="B32" s="124">
        <v>5563132.283104402</v>
      </c>
      <c r="C32" s="170">
        <f>+C$22*'ART 14 F I'!AQ32</f>
        <v>4447020.0376515845</v>
      </c>
      <c r="D32" s="175">
        <f t="shared" si="0"/>
        <v>5563132.283104402</v>
      </c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</row>
    <row r="33" spans="1:27" x14ac:dyDescent="0.2">
      <c r="A33" s="155" t="s">
        <v>74</v>
      </c>
      <c r="B33" s="124">
        <v>3096584.7956419257</v>
      </c>
      <c r="C33" s="170">
        <f>+C$22*'ART 14 F I'!AQ33</f>
        <v>3676669.6228814749</v>
      </c>
      <c r="D33" s="175">
        <f t="shared" si="0"/>
        <v>3676669.6228814749</v>
      </c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</row>
    <row r="34" spans="1:27" x14ac:dyDescent="0.2">
      <c r="A34" s="155" t="s">
        <v>75</v>
      </c>
      <c r="B34" s="124">
        <v>18511579.150296338</v>
      </c>
      <c r="C34" s="170">
        <f>+C$22*'ART 14 F I'!AQ34</f>
        <v>19555779.175022263</v>
      </c>
      <c r="D34" s="175">
        <f t="shared" si="0"/>
        <v>19555779.175022263</v>
      </c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</row>
    <row r="35" spans="1:27" x14ac:dyDescent="0.2">
      <c r="A35" s="155" t="s">
        <v>76</v>
      </c>
      <c r="B35" s="124">
        <v>2627805.7936254339</v>
      </c>
      <c r="C35" s="170">
        <f>+C$22*'ART 14 F I'!AQ35</f>
        <v>552482.65177796432</v>
      </c>
      <c r="D35" s="175">
        <f t="shared" si="0"/>
        <v>2627805.7936254339</v>
      </c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</row>
    <row r="36" spans="1:27" x14ac:dyDescent="0.2">
      <c r="A36" s="155" t="s">
        <v>77</v>
      </c>
      <c r="B36" s="124">
        <v>896589.74625130312</v>
      </c>
      <c r="C36" s="170">
        <f>+C$22*'ART 14 F I'!AQ36</f>
        <v>1740099.0409364428</v>
      </c>
      <c r="D36" s="175">
        <f t="shared" si="0"/>
        <v>1740099.0409364428</v>
      </c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spans="1:27" x14ac:dyDescent="0.2">
      <c r="A37" s="155" t="s">
        <v>78</v>
      </c>
      <c r="B37" s="124">
        <v>13770707.587283067</v>
      </c>
      <c r="C37" s="170">
        <f>+C$22*'ART 14 F I'!AQ37</f>
        <v>11175406.512049152</v>
      </c>
      <c r="D37" s="175">
        <f t="shared" si="0"/>
        <v>13770707.587283067</v>
      </c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spans="1:27" x14ac:dyDescent="0.2">
      <c r="A38" s="155" t="s">
        <v>80</v>
      </c>
      <c r="B38" s="124">
        <v>2314156.6646707999</v>
      </c>
      <c r="C38" s="170">
        <f>+C$22*'ART 14 F I'!AQ38</f>
        <v>2326162.9671902414</v>
      </c>
      <c r="D38" s="175">
        <f t="shared" si="0"/>
        <v>2326162.9671902414</v>
      </c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</row>
    <row r="39" spans="1:27" x14ac:dyDescent="0.2">
      <c r="A39" s="155" t="s">
        <v>82</v>
      </c>
      <c r="B39" s="124">
        <v>5035804.9626811026</v>
      </c>
      <c r="C39" s="170">
        <f>+C$22*'ART 14 F I'!AQ39</f>
        <v>4586041.6845323909</v>
      </c>
      <c r="D39" s="175">
        <f t="shared" si="0"/>
        <v>5035804.9626811026</v>
      </c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</row>
    <row r="40" spans="1:27" x14ac:dyDescent="0.2">
      <c r="A40" s="155" t="s">
        <v>83</v>
      </c>
      <c r="B40" s="124">
        <v>2579267.2847709395</v>
      </c>
      <c r="C40" s="170">
        <f>+C$22*'ART 14 F I'!AQ40</f>
        <v>1183573.1262166954</v>
      </c>
      <c r="D40" s="175">
        <f t="shared" si="0"/>
        <v>2579267.2847709395</v>
      </c>
      <c r="E40" s="148"/>
      <c r="F40" s="148"/>
      <c r="G40" s="148"/>
      <c r="H40" s="176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</row>
    <row r="41" spans="1:27" x14ac:dyDescent="0.2">
      <c r="A41" s="155" t="s">
        <v>84</v>
      </c>
      <c r="B41" s="124">
        <v>4083989.3887362881</v>
      </c>
      <c r="C41" s="170">
        <f>+C$22*'ART 14 F I'!AQ41</f>
        <v>3742335.9097108389</v>
      </c>
      <c r="D41" s="175">
        <f t="shared" si="0"/>
        <v>4083989.3887362881</v>
      </c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</row>
    <row r="42" spans="1:27" x14ac:dyDescent="0.2">
      <c r="A42" s="155" t="s">
        <v>85</v>
      </c>
      <c r="B42" s="124">
        <v>4282795.5586970337</v>
      </c>
      <c r="C42" s="170">
        <f>+C$22*'ART 14 F I'!AQ42</f>
        <v>6196813.5209968304</v>
      </c>
      <c r="D42" s="175">
        <f t="shared" si="0"/>
        <v>6196813.5209968304</v>
      </c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spans="1:27" x14ac:dyDescent="0.2">
      <c r="A43" s="155" t="s">
        <v>87</v>
      </c>
      <c r="B43" s="124">
        <v>2416180.5726137017</v>
      </c>
      <c r="C43" s="170">
        <f>+C$22*'ART 14 F I'!AQ43</f>
        <v>500827.93724426889</v>
      </c>
      <c r="D43" s="175">
        <f t="shared" si="0"/>
        <v>2416180.5726137017</v>
      </c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</row>
    <row r="44" spans="1:27" x14ac:dyDescent="0.2">
      <c r="A44" s="155" t="s">
        <v>88</v>
      </c>
      <c r="B44" s="124">
        <v>2523675.0490591354</v>
      </c>
      <c r="C44" s="170">
        <f>+C$22*'ART 14 F I'!AQ44</f>
        <v>1107292.749089278</v>
      </c>
      <c r="D44" s="175">
        <f t="shared" si="0"/>
        <v>2523675.0490591354</v>
      </c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</row>
    <row r="45" spans="1:27" x14ac:dyDescent="0.2">
      <c r="A45" s="155" t="s">
        <v>89</v>
      </c>
      <c r="B45" s="124">
        <v>2212342.7486859118</v>
      </c>
      <c r="C45" s="170">
        <f>+C$22*'ART 14 F I'!AQ45</f>
        <v>488083.84783628286</v>
      </c>
      <c r="D45" s="175">
        <f t="shared" si="0"/>
        <v>2212342.7486859118</v>
      </c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</row>
    <row r="46" spans="1:27" x14ac:dyDescent="0.2">
      <c r="A46" s="155" t="s">
        <v>90</v>
      </c>
      <c r="B46" s="124">
        <v>1837459.5043967108</v>
      </c>
      <c r="C46" s="170">
        <f>+C$22*'ART 14 F I'!AQ46</f>
        <v>1196609.5588421682</v>
      </c>
      <c r="D46" s="175">
        <f t="shared" si="0"/>
        <v>1837459.5043967108</v>
      </c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</row>
    <row r="47" spans="1:27" x14ac:dyDescent="0.2">
      <c r="A47" s="155" t="s">
        <v>91</v>
      </c>
      <c r="B47" s="124">
        <v>2140203.3877801257</v>
      </c>
      <c r="C47" s="170">
        <f>+C$22*'ART 14 F I'!AQ47</f>
        <v>2683733.5396301551</v>
      </c>
      <c r="D47" s="175">
        <f t="shared" si="0"/>
        <v>2683733.5396301551</v>
      </c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</row>
    <row r="48" spans="1:27" x14ac:dyDescent="0.2">
      <c r="A48" s="155" t="s">
        <v>93</v>
      </c>
      <c r="B48" s="124">
        <v>4879372.4956070445</v>
      </c>
      <c r="C48" s="170">
        <f>+C$22*'ART 14 F I'!AQ48</f>
        <v>2157128.5891609606</v>
      </c>
      <c r="D48" s="175">
        <f t="shared" si="0"/>
        <v>4879372.4956070445</v>
      </c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</row>
    <row r="49" spans="1:27" x14ac:dyDescent="0.2">
      <c r="A49" s="155" t="s">
        <v>94</v>
      </c>
      <c r="B49" s="124">
        <v>14166911.142208725</v>
      </c>
      <c r="C49" s="170">
        <f>+C$22*'ART 14 F I'!AQ49</f>
        <v>11448731.653729333</v>
      </c>
      <c r="D49" s="175">
        <f t="shared" si="0"/>
        <v>14166911.142208725</v>
      </c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</row>
    <row r="50" spans="1:27" x14ac:dyDescent="0.2">
      <c r="A50" s="155" t="s">
        <v>95</v>
      </c>
      <c r="B50" s="124">
        <v>3175363.8344342494</v>
      </c>
      <c r="C50" s="170">
        <f>+C$22*'ART 14 F I'!AQ50</f>
        <v>1628374.0555419319</v>
      </c>
      <c r="D50" s="175">
        <f t="shared" si="0"/>
        <v>3175363.8344342494</v>
      </c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</row>
    <row r="51" spans="1:27" x14ac:dyDescent="0.2">
      <c r="A51" s="155" t="s">
        <v>96</v>
      </c>
      <c r="B51" s="124">
        <v>3099472.9189090421</v>
      </c>
      <c r="C51" s="170">
        <f>+C$22*'ART 14 F I'!AQ51</f>
        <v>199471.2625060736</v>
      </c>
      <c r="D51" s="175">
        <f t="shared" si="0"/>
        <v>3099472.9189090421</v>
      </c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</row>
    <row r="52" spans="1:27" x14ac:dyDescent="0.2">
      <c r="A52" s="155" t="s">
        <v>97</v>
      </c>
      <c r="B52" s="124">
        <v>3016799.7850949205</v>
      </c>
      <c r="C52" s="170">
        <f>+C$22*'ART 14 F I'!AQ52</f>
        <v>5003084.9458119739</v>
      </c>
      <c r="D52" s="175">
        <f t="shared" si="0"/>
        <v>5003084.9458119739</v>
      </c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spans="1:27" x14ac:dyDescent="0.2">
      <c r="A53" s="155" t="s">
        <v>98</v>
      </c>
      <c r="B53" s="124">
        <v>3822980.5116202496</v>
      </c>
      <c r="C53" s="170">
        <f>+C$22*'ART 14 F I'!AQ53</f>
        <v>3110876.1927354168</v>
      </c>
      <c r="D53" s="175">
        <f t="shared" si="0"/>
        <v>3822980.5116202496</v>
      </c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spans="1:27" x14ac:dyDescent="0.2">
      <c r="A54" s="155" t="s">
        <v>99</v>
      </c>
      <c r="B54" s="124">
        <v>17905596.972311419</v>
      </c>
      <c r="C54" s="170">
        <f>+C$22*'ART 14 F I'!AQ54</f>
        <v>8354821.1250123316</v>
      </c>
      <c r="D54" s="175">
        <f t="shared" si="0"/>
        <v>17905596.972311419</v>
      </c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</row>
    <row r="55" spans="1:27" x14ac:dyDescent="0.2">
      <c r="A55" s="155" t="s">
        <v>101</v>
      </c>
      <c r="B55" s="124">
        <v>3555590.9669409785</v>
      </c>
      <c r="C55" s="170">
        <f>+C$22*'ART 14 F I'!AQ55</f>
        <v>1886623.2251722401</v>
      </c>
      <c r="D55" s="175">
        <f t="shared" si="0"/>
        <v>3555590.9669409785</v>
      </c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</row>
    <row r="56" spans="1:27" x14ac:dyDescent="0.2">
      <c r="A56" s="155" t="s">
        <v>102</v>
      </c>
      <c r="B56" s="124">
        <v>5273138.6626843316</v>
      </c>
      <c r="C56" s="170">
        <f>+C$22*'ART 14 F I'!AQ56</f>
        <v>6648151.3579438021</v>
      </c>
      <c r="D56" s="175">
        <f t="shared" si="0"/>
        <v>6648151.3579438021</v>
      </c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</row>
    <row r="57" spans="1:27" x14ac:dyDescent="0.2">
      <c r="A57" s="155" t="s">
        <v>103</v>
      </c>
      <c r="B57" s="124">
        <v>2047968.1766068395</v>
      </c>
      <c r="C57" s="170">
        <f>+C$22*'ART 14 F I'!AQ57</f>
        <v>1836778.3286174275</v>
      </c>
      <c r="D57" s="175">
        <f t="shared" si="0"/>
        <v>2047968.1766068395</v>
      </c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</row>
    <row r="58" spans="1:27" x14ac:dyDescent="0.2">
      <c r="A58" s="155" t="s">
        <v>104</v>
      </c>
      <c r="B58" s="124">
        <v>2582856.558794497</v>
      </c>
      <c r="C58" s="170">
        <f>+C$22*'ART 14 F I'!AQ58</f>
        <v>1147372.4234582256</v>
      </c>
      <c r="D58" s="175">
        <f t="shared" si="0"/>
        <v>2582856.558794497</v>
      </c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spans="1:27" x14ac:dyDescent="0.2">
      <c r="A59" s="155" t="s">
        <v>105</v>
      </c>
      <c r="B59" s="124">
        <v>4652120.7692636168</v>
      </c>
      <c r="C59" s="170">
        <f>+C$22*'ART 14 F I'!AQ59</f>
        <v>4296784.5363317356</v>
      </c>
      <c r="D59" s="175">
        <f t="shared" si="0"/>
        <v>4652120.7692636168</v>
      </c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spans="1:27" x14ac:dyDescent="0.2">
      <c r="A60" s="155" t="s">
        <v>111</v>
      </c>
      <c r="B60" s="124">
        <v>1539148.4819499056</v>
      </c>
      <c r="C60" s="170">
        <f>+C$22*'ART 14 F I'!AQ60</f>
        <v>2684054.4276401997</v>
      </c>
      <c r="D60" s="175">
        <f t="shared" si="0"/>
        <v>2684054.4276401997</v>
      </c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</row>
    <row r="61" spans="1:27" x14ac:dyDescent="0.2">
      <c r="A61" s="155" t="s">
        <v>112</v>
      </c>
      <c r="B61" s="124">
        <v>3547664.3072716095</v>
      </c>
      <c r="C61" s="170">
        <f>+C$22*'ART 14 F I'!AQ61</f>
        <v>1630730.6508389211</v>
      </c>
      <c r="D61" s="175">
        <f t="shared" si="0"/>
        <v>3547664.3072716095</v>
      </c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</row>
    <row r="62" spans="1:27" s="5" customFormat="1" x14ac:dyDescent="0.2">
      <c r="A62" s="163" t="s">
        <v>114</v>
      </c>
      <c r="B62" s="177">
        <f>SUM(B23:B61)</f>
        <v>187071579.52637127</v>
      </c>
      <c r="C62" s="170">
        <f>SUM(C23:C61)</f>
        <v>146857462.86591998</v>
      </c>
      <c r="D62" s="175">
        <f>SUM(D23:D61)</f>
        <v>197799987.8196305</v>
      </c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</row>
    <row r="63" spans="1:27" ht="13.5" thickBot="1" x14ac:dyDescent="0.25">
      <c r="A63" s="164" t="s">
        <v>113</v>
      </c>
      <c r="B63" s="178">
        <f>SUM(B62,B20)</f>
        <v>423610039.08548635</v>
      </c>
      <c r="C63" s="179">
        <f>+C62+C20</f>
        <v>367143657.16480005</v>
      </c>
      <c r="D63" s="180">
        <f>SUM(D20+D62)</f>
        <v>420587698.07790321</v>
      </c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</row>
    <row r="64" spans="1:27" ht="13.5" thickTop="1" x14ac:dyDescent="0.2">
      <c r="A64" s="148"/>
      <c r="B64" s="148"/>
      <c r="C64" s="166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</row>
    <row r="65" spans="1:27" ht="15" x14ac:dyDescent="0.25">
      <c r="A65" s="148"/>
      <c r="B65" s="148"/>
      <c r="C65" s="167"/>
      <c r="D65" s="181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</row>
    <row r="66" spans="1:27" x14ac:dyDescent="0.2">
      <c r="A66" s="148"/>
      <c r="B66" s="148"/>
      <c r="C66" s="166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</row>
    <row r="67" spans="1:27" x14ac:dyDescent="0.2">
      <c r="A67" s="148"/>
      <c r="B67" s="148"/>
      <c r="C67" s="166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</row>
    <row r="68" spans="1:27" x14ac:dyDescent="0.2">
      <c r="A68" s="148"/>
      <c r="B68" s="148"/>
      <c r="C68" s="166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spans="1:27" x14ac:dyDescent="0.2">
      <c r="A69" s="148"/>
      <c r="B69" s="148"/>
      <c r="C69" s="166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</row>
    <row r="70" spans="1:27" x14ac:dyDescent="0.2">
      <c r="A70" s="148"/>
      <c r="B70" s="148"/>
      <c r="C70" s="166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</row>
    <row r="71" spans="1:27" x14ac:dyDescent="0.2">
      <c r="A71" s="148"/>
      <c r="B71" s="148"/>
      <c r="C71" s="166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</row>
    <row r="72" spans="1:27" x14ac:dyDescent="0.2">
      <c r="A72" s="148"/>
      <c r="B72" s="148"/>
      <c r="C72" s="166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</row>
    <row r="73" spans="1:27" x14ac:dyDescent="0.2">
      <c r="A73" s="148"/>
      <c r="B73" s="148"/>
      <c r="C73" s="166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</row>
    <row r="74" spans="1:27" x14ac:dyDescent="0.2">
      <c r="A74" s="148"/>
      <c r="B74" s="148"/>
      <c r="C74" s="166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</row>
    <row r="75" spans="1:27" x14ac:dyDescent="0.2">
      <c r="A75" s="148"/>
      <c r="B75" s="148"/>
      <c r="C75" s="166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</row>
    <row r="76" spans="1:27" x14ac:dyDescent="0.2">
      <c r="A76" s="148"/>
      <c r="B76" s="148"/>
      <c r="C76" s="166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</row>
    <row r="77" spans="1:27" x14ac:dyDescent="0.2">
      <c r="A77" s="148"/>
      <c r="B77" s="148"/>
      <c r="C77" s="166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</row>
    <row r="78" spans="1:27" x14ac:dyDescent="0.2">
      <c r="A78" s="148"/>
      <c r="B78" s="148"/>
      <c r="C78" s="166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spans="1:27" x14ac:dyDescent="0.2">
      <c r="A79" s="148"/>
      <c r="B79" s="148"/>
      <c r="C79" s="166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</row>
    <row r="80" spans="1:27" x14ac:dyDescent="0.2">
      <c r="A80" s="148"/>
      <c r="B80" s="148"/>
      <c r="C80" s="166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</row>
    <row r="81" spans="1:27" x14ac:dyDescent="0.2">
      <c r="A81" s="148"/>
      <c r="B81" s="148"/>
      <c r="C81" s="166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</row>
    <row r="82" spans="1:27" x14ac:dyDescent="0.2">
      <c r="A82" s="148"/>
      <c r="B82" s="148"/>
      <c r="C82" s="166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spans="1:27" x14ac:dyDescent="0.2">
      <c r="A83" s="148"/>
      <c r="B83" s="148"/>
      <c r="C83" s="166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</row>
    <row r="84" spans="1:27" x14ac:dyDescent="0.2">
      <c r="A84" s="148"/>
      <c r="B84" s="148"/>
      <c r="C84" s="166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</row>
    <row r="85" spans="1:27" x14ac:dyDescent="0.2">
      <c r="A85" s="148"/>
      <c r="B85" s="148"/>
      <c r="C85" s="166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spans="1:27" x14ac:dyDescent="0.2">
      <c r="A86" s="148"/>
      <c r="B86" s="148"/>
      <c r="C86" s="166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</row>
    <row r="87" spans="1:27" x14ac:dyDescent="0.2">
      <c r="A87" s="148"/>
      <c r="B87" s="148"/>
      <c r="C87" s="166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</row>
    <row r="88" spans="1:27" x14ac:dyDescent="0.2">
      <c r="A88" s="148"/>
      <c r="B88" s="148"/>
      <c r="C88" s="166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  <row r="89" spans="1:27" x14ac:dyDescent="0.2">
      <c r="A89" s="148"/>
      <c r="B89" s="148"/>
      <c r="C89" s="166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</row>
    <row r="90" spans="1:27" x14ac:dyDescent="0.2">
      <c r="A90" s="148"/>
      <c r="B90" s="148"/>
      <c r="C90" s="166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</row>
    <row r="91" spans="1:27" x14ac:dyDescent="0.2">
      <c r="A91" s="148"/>
      <c r="B91" s="148"/>
      <c r="C91" s="166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</row>
    <row r="92" spans="1:27" x14ac:dyDescent="0.2">
      <c r="A92" s="148"/>
      <c r="B92" s="148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</row>
    <row r="93" spans="1:27" x14ac:dyDescent="0.2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</row>
    <row r="94" spans="1:27" x14ac:dyDescent="0.2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</row>
    <row r="95" spans="1:27" x14ac:dyDescent="0.2">
      <c r="A95" s="148"/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</row>
    <row r="96" spans="1:27" x14ac:dyDescent="0.2">
      <c r="A96" s="148"/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48"/>
    </row>
    <row r="97" spans="1:27" x14ac:dyDescent="0.2">
      <c r="A97" s="148"/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  <c r="AA97" s="148"/>
    </row>
    <row r="98" spans="1:27" x14ac:dyDescent="0.2">
      <c r="A98" s="148"/>
      <c r="B98" s="148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  <c r="AA98" s="148"/>
    </row>
    <row r="99" spans="1:27" x14ac:dyDescent="0.2">
      <c r="A99" s="148"/>
      <c r="B99" s="148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</row>
    <row r="100" spans="1:27" x14ac:dyDescent="0.2">
      <c r="A100" s="148"/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</row>
    <row r="101" spans="1:27" x14ac:dyDescent="0.2">
      <c r="A101" s="148"/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</row>
    <row r="102" spans="1:27" x14ac:dyDescent="0.2">
      <c r="A102" s="148"/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</row>
    <row r="103" spans="1:27" x14ac:dyDescent="0.2">
      <c r="A103" s="148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</row>
    <row r="104" spans="1:27" x14ac:dyDescent="0.2">
      <c r="A104" s="148"/>
      <c r="B104" s="148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</row>
    <row r="105" spans="1:27" x14ac:dyDescent="0.2">
      <c r="A105" s="148"/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</row>
    <row r="106" spans="1:27" x14ac:dyDescent="0.2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</row>
    <row r="107" spans="1:27" x14ac:dyDescent="0.2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</row>
    <row r="108" spans="1:27" x14ac:dyDescent="0.2">
      <c r="A108" s="148"/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</row>
    <row r="109" spans="1:27" x14ac:dyDescent="0.2">
      <c r="A109" s="148"/>
      <c r="B109" s="148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</row>
    <row r="110" spans="1:27" x14ac:dyDescent="0.2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</row>
    <row r="111" spans="1:27" x14ac:dyDescent="0.2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</row>
    <row r="112" spans="1:27" x14ac:dyDescent="0.2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</row>
    <row r="113" spans="1:27" x14ac:dyDescent="0.2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</row>
    <row r="114" spans="1:27" x14ac:dyDescent="0.2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</row>
    <row r="115" spans="1:27" x14ac:dyDescent="0.2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</row>
    <row r="116" spans="1:27" x14ac:dyDescent="0.2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</row>
    <row r="117" spans="1:27" x14ac:dyDescent="0.2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</row>
    <row r="118" spans="1:27" x14ac:dyDescent="0.2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48"/>
    </row>
    <row r="119" spans="1:27" x14ac:dyDescent="0.2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</row>
    <row r="120" spans="1:27" x14ac:dyDescent="0.2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</row>
    <row r="121" spans="1:27" x14ac:dyDescent="0.2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8"/>
    </row>
    <row r="122" spans="1:27" x14ac:dyDescent="0.2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</row>
    <row r="123" spans="1:27" x14ac:dyDescent="0.2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</row>
    <row r="124" spans="1:27" x14ac:dyDescent="0.2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48"/>
    </row>
    <row r="125" spans="1:27" x14ac:dyDescent="0.2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</row>
    <row r="126" spans="1:27" x14ac:dyDescent="0.2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48"/>
    </row>
    <row r="127" spans="1:27" x14ac:dyDescent="0.2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</row>
    <row r="128" spans="1:27" x14ac:dyDescent="0.2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48"/>
    </row>
    <row r="129" spans="1:27" x14ac:dyDescent="0.2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48"/>
    </row>
    <row r="130" spans="1:27" x14ac:dyDescent="0.2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48"/>
    </row>
    <row r="131" spans="1:27" x14ac:dyDescent="0.2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</row>
    <row r="132" spans="1:27" x14ac:dyDescent="0.2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</row>
    <row r="133" spans="1:27" x14ac:dyDescent="0.2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</row>
    <row r="134" spans="1:27" x14ac:dyDescent="0.2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</row>
    <row r="135" spans="1:27" x14ac:dyDescent="0.2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48"/>
    </row>
    <row r="136" spans="1:27" x14ac:dyDescent="0.2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</row>
    <row r="137" spans="1:27" x14ac:dyDescent="0.2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</row>
    <row r="138" spans="1:27" x14ac:dyDescent="0.2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</row>
    <row r="139" spans="1:27" x14ac:dyDescent="0.2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</row>
    <row r="140" spans="1:27" x14ac:dyDescent="0.2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</row>
    <row r="141" spans="1:27" x14ac:dyDescent="0.2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</row>
    <row r="142" spans="1:27" x14ac:dyDescent="0.2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48"/>
    </row>
    <row r="143" spans="1:27" x14ac:dyDescent="0.2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</row>
    <row r="144" spans="1:27" x14ac:dyDescent="0.2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</row>
    <row r="145" spans="1:27" x14ac:dyDescent="0.2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</row>
    <row r="146" spans="1:27" x14ac:dyDescent="0.2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</row>
    <row r="147" spans="1:27" x14ac:dyDescent="0.2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48"/>
    </row>
    <row r="148" spans="1:27" x14ac:dyDescent="0.2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</row>
    <row r="149" spans="1:27" x14ac:dyDescent="0.2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</row>
    <row r="150" spans="1:27" x14ac:dyDescent="0.2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</row>
    <row r="151" spans="1:27" x14ac:dyDescent="0.2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</row>
    <row r="152" spans="1:27" x14ac:dyDescent="0.2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</row>
    <row r="153" spans="1:27" x14ac:dyDescent="0.2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</row>
    <row r="154" spans="1:27" x14ac:dyDescent="0.2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48"/>
    </row>
    <row r="155" spans="1:27" x14ac:dyDescent="0.2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</row>
    <row r="156" spans="1:27" x14ac:dyDescent="0.2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</row>
    <row r="157" spans="1:27" x14ac:dyDescent="0.2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</row>
    <row r="158" spans="1:27" x14ac:dyDescent="0.2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</row>
    <row r="159" spans="1:27" x14ac:dyDescent="0.2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</row>
    <row r="160" spans="1:27" x14ac:dyDescent="0.2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</row>
    <row r="161" spans="1:27" x14ac:dyDescent="0.2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</row>
    <row r="162" spans="1:27" x14ac:dyDescent="0.2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</row>
    <row r="163" spans="1:27" x14ac:dyDescent="0.2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</row>
    <row r="164" spans="1:27" x14ac:dyDescent="0.2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</row>
    <row r="165" spans="1:27" x14ac:dyDescent="0.2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</row>
    <row r="166" spans="1:27" x14ac:dyDescent="0.2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</row>
    <row r="167" spans="1:27" x14ac:dyDescent="0.2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</row>
    <row r="168" spans="1:27" x14ac:dyDescent="0.2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</row>
    <row r="169" spans="1:27" x14ac:dyDescent="0.2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</row>
    <row r="170" spans="1:27" x14ac:dyDescent="0.2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</row>
    <row r="171" spans="1:27" x14ac:dyDescent="0.2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</row>
    <row r="172" spans="1:27" x14ac:dyDescent="0.2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</row>
    <row r="173" spans="1:27" x14ac:dyDescent="0.2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</row>
    <row r="174" spans="1:27" x14ac:dyDescent="0.2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</row>
    <row r="175" spans="1:27" x14ac:dyDescent="0.2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</row>
    <row r="176" spans="1:27" x14ac:dyDescent="0.2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</row>
    <row r="177" spans="1:27" x14ac:dyDescent="0.2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</row>
    <row r="178" spans="1:27" x14ac:dyDescent="0.2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</row>
    <row r="179" spans="1:27" x14ac:dyDescent="0.2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</row>
    <row r="180" spans="1:27" x14ac:dyDescent="0.2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</row>
    <row r="181" spans="1:27" x14ac:dyDescent="0.2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</row>
    <row r="182" spans="1:27" x14ac:dyDescent="0.2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</row>
    <row r="183" spans="1:27" x14ac:dyDescent="0.2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</row>
    <row r="184" spans="1:27" x14ac:dyDescent="0.2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</row>
    <row r="185" spans="1:27" x14ac:dyDescent="0.2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</row>
    <row r="186" spans="1:27" x14ac:dyDescent="0.2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</row>
    <row r="187" spans="1:27" x14ac:dyDescent="0.2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</row>
    <row r="188" spans="1:27" x14ac:dyDescent="0.2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</row>
    <row r="189" spans="1:27" x14ac:dyDescent="0.2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</row>
    <row r="190" spans="1:27" x14ac:dyDescent="0.2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</row>
    <row r="191" spans="1:27" x14ac:dyDescent="0.2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</row>
    <row r="192" spans="1:27" x14ac:dyDescent="0.2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</row>
    <row r="193" spans="1:27" x14ac:dyDescent="0.2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</row>
    <row r="194" spans="1:27" x14ac:dyDescent="0.2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</row>
    <row r="195" spans="1:27" x14ac:dyDescent="0.2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</row>
    <row r="196" spans="1:27" x14ac:dyDescent="0.2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</row>
    <row r="197" spans="1:27" x14ac:dyDescent="0.2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</row>
    <row r="198" spans="1:27" x14ac:dyDescent="0.2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</row>
    <row r="199" spans="1:27" x14ac:dyDescent="0.2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</row>
    <row r="200" spans="1:27" x14ac:dyDescent="0.2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</row>
    <row r="201" spans="1:27" x14ac:dyDescent="0.2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</row>
    <row r="202" spans="1:27" x14ac:dyDescent="0.2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</row>
    <row r="203" spans="1:27" x14ac:dyDescent="0.2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</row>
    <row r="204" spans="1:27" x14ac:dyDescent="0.2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</row>
    <row r="205" spans="1:27" x14ac:dyDescent="0.2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</row>
    <row r="206" spans="1:27" x14ac:dyDescent="0.2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</row>
    <row r="207" spans="1:27" x14ac:dyDescent="0.2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</row>
    <row r="208" spans="1:27" x14ac:dyDescent="0.2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</row>
    <row r="209" spans="1:27" x14ac:dyDescent="0.2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</row>
    <row r="210" spans="1:27" x14ac:dyDescent="0.2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</row>
    <row r="211" spans="1:27" x14ac:dyDescent="0.2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</row>
    <row r="212" spans="1:27" x14ac:dyDescent="0.2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</row>
    <row r="213" spans="1:27" x14ac:dyDescent="0.2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</row>
    <row r="214" spans="1:27" x14ac:dyDescent="0.2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</row>
    <row r="215" spans="1:27" x14ac:dyDescent="0.2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</row>
    <row r="216" spans="1:27" x14ac:dyDescent="0.2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</row>
    <row r="217" spans="1:27" x14ac:dyDescent="0.2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</row>
    <row r="218" spans="1:27" x14ac:dyDescent="0.2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</row>
    <row r="219" spans="1:27" x14ac:dyDescent="0.2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</row>
    <row r="220" spans="1:27" x14ac:dyDescent="0.2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</row>
    <row r="221" spans="1:27" x14ac:dyDescent="0.2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</row>
    <row r="222" spans="1:27" x14ac:dyDescent="0.2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</row>
    <row r="223" spans="1:27" x14ac:dyDescent="0.2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</row>
    <row r="224" spans="1:27" x14ac:dyDescent="0.2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</row>
    <row r="225" spans="1:27" x14ac:dyDescent="0.2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</row>
    <row r="226" spans="1:27" x14ac:dyDescent="0.2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</row>
    <row r="227" spans="1:27" x14ac:dyDescent="0.2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</row>
    <row r="228" spans="1:27" x14ac:dyDescent="0.2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</row>
    <row r="229" spans="1:27" x14ac:dyDescent="0.2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</row>
    <row r="230" spans="1:27" x14ac:dyDescent="0.2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</row>
    <row r="231" spans="1:27" x14ac:dyDescent="0.2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</row>
    <row r="232" spans="1:27" x14ac:dyDescent="0.2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</row>
    <row r="233" spans="1:27" x14ac:dyDescent="0.2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</row>
    <row r="234" spans="1:27" x14ac:dyDescent="0.2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</row>
    <row r="235" spans="1:27" x14ac:dyDescent="0.2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</row>
    <row r="236" spans="1:27" x14ac:dyDescent="0.2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</row>
    <row r="237" spans="1:27" x14ac:dyDescent="0.2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</row>
    <row r="238" spans="1:27" x14ac:dyDescent="0.2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</row>
    <row r="239" spans="1:27" x14ac:dyDescent="0.2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</row>
    <row r="240" spans="1:27" x14ac:dyDescent="0.2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</row>
    <row r="241" spans="1:27" x14ac:dyDescent="0.2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</row>
    <row r="242" spans="1:27" x14ac:dyDescent="0.2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</row>
    <row r="243" spans="1:27" x14ac:dyDescent="0.2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</row>
    <row r="244" spans="1:27" x14ac:dyDescent="0.2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</row>
    <row r="245" spans="1:27" x14ac:dyDescent="0.2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</row>
    <row r="246" spans="1:27" x14ac:dyDescent="0.2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</row>
    <row r="247" spans="1:27" x14ac:dyDescent="0.2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</row>
    <row r="248" spans="1:27" x14ac:dyDescent="0.2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</row>
    <row r="249" spans="1:27" x14ac:dyDescent="0.2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</row>
    <row r="250" spans="1:27" x14ac:dyDescent="0.2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</row>
    <row r="251" spans="1:27" x14ac:dyDescent="0.2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</row>
    <row r="252" spans="1:27" x14ac:dyDescent="0.2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</row>
    <row r="253" spans="1:27" x14ac:dyDescent="0.2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</row>
    <row r="254" spans="1:27" x14ac:dyDescent="0.2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</row>
    <row r="255" spans="1:27" x14ac:dyDescent="0.2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</row>
    <row r="256" spans="1:27" x14ac:dyDescent="0.2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</row>
    <row r="257" spans="1:27" x14ac:dyDescent="0.2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</row>
    <row r="258" spans="1:27" x14ac:dyDescent="0.2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</row>
    <row r="259" spans="1:27" x14ac:dyDescent="0.2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</row>
    <row r="260" spans="1:27" x14ac:dyDescent="0.2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</row>
    <row r="261" spans="1:27" x14ac:dyDescent="0.2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</row>
    <row r="262" spans="1:27" x14ac:dyDescent="0.2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</row>
    <row r="263" spans="1:27" x14ac:dyDescent="0.2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</row>
    <row r="264" spans="1:27" x14ac:dyDescent="0.2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</row>
    <row r="265" spans="1:27" x14ac:dyDescent="0.2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</row>
    <row r="266" spans="1:27" x14ac:dyDescent="0.2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</row>
    <row r="267" spans="1:27" x14ac:dyDescent="0.2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</row>
    <row r="268" spans="1:27" x14ac:dyDescent="0.2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</row>
    <row r="269" spans="1:27" x14ac:dyDescent="0.2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</row>
    <row r="270" spans="1:27" x14ac:dyDescent="0.2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</row>
    <row r="271" spans="1:27" x14ac:dyDescent="0.2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</row>
    <row r="272" spans="1:27" x14ac:dyDescent="0.2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</row>
    <row r="273" spans="1:27" x14ac:dyDescent="0.2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</row>
    <row r="274" spans="1:27" x14ac:dyDescent="0.2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</row>
    <row r="275" spans="1:27" x14ac:dyDescent="0.2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</row>
    <row r="276" spans="1:27" x14ac:dyDescent="0.2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</row>
    <row r="277" spans="1:27" x14ac:dyDescent="0.2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</row>
    <row r="278" spans="1:27" x14ac:dyDescent="0.2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</row>
    <row r="279" spans="1:27" x14ac:dyDescent="0.2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</row>
    <row r="280" spans="1:27" x14ac:dyDescent="0.2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</row>
    <row r="281" spans="1:27" x14ac:dyDescent="0.2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</row>
    <row r="282" spans="1:27" x14ac:dyDescent="0.2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</row>
    <row r="283" spans="1:27" x14ac:dyDescent="0.2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</row>
    <row r="284" spans="1:27" x14ac:dyDescent="0.2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</row>
    <row r="285" spans="1:27" x14ac:dyDescent="0.2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</row>
    <row r="286" spans="1:27" x14ac:dyDescent="0.2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</row>
    <row r="287" spans="1:27" x14ac:dyDescent="0.2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</row>
    <row r="288" spans="1:27" x14ac:dyDescent="0.2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</row>
    <row r="289" spans="1:27" x14ac:dyDescent="0.2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</row>
    <row r="290" spans="1:27" x14ac:dyDescent="0.2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</row>
    <row r="291" spans="1:27" x14ac:dyDescent="0.2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</row>
    <row r="292" spans="1:27" x14ac:dyDescent="0.2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</row>
    <row r="293" spans="1:27" x14ac:dyDescent="0.2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</row>
    <row r="294" spans="1:27" x14ac:dyDescent="0.2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</row>
    <row r="295" spans="1:27" x14ac:dyDescent="0.2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</row>
    <row r="296" spans="1:27" x14ac:dyDescent="0.2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</row>
    <row r="297" spans="1:27" x14ac:dyDescent="0.2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</row>
    <row r="298" spans="1:27" x14ac:dyDescent="0.2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</row>
    <row r="299" spans="1:27" x14ac:dyDescent="0.2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</row>
    <row r="300" spans="1:27" x14ac:dyDescent="0.2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</row>
    <row r="301" spans="1:27" x14ac:dyDescent="0.2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</row>
    <row r="302" spans="1:27" x14ac:dyDescent="0.2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</row>
    <row r="303" spans="1:27" x14ac:dyDescent="0.2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</row>
    <row r="304" spans="1:27" x14ac:dyDescent="0.2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</row>
    <row r="305" spans="1:27" x14ac:dyDescent="0.2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</row>
    <row r="306" spans="1:27" x14ac:dyDescent="0.2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</row>
    <row r="307" spans="1:27" x14ac:dyDescent="0.2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</row>
    <row r="308" spans="1:27" x14ac:dyDescent="0.2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</row>
    <row r="309" spans="1:27" x14ac:dyDescent="0.2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</row>
    <row r="310" spans="1:27" x14ac:dyDescent="0.2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</row>
    <row r="311" spans="1:27" x14ac:dyDescent="0.2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</row>
    <row r="312" spans="1:27" x14ac:dyDescent="0.2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</row>
    <row r="313" spans="1:27" x14ac:dyDescent="0.2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</row>
    <row r="314" spans="1:27" x14ac:dyDescent="0.2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</row>
    <row r="315" spans="1:27" x14ac:dyDescent="0.2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</row>
    <row r="316" spans="1:27" x14ac:dyDescent="0.2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</row>
    <row r="317" spans="1:27" x14ac:dyDescent="0.2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</row>
    <row r="318" spans="1:27" x14ac:dyDescent="0.2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</row>
    <row r="319" spans="1:27" x14ac:dyDescent="0.2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48"/>
    </row>
    <row r="320" spans="1:27" x14ac:dyDescent="0.2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48"/>
    </row>
    <row r="321" spans="1:27" x14ac:dyDescent="0.2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48"/>
    </row>
    <row r="322" spans="1:27" x14ac:dyDescent="0.2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</row>
    <row r="323" spans="1:27" x14ac:dyDescent="0.2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48"/>
    </row>
    <row r="324" spans="1:27" x14ac:dyDescent="0.2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48"/>
    </row>
    <row r="325" spans="1:27" x14ac:dyDescent="0.2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</row>
    <row r="326" spans="1:27" x14ac:dyDescent="0.2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48"/>
    </row>
    <row r="327" spans="1:27" x14ac:dyDescent="0.2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48"/>
    </row>
    <row r="328" spans="1:27" x14ac:dyDescent="0.2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</row>
    <row r="329" spans="1:27" x14ac:dyDescent="0.2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48"/>
    </row>
    <row r="330" spans="1:27" x14ac:dyDescent="0.2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</row>
    <row r="331" spans="1:27" x14ac:dyDescent="0.2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48"/>
    </row>
    <row r="332" spans="1:27" x14ac:dyDescent="0.2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48"/>
    </row>
    <row r="333" spans="1:27" x14ac:dyDescent="0.2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48"/>
    </row>
    <row r="334" spans="1:27" x14ac:dyDescent="0.2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</row>
    <row r="335" spans="1:27" x14ac:dyDescent="0.2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48"/>
    </row>
    <row r="336" spans="1:27" x14ac:dyDescent="0.2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</row>
    <row r="337" spans="1:27" x14ac:dyDescent="0.2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48"/>
    </row>
    <row r="338" spans="1:27" x14ac:dyDescent="0.2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48"/>
    </row>
    <row r="339" spans="1:27" x14ac:dyDescent="0.2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</row>
    <row r="340" spans="1:27" x14ac:dyDescent="0.2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48"/>
    </row>
    <row r="341" spans="1:27" x14ac:dyDescent="0.2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48"/>
    </row>
    <row r="342" spans="1:27" x14ac:dyDescent="0.2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</row>
    <row r="343" spans="1:27" x14ac:dyDescent="0.2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48"/>
    </row>
    <row r="344" spans="1:27" x14ac:dyDescent="0.2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</row>
    <row r="345" spans="1:27" x14ac:dyDescent="0.2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48"/>
    </row>
    <row r="346" spans="1:27" x14ac:dyDescent="0.2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</row>
    <row r="347" spans="1:27" x14ac:dyDescent="0.2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</row>
    <row r="348" spans="1:27" x14ac:dyDescent="0.2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48"/>
    </row>
    <row r="349" spans="1:27" x14ac:dyDescent="0.2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48"/>
    </row>
    <row r="350" spans="1:27" x14ac:dyDescent="0.2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</row>
    <row r="351" spans="1:27" x14ac:dyDescent="0.2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48"/>
    </row>
    <row r="352" spans="1:27" x14ac:dyDescent="0.2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48"/>
    </row>
    <row r="353" spans="1:27" x14ac:dyDescent="0.2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48"/>
    </row>
    <row r="354" spans="1:27" x14ac:dyDescent="0.2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</row>
    <row r="355" spans="1:27" x14ac:dyDescent="0.2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48"/>
    </row>
    <row r="356" spans="1:27" x14ac:dyDescent="0.2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</row>
    <row r="357" spans="1:27" x14ac:dyDescent="0.2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48"/>
    </row>
    <row r="358" spans="1:27" x14ac:dyDescent="0.2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48"/>
    </row>
    <row r="359" spans="1:27" x14ac:dyDescent="0.2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48"/>
    </row>
    <row r="360" spans="1:27" x14ac:dyDescent="0.2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</row>
    <row r="361" spans="1:27" x14ac:dyDescent="0.2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</row>
    <row r="362" spans="1:27" x14ac:dyDescent="0.2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48"/>
    </row>
    <row r="363" spans="1:27" x14ac:dyDescent="0.2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  <c r="AA363" s="148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216" customWidth="1"/>
    <col min="2" max="2" width="15.85546875" style="216" customWidth="1"/>
    <col min="3" max="3" width="14.5703125" style="216" customWidth="1"/>
    <col min="4" max="4" width="13.85546875" style="216" customWidth="1"/>
    <col min="5" max="5" width="14.140625" style="216" customWidth="1"/>
    <col min="6" max="6" width="16" style="216" customWidth="1"/>
    <col min="7" max="7" width="13.7109375" style="216" customWidth="1"/>
    <col min="8" max="8" width="14.5703125" style="216" customWidth="1"/>
    <col min="9" max="9" width="22.140625" style="216" customWidth="1"/>
    <col min="10" max="16384" width="11.42578125" style="216"/>
  </cols>
  <sheetData>
    <row r="1" spans="1:46" ht="17.25" thickBot="1" x14ac:dyDescent="0.3">
      <c r="A1" s="280" t="s">
        <v>210</v>
      </c>
      <c r="B1" s="280"/>
      <c r="C1" s="280"/>
      <c r="D1" s="280"/>
      <c r="E1" s="280"/>
      <c r="F1" s="280" t="s">
        <v>211</v>
      </c>
      <c r="G1" s="280"/>
      <c r="H1" s="280"/>
      <c r="I1" s="280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</row>
    <row r="2" spans="1:46" ht="18" thickTop="1" thickBot="1" x14ac:dyDescent="0.3">
      <c r="A2" s="217" t="s">
        <v>212</v>
      </c>
      <c r="B2" s="218">
        <v>2000</v>
      </c>
      <c r="C2" s="219">
        <v>2010</v>
      </c>
      <c r="D2" s="219">
        <v>2010</v>
      </c>
      <c r="E2" s="220">
        <v>2010</v>
      </c>
      <c r="F2" s="219">
        <v>2010</v>
      </c>
      <c r="G2" s="219">
        <v>2020</v>
      </c>
      <c r="H2" s="219">
        <v>2020</v>
      </c>
      <c r="I2" s="220">
        <v>2020</v>
      </c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</row>
    <row r="3" spans="1:46" ht="51" thickTop="1" thickBot="1" x14ac:dyDescent="0.3">
      <c r="A3" s="221" t="s">
        <v>213</v>
      </c>
      <c r="B3" s="221" t="s">
        <v>214</v>
      </c>
      <c r="C3" s="222" t="s">
        <v>215</v>
      </c>
      <c r="D3" s="223" t="s">
        <v>216</v>
      </c>
      <c r="E3" s="224" t="s">
        <v>217</v>
      </c>
      <c r="F3" s="225" t="s">
        <v>214</v>
      </c>
      <c r="G3" s="226" t="s">
        <v>215</v>
      </c>
      <c r="H3" s="227" t="s">
        <v>216</v>
      </c>
      <c r="I3" s="228" t="s">
        <v>217</v>
      </c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</row>
    <row r="4" spans="1:46" x14ac:dyDescent="0.25">
      <c r="A4" s="229" t="s">
        <v>218</v>
      </c>
      <c r="B4" s="230">
        <v>334</v>
      </c>
      <c r="C4" s="231">
        <v>51</v>
      </c>
      <c r="D4" s="232">
        <v>69</v>
      </c>
      <c r="E4" s="233">
        <v>52</v>
      </c>
      <c r="F4" s="234">
        <v>195</v>
      </c>
      <c r="G4" s="235">
        <v>48</v>
      </c>
      <c r="H4" s="236">
        <v>30</v>
      </c>
      <c r="I4" s="237">
        <v>7</v>
      </c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</row>
    <row r="5" spans="1:46" x14ac:dyDescent="0.25">
      <c r="A5" s="229" t="s">
        <v>219</v>
      </c>
      <c r="B5" s="230">
        <v>768</v>
      </c>
      <c r="C5" s="231">
        <v>120</v>
      </c>
      <c r="D5" s="232">
        <v>175</v>
      </c>
      <c r="E5" s="238">
        <v>44</v>
      </c>
      <c r="F5" s="234">
        <v>469</v>
      </c>
      <c r="G5" s="235">
        <v>131</v>
      </c>
      <c r="H5" s="236">
        <v>85</v>
      </c>
      <c r="I5" s="237">
        <v>16</v>
      </c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</row>
    <row r="6" spans="1:46" x14ac:dyDescent="0.25">
      <c r="A6" s="229" t="s">
        <v>220</v>
      </c>
      <c r="B6" s="230">
        <v>363</v>
      </c>
      <c r="C6" s="231">
        <v>60</v>
      </c>
      <c r="D6" s="232">
        <v>193</v>
      </c>
      <c r="E6" s="238">
        <v>19</v>
      </c>
      <c r="F6" s="234">
        <v>209</v>
      </c>
      <c r="G6" s="235">
        <v>47</v>
      </c>
      <c r="H6" s="236">
        <v>10</v>
      </c>
      <c r="I6" s="237">
        <v>2</v>
      </c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</row>
    <row r="7" spans="1:46" x14ac:dyDescent="0.25">
      <c r="A7" s="229" t="s">
        <v>221</v>
      </c>
      <c r="B7" s="230">
        <v>3420</v>
      </c>
      <c r="C7" s="231">
        <v>629</v>
      </c>
      <c r="D7" s="232">
        <v>1238</v>
      </c>
      <c r="E7" s="238">
        <v>59</v>
      </c>
      <c r="F7" s="234">
        <v>2055</v>
      </c>
      <c r="G7" s="235">
        <v>459</v>
      </c>
      <c r="H7" s="236">
        <v>244</v>
      </c>
      <c r="I7" s="237">
        <v>11</v>
      </c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</row>
    <row r="8" spans="1:46" x14ac:dyDescent="0.25">
      <c r="A8" s="229" t="s">
        <v>222</v>
      </c>
      <c r="B8" s="230">
        <v>3207</v>
      </c>
      <c r="C8" s="231">
        <v>510</v>
      </c>
      <c r="D8" s="232">
        <v>1865</v>
      </c>
      <c r="E8" s="238">
        <v>534</v>
      </c>
      <c r="F8" s="234">
        <v>2802</v>
      </c>
      <c r="G8" s="235">
        <v>476</v>
      </c>
      <c r="H8" s="236">
        <v>516</v>
      </c>
      <c r="I8" s="237">
        <v>204</v>
      </c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</row>
    <row r="9" spans="1:46" x14ac:dyDescent="0.25">
      <c r="A9" s="229" t="s">
        <v>223</v>
      </c>
      <c r="B9" s="230">
        <v>27572</v>
      </c>
      <c r="C9" s="231">
        <v>3826</v>
      </c>
      <c r="D9" s="232">
        <v>1071</v>
      </c>
      <c r="E9" s="238">
        <v>267</v>
      </c>
      <c r="F9" s="234">
        <v>34239</v>
      </c>
      <c r="G9" s="235">
        <v>3599</v>
      </c>
      <c r="H9" s="236">
        <v>155</v>
      </c>
      <c r="I9" s="237">
        <v>93</v>
      </c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</row>
    <row r="10" spans="1:46" x14ac:dyDescent="0.25">
      <c r="A10" s="229" t="s">
        <v>224</v>
      </c>
      <c r="B10" s="230">
        <v>3888</v>
      </c>
      <c r="C10" s="231">
        <v>1140</v>
      </c>
      <c r="D10" s="232">
        <v>7405</v>
      </c>
      <c r="E10" s="238">
        <v>920</v>
      </c>
      <c r="F10" s="234">
        <v>3560</v>
      </c>
      <c r="G10" s="235">
        <v>882</v>
      </c>
      <c r="H10" s="236">
        <v>2312</v>
      </c>
      <c r="I10" s="237">
        <v>356</v>
      </c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</row>
    <row r="11" spans="1:46" x14ac:dyDescent="0.25">
      <c r="A11" s="229" t="s">
        <v>225</v>
      </c>
      <c r="B11" s="230">
        <v>739</v>
      </c>
      <c r="C11" s="231">
        <v>104</v>
      </c>
      <c r="D11" s="232">
        <v>89</v>
      </c>
      <c r="E11" s="238">
        <v>41</v>
      </c>
      <c r="F11" s="234">
        <v>519</v>
      </c>
      <c r="G11" s="235">
        <v>104</v>
      </c>
      <c r="H11" s="236">
        <v>66</v>
      </c>
      <c r="I11" s="237">
        <v>26</v>
      </c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</row>
    <row r="12" spans="1:46" x14ac:dyDescent="0.25">
      <c r="A12" s="229" t="s">
        <v>226</v>
      </c>
      <c r="B12" s="230">
        <v>6662</v>
      </c>
      <c r="C12" s="231">
        <v>1587</v>
      </c>
      <c r="D12" s="232">
        <v>3489</v>
      </c>
      <c r="E12" s="238">
        <v>461</v>
      </c>
      <c r="F12" s="234">
        <v>5057</v>
      </c>
      <c r="G12" s="235">
        <v>1578</v>
      </c>
      <c r="H12" s="236">
        <v>861</v>
      </c>
      <c r="I12" s="237">
        <v>132</v>
      </c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</row>
    <row r="13" spans="1:46" x14ac:dyDescent="0.25">
      <c r="A13" s="229" t="s">
        <v>227</v>
      </c>
      <c r="B13" s="230">
        <v>981</v>
      </c>
      <c r="C13" s="231">
        <v>253</v>
      </c>
      <c r="D13" s="232">
        <v>273</v>
      </c>
      <c r="E13" s="238">
        <v>153</v>
      </c>
      <c r="F13" s="234">
        <v>717</v>
      </c>
      <c r="G13" s="235">
        <v>718</v>
      </c>
      <c r="H13" s="236">
        <v>221</v>
      </c>
      <c r="I13" s="237">
        <v>186</v>
      </c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</row>
    <row r="14" spans="1:46" x14ac:dyDescent="0.25">
      <c r="A14" s="229" t="s">
        <v>228</v>
      </c>
      <c r="B14" s="230">
        <v>1343</v>
      </c>
      <c r="C14" s="231">
        <v>319</v>
      </c>
      <c r="D14" s="232">
        <v>345</v>
      </c>
      <c r="E14" s="238">
        <v>110</v>
      </c>
      <c r="F14" s="234">
        <v>655</v>
      </c>
      <c r="G14" s="235">
        <v>225</v>
      </c>
      <c r="H14" s="236">
        <v>136</v>
      </c>
      <c r="I14" s="237">
        <v>78</v>
      </c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</row>
    <row r="15" spans="1:46" x14ac:dyDescent="0.25">
      <c r="A15" s="229" t="s">
        <v>229</v>
      </c>
      <c r="B15" s="230">
        <v>2046</v>
      </c>
      <c r="C15" s="231">
        <v>378</v>
      </c>
      <c r="D15" s="232">
        <v>1925</v>
      </c>
      <c r="E15" s="238">
        <v>123</v>
      </c>
      <c r="F15" s="234">
        <v>788</v>
      </c>
      <c r="G15" s="235">
        <v>297</v>
      </c>
      <c r="H15" s="236">
        <v>938</v>
      </c>
      <c r="I15" s="237">
        <v>242</v>
      </c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</row>
    <row r="16" spans="1:46" x14ac:dyDescent="0.25">
      <c r="A16" s="229" t="s">
        <v>230</v>
      </c>
      <c r="B16" s="230">
        <v>1162</v>
      </c>
      <c r="C16" s="231">
        <v>358</v>
      </c>
      <c r="D16" s="232">
        <v>131</v>
      </c>
      <c r="E16" s="238">
        <v>31</v>
      </c>
      <c r="F16" s="234">
        <v>2033</v>
      </c>
      <c r="G16" s="235">
        <v>691</v>
      </c>
      <c r="H16" s="236">
        <v>56</v>
      </c>
      <c r="I16" s="237">
        <v>67</v>
      </c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</row>
    <row r="17" spans="1:46" x14ac:dyDescent="0.25">
      <c r="A17" s="229" t="s">
        <v>231</v>
      </c>
      <c r="B17" s="230">
        <v>7369</v>
      </c>
      <c r="C17" s="231">
        <v>3170</v>
      </c>
      <c r="D17" s="232">
        <v>23798</v>
      </c>
      <c r="E17" s="238">
        <v>1385</v>
      </c>
      <c r="F17" s="234">
        <v>7387</v>
      </c>
      <c r="G17" s="235">
        <v>2297</v>
      </c>
      <c r="H17" s="236">
        <v>15800</v>
      </c>
      <c r="I17" s="237">
        <v>477</v>
      </c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</row>
    <row r="18" spans="1:46" x14ac:dyDescent="0.25">
      <c r="A18" s="229" t="s">
        <v>232</v>
      </c>
      <c r="B18" s="230">
        <v>381</v>
      </c>
      <c r="C18" s="231">
        <v>83</v>
      </c>
      <c r="D18" s="232">
        <v>189</v>
      </c>
      <c r="E18" s="238">
        <v>25</v>
      </c>
      <c r="F18" s="234">
        <v>158</v>
      </c>
      <c r="G18" s="235">
        <v>46</v>
      </c>
      <c r="H18" s="236">
        <v>88</v>
      </c>
      <c r="I18" s="237">
        <v>15</v>
      </c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</row>
    <row r="19" spans="1:46" x14ac:dyDescent="0.25">
      <c r="A19" s="229" t="s">
        <v>233</v>
      </c>
      <c r="B19" s="230">
        <v>519</v>
      </c>
      <c r="C19" s="231">
        <v>136</v>
      </c>
      <c r="D19" s="232">
        <v>317</v>
      </c>
      <c r="E19" s="238">
        <v>84</v>
      </c>
      <c r="F19" s="234">
        <v>277</v>
      </c>
      <c r="G19" s="235">
        <v>120</v>
      </c>
      <c r="H19" s="236">
        <v>75</v>
      </c>
      <c r="I19" s="237">
        <v>23</v>
      </c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</row>
    <row r="20" spans="1:46" x14ac:dyDescent="0.25">
      <c r="A20" s="229" t="s">
        <v>234</v>
      </c>
      <c r="B20" s="230">
        <v>6824</v>
      </c>
      <c r="C20" s="231">
        <v>2466</v>
      </c>
      <c r="D20" s="232">
        <v>13627</v>
      </c>
      <c r="E20" s="238">
        <v>715</v>
      </c>
      <c r="F20" s="234">
        <v>7533</v>
      </c>
      <c r="G20" s="235">
        <v>1907</v>
      </c>
      <c r="H20" s="236">
        <v>3888</v>
      </c>
      <c r="I20" s="237">
        <v>352</v>
      </c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</row>
    <row r="21" spans="1:46" x14ac:dyDescent="0.25">
      <c r="A21" s="229" t="s">
        <v>235</v>
      </c>
      <c r="B21" s="230">
        <v>3671</v>
      </c>
      <c r="C21" s="231">
        <v>1809</v>
      </c>
      <c r="D21" s="232">
        <v>2369</v>
      </c>
      <c r="E21" s="238">
        <v>783</v>
      </c>
      <c r="F21" s="234">
        <v>8689</v>
      </c>
      <c r="G21" s="235">
        <v>2884</v>
      </c>
      <c r="H21" s="236">
        <v>626</v>
      </c>
      <c r="I21" s="237">
        <v>329</v>
      </c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</row>
    <row r="22" spans="1:46" x14ac:dyDescent="0.25">
      <c r="A22" s="229" t="s">
        <v>236</v>
      </c>
      <c r="B22" s="230">
        <v>814</v>
      </c>
      <c r="C22" s="231">
        <v>216</v>
      </c>
      <c r="D22" s="232">
        <v>671</v>
      </c>
      <c r="E22" s="238">
        <v>199</v>
      </c>
      <c r="F22" s="234">
        <v>320</v>
      </c>
      <c r="G22" s="235">
        <v>121</v>
      </c>
      <c r="H22" s="236">
        <v>244</v>
      </c>
      <c r="I22" s="237">
        <v>76</v>
      </c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</row>
    <row r="23" spans="1:46" x14ac:dyDescent="0.25">
      <c r="A23" s="229" t="s">
        <v>237</v>
      </c>
      <c r="B23" s="230">
        <v>25525</v>
      </c>
      <c r="C23" s="231">
        <v>4791</v>
      </c>
      <c r="D23" s="232">
        <v>5994</v>
      </c>
      <c r="E23" s="238">
        <v>875</v>
      </c>
      <c r="F23" s="234">
        <v>20136</v>
      </c>
      <c r="G23" s="235">
        <v>4953</v>
      </c>
      <c r="H23" s="236">
        <v>1151</v>
      </c>
      <c r="I23" s="237">
        <v>297</v>
      </c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</row>
    <row r="24" spans="1:46" x14ac:dyDescent="0.25">
      <c r="A24" s="229" t="s">
        <v>238</v>
      </c>
      <c r="B24" s="230">
        <v>3166</v>
      </c>
      <c r="C24" s="231">
        <v>572</v>
      </c>
      <c r="D24" s="232">
        <v>3480</v>
      </c>
      <c r="E24" s="238">
        <v>459</v>
      </c>
      <c r="F24" s="234">
        <v>1684</v>
      </c>
      <c r="G24" s="235">
        <v>407</v>
      </c>
      <c r="H24" s="236">
        <v>1314</v>
      </c>
      <c r="I24" s="237">
        <v>100</v>
      </c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</row>
    <row r="25" spans="1:46" x14ac:dyDescent="0.25">
      <c r="A25" s="229" t="s">
        <v>239</v>
      </c>
      <c r="B25" s="230">
        <v>248</v>
      </c>
      <c r="C25" s="231">
        <v>45</v>
      </c>
      <c r="D25" s="232">
        <v>165</v>
      </c>
      <c r="E25" s="238">
        <v>30</v>
      </c>
      <c r="F25" s="234">
        <v>138</v>
      </c>
      <c r="G25" s="235">
        <v>42</v>
      </c>
      <c r="H25" s="236">
        <v>26</v>
      </c>
      <c r="I25" s="237">
        <v>12</v>
      </c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</row>
    <row r="26" spans="1:46" x14ac:dyDescent="0.25">
      <c r="A26" s="229" t="s">
        <v>240</v>
      </c>
      <c r="B26" s="230">
        <v>1391</v>
      </c>
      <c r="C26" s="231">
        <v>288</v>
      </c>
      <c r="D26" s="232">
        <v>3319</v>
      </c>
      <c r="E26" s="238">
        <v>607</v>
      </c>
      <c r="F26" s="234">
        <v>1109</v>
      </c>
      <c r="G26" s="235">
        <v>248</v>
      </c>
      <c r="H26" s="236">
        <v>1071</v>
      </c>
      <c r="I26" s="237">
        <v>111</v>
      </c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</row>
    <row r="27" spans="1:46" x14ac:dyDescent="0.25">
      <c r="A27" s="229" t="s">
        <v>241</v>
      </c>
      <c r="B27" s="230">
        <v>870</v>
      </c>
      <c r="C27" s="231">
        <v>513</v>
      </c>
      <c r="D27" s="232">
        <v>350</v>
      </c>
      <c r="E27" s="238">
        <v>123</v>
      </c>
      <c r="F27" s="234">
        <v>2630</v>
      </c>
      <c r="G27" s="235">
        <v>724</v>
      </c>
      <c r="H27" s="236">
        <v>85</v>
      </c>
      <c r="I27" s="237">
        <v>417</v>
      </c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</row>
    <row r="28" spans="1:46" x14ac:dyDescent="0.25">
      <c r="A28" s="229" t="s">
        <v>242</v>
      </c>
      <c r="B28" s="230">
        <v>69698</v>
      </c>
      <c r="C28" s="231">
        <v>9468</v>
      </c>
      <c r="D28" s="232">
        <v>3881</v>
      </c>
      <c r="E28" s="238">
        <v>299</v>
      </c>
      <c r="F28" s="234">
        <v>32770</v>
      </c>
      <c r="G28" s="235">
        <v>7194</v>
      </c>
      <c r="H28" s="236">
        <v>736</v>
      </c>
      <c r="I28" s="237">
        <v>247</v>
      </c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</row>
    <row r="29" spans="1:46" x14ac:dyDescent="0.25">
      <c r="A29" s="229" t="s">
        <v>243</v>
      </c>
      <c r="B29" s="230">
        <v>525</v>
      </c>
      <c r="C29" s="231">
        <v>98</v>
      </c>
      <c r="D29" s="232">
        <v>163</v>
      </c>
      <c r="E29" s="238">
        <v>24</v>
      </c>
      <c r="F29" s="234">
        <v>375</v>
      </c>
      <c r="G29" s="235">
        <v>59</v>
      </c>
      <c r="H29" s="236">
        <v>60</v>
      </c>
      <c r="I29" s="237">
        <v>19</v>
      </c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</row>
    <row r="30" spans="1:46" x14ac:dyDescent="0.25">
      <c r="A30" s="229" t="s">
        <v>244</v>
      </c>
      <c r="B30" s="230">
        <v>1777</v>
      </c>
      <c r="C30" s="231">
        <v>349</v>
      </c>
      <c r="D30" s="232">
        <v>145</v>
      </c>
      <c r="E30" s="238">
        <v>79</v>
      </c>
      <c r="F30" s="234">
        <v>888</v>
      </c>
      <c r="G30" s="235">
        <v>347</v>
      </c>
      <c r="H30" s="236">
        <v>71</v>
      </c>
      <c r="I30" s="237">
        <v>43</v>
      </c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</row>
    <row r="31" spans="1:46" x14ac:dyDescent="0.25">
      <c r="A31" s="229" t="s">
        <v>245</v>
      </c>
      <c r="B31" s="230">
        <v>236</v>
      </c>
      <c r="C31" s="231">
        <v>60</v>
      </c>
      <c r="D31" s="232">
        <v>117</v>
      </c>
      <c r="E31" s="238">
        <v>25</v>
      </c>
      <c r="F31" s="234">
        <v>156</v>
      </c>
      <c r="G31" s="235">
        <v>44</v>
      </c>
      <c r="H31" s="236">
        <v>20</v>
      </c>
      <c r="I31" s="237">
        <v>31</v>
      </c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</row>
    <row r="32" spans="1:46" x14ac:dyDescent="0.25">
      <c r="A32" s="229" t="s">
        <v>246</v>
      </c>
      <c r="B32" s="230">
        <v>1201</v>
      </c>
      <c r="C32" s="231">
        <v>185</v>
      </c>
      <c r="D32" s="232">
        <v>941</v>
      </c>
      <c r="E32" s="238">
        <v>42</v>
      </c>
      <c r="F32" s="234">
        <v>650</v>
      </c>
      <c r="G32" s="235">
        <v>163</v>
      </c>
      <c r="H32" s="236">
        <v>395</v>
      </c>
      <c r="I32" s="237">
        <v>10</v>
      </c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</row>
    <row r="33" spans="1:46" x14ac:dyDescent="0.25">
      <c r="A33" s="229" t="s">
        <v>247</v>
      </c>
      <c r="B33" s="230">
        <v>779</v>
      </c>
      <c r="C33" s="231">
        <v>188</v>
      </c>
      <c r="D33" s="232">
        <v>1437</v>
      </c>
      <c r="E33" s="238">
        <v>355</v>
      </c>
      <c r="F33" s="234">
        <v>672</v>
      </c>
      <c r="G33" s="235">
        <v>134</v>
      </c>
      <c r="H33" s="236">
        <v>300</v>
      </c>
      <c r="I33" s="237">
        <v>75</v>
      </c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</row>
    <row r="34" spans="1:46" x14ac:dyDescent="0.25">
      <c r="A34" s="229" t="s">
        <v>248</v>
      </c>
      <c r="B34" s="230">
        <v>7826</v>
      </c>
      <c r="C34" s="231">
        <v>2619</v>
      </c>
      <c r="D34" s="232">
        <v>3702</v>
      </c>
      <c r="E34" s="238">
        <v>260</v>
      </c>
      <c r="F34" s="234">
        <v>16068</v>
      </c>
      <c r="G34" s="235">
        <v>3566</v>
      </c>
      <c r="H34" s="236">
        <v>735</v>
      </c>
      <c r="I34" s="237">
        <v>271</v>
      </c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</row>
    <row r="35" spans="1:46" x14ac:dyDescent="0.25">
      <c r="A35" s="229" t="s">
        <v>249</v>
      </c>
      <c r="B35" s="230">
        <v>900</v>
      </c>
      <c r="C35" s="231">
        <v>170</v>
      </c>
      <c r="D35" s="232">
        <v>749</v>
      </c>
      <c r="E35" s="238">
        <v>32</v>
      </c>
      <c r="F35" s="234">
        <v>712</v>
      </c>
      <c r="G35" s="235">
        <v>165</v>
      </c>
      <c r="H35" s="236">
        <v>176</v>
      </c>
      <c r="I35" s="237">
        <v>26</v>
      </c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</row>
    <row r="36" spans="1:46" x14ac:dyDescent="0.25">
      <c r="A36" s="229" t="s">
        <v>250</v>
      </c>
      <c r="B36" s="230">
        <v>12929</v>
      </c>
      <c r="C36" s="231">
        <v>1702</v>
      </c>
      <c r="D36" s="232">
        <v>11424</v>
      </c>
      <c r="E36" s="238">
        <v>888</v>
      </c>
      <c r="F36" s="234">
        <v>10672</v>
      </c>
      <c r="G36" s="235">
        <v>1334</v>
      </c>
      <c r="H36" s="236">
        <v>4922</v>
      </c>
      <c r="I36" s="237">
        <v>346</v>
      </c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</row>
    <row r="37" spans="1:46" x14ac:dyDescent="0.25">
      <c r="A37" s="229" t="s">
        <v>251</v>
      </c>
      <c r="B37" s="230">
        <v>549</v>
      </c>
      <c r="C37" s="231">
        <v>118</v>
      </c>
      <c r="D37" s="232">
        <v>143</v>
      </c>
      <c r="E37" s="238">
        <v>8</v>
      </c>
      <c r="F37" s="234">
        <v>274</v>
      </c>
      <c r="G37" s="235">
        <v>106</v>
      </c>
      <c r="H37" s="236">
        <v>22</v>
      </c>
      <c r="I37" s="237">
        <v>0</v>
      </c>
      <c r="J37" s="215"/>
      <c r="K37" s="215"/>
      <c r="L37" s="215"/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</row>
    <row r="38" spans="1:46" x14ac:dyDescent="0.25">
      <c r="A38" s="229" t="s">
        <v>252</v>
      </c>
      <c r="B38" s="230">
        <v>166</v>
      </c>
      <c r="C38" s="231">
        <v>28</v>
      </c>
      <c r="D38" s="232">
        <v>16</v>
      </c>
      <c r="E38" s="238">
        <v>3</v>
      </c>
      <c r="F38" s="234">
        <v>122</v>
      </c>
      <c r="G38" s="235">
        <v>17</v>
      </c>
      <c r="H38" s="236">
        <v>14</v>
      </c>
      <c r="I38" s="237">
        <v>3</v>
      </c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</row>
    <row r="39" spans="1:46" x14ac:dyDescent="0.25">
      <c r="A39" s="229" t="s">
        <v>253</v>
      </c>
      <c r="B39" s="230">
        <v>1457</v>
      </c>
      <c r="C39" s="231">
        <v>656</v>
      </c>
      <c r="D39" s="232">
        <v>3161</v>
      </c>
      <c r="E39" s="238">
        <v>242</v>
      </c>
      <c r="F39" s="234">
        <v>1104</v>
      </c>
      <c r="G39" s="235">
        <v>595</v>
      </c>
      <c r="H39" s="236">
        <v>4358</v>
      </c>
      <c r="I39" s="237">
        <v>125</v>
      </c>
      <c r="J39" s="215"/>
      <c r="K39" s="215"/>
      <c r="L39" s="215"/>
      <c r="M39" s="215"/>
      <c r="N39" s="215"/>
      <c r="O39" s="215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</row>
    <row r="40" spans="1:46" x14ac:dyDescent="0.25">
      <c r="A40" s="229" t="s">
        <v>254</v>
      </c>
      <c r="B40" s="230">
        <v>871</v>
      </c>
      <c r="C40" s="231">
        <v>247</v>
      </c>
      <c r="D40" s="232">
        <v>493</v>
      </c>
      <c r="E40" s="238">
        <v>128</v>
      </c>
      <c r="F40" s="234">
        <v>542</v>
      </c>
      <c r="G40" s="235">
        <v>203</v>
      </c>
      <c r="H40" s="236">
        <v>151</v>
      </c>
      <c r="I40" s="237">
        <v>39</v>
      </c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</row>
    <row r="41" spans="1:46" x14ac:dyDescent="0.25">
      <c r="A41" s="229" t="s">
        <v>255</v>
      </c>
      <c r="B41" s="230">
        <v>9097</v>
      </c>
      <c r="C41" s="231">
        <v>1434</v>
      </c>
      <c r="D41" s="232">
        <v>7372</v>
      </c>
      <c r="E41" s="238">
        <v>494</v>
      </c>
      <c r="F41" s="234">
        <v>5868</v>
      </c>
      <c r="G41" s="235">
        <v>977</v>
      </c>
      <c r="H41" s="236">
        <v>2574</v>
      </c>
      <c r="I41" s="237">
        <v>206</v>
      </c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</row>
    <row r="42" spans="1:46" x14ac:dyDescent="0.25">
      <c r="A42" s="229" t="s">
        <v>256</v>
      </c>
      <c r="B42" s="230">
        <v>123398</v>
      </c>
      <c r="C42" s="231">
        <v>19246</v>
      </c>
      <c r="D42" s="232">
        <v>4982</v>
      </c>
      <c r="E42" s="238">
        <v>694</v>
      </c>
      <c r="F42" s="234">
        <v>88874</v>
      </c>
      <c r="G42" s="235">
        <v>14067</v>
      </c>
      <c r="H42" s="236">
        <v>2251</v>
      </c>
      <c r="I42" s="237">
        <v>390</v>
      </c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</row>
    <row r="43" spans="1:46" x14ac:dyDescent="0.25">
      <c r="A43" s="229" t="s">
        <v>257</v>
      </c>
      <c r="B43" s="230">
        <v>244</v>
      </c>
      <c r="C43" s="231">
        <v>43</v>
      </c>
      <c r="D43" s="232">
        <v>84</v>
      </c>
      <c r="E43" s="238">
        <v>27</v>
      </c>
      <c r="F43" s="234">
        <v>96</v>
      </c>
      <c r="G43" s="235">
        <v>31</v>
      </c>
      <c r="H43" s="236">
        <v>6</v>
      </c>
      <c r="I43" s="237">
        <v>9</v>
      </c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</row>
    <row r="44" spans="1:46" x14ac:dyDescent="0.25">
      <c r="A44" s="229" t="s">
        <v>258</v>
      </c>
      <c r="B44" s="230">
        <v>1423</v>
      </c>
      <c r="C44" s="231">
        <v>435</v>
      </c>
      <c r="D44" s="232">
        <v>1115</v>
      </c>
      <c r="E44" s="238">
        <v>155</v>
      </c>
      <c r="F44" s="234">
        <v>503</v>
      </c>
      <c r="G44" s="235">
        <v>1210</v>
      </c>
      <c r="H44" s="236">
        <v>251</v>
      </c>
      <c r="I44" s="237">
        <v>178</v>
      </c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5"/>
      <c r="AS44" s="215"/>
      <c r="AT44" s="215"/>
    </row>
    <row r="45" spans="1:46" x14ac:dyDescent="0.25">
      <c r="A45" s="229" t="s">
        <v>259</v>
      </c>
      <c r="B45" s="230">
        <v>1104</v>
      </c>
      <c r="C45" s="231">
        <v>264</v>
      </c>
      <c r="D45" s="232">
        <v>999</v>
      </c>
      <c r="E45" s="238">
        <v>49</v>
      </c>
      <c r="F45" s="234">
        <v>511</v>
      </c>
      <c r="G45" s="235">
        <v>185</v>
      </c>
      <c r="H45" s="236">
        <v>408</v>
      </c>
      <c r="I45" s="237">
        <v>13</v>
      </c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</row>
    <row r="46" spans="1:46" x14ac:dyDescent="0.25">
      <c r="A46" s="229" t="s">
        <v>260</v>
      </c>
      <c r="B46" s="230">
        <v>671</v>
      </c>
      <c r="C46" s="231">
        <v>212</v>
      </c>
      <c r="D46" s="232">
        <v>872</v>
      </c>
      <c r="E46" s="238">
        <v>90</v>
      </c>
      <c r="F46" s="234">
        <v>601</v>
      </c>
      <c r="G46" s="235">
        <v>181</v>
      </c>
      <c r="H46" s="236">
        <v>344</v>
      </c>
      <c r="I46" s="237">
        <v>35</v>
      </c>
      <c r="J46" s="215"/>
      <c r="K46" s="215"/>
      <c r="L46" s="215"/>
      <c r="M46" s="215"/>
      <c r="N46" s="215"/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</row>
    <row r="47" spans="1:46" x14ac:dyDescent="0.25">
      <c r="A47" s="229" t="s">
        <v>261</v>
      </c>
      <c r="B47" s="230">
        <v>4789</v>
      </c>
      <c r="C47" s="231">
        <v>841</v>
      </c>
      <c r="D47" s="232">
        <v>1534</v>
      </c>
      <c r="E47" s="238">
        <v>182</v>
      </c>
      <c r="F47" s="234">
        <v>3480</v>
      </c>
      <c r="G47" s="235">
        <v>651</v>
      </c>
      <c r="H47" s="236">
        <v>448</v>
      </c>
      <c r="I47" s="237">
        <v>54</v>
      </c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</row>
    <row r="48" spans="1:46" x14ac:dyDescent="0.25">
      <c r="A48" s="229" t="s">
        <v>262</v>
      </c>
      <c r="B48" s="230">
        <v>2382</v>
      </c>
      <c r="C48" s="231">
        <v>775</v>
      </c>
      <c r="D48" s="232">
        <v>2276</v>
      </c>
      <c r="E48" s="238">
        <v>675</v>
      </c>
      <c r="F48" s="234">
        <v>1796</v>
      </c>
      <c r="G48" s="235">
        <v>951</v>
      </c>
      <c r="H48" s="236">
        <v>379</v>
      </c>
      <c r="I48" s="237">
        <v>86</v>
      </c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</row>
    <row r="49" spans="1:46" x14ac:dyDescent="0.25">
      <c r="A49" s="229" t="s">
        <v>263</v>
      </c>
      <c r="B49" s="230">
        <v>40580</v>
      </c>
      <c r="C49" s="231">
        <v>4217</v>
      </c>
      <c r="D49" s="232">
        <v>161</v>
      </c>
      <c r="E49" s="238">
        <v>91</v>
      </c>
      <c r="F49" s="234">
        <v>18156</v>
      </c>
      <c r="G49" s="235">
        <v>3293</v>
      </c>
      <c r="H49" s="236">
        <v>78</v>
      </c>
      <c r="I49" s="237">
        <v>74</v>
      </c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</row>
    <row r="50" spans="1:46" x14ac:dyDescent="0.25">
      <c r="A50" s="229" t="s">
        <v>264</v>
      </c>
      <c r="B50" s="230">
        <v>9903</v>
      </c>
      <c r="C50" s="231">
        <v>1283</v>
      </c>
      <c r="D50" s="232">
        <v>140</v>
      </c>
      <c r="E50" s="238">
        <v>21</v>
      </c>
      <c r="F50" s="234">
        <v>4908</v>
      </c>
      <c r="G50" s="235">
        <v>1055</v>
      </c>
      <c r="H50" s="236">
        <v>49</v>
      </c>
      <c r="I50" s="237">
        <v>43</v>
      </c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</row>
    <row r="51" spans="1:46" x14ac:dyDescent="0.25">
      <c r="A51" s="229" t="s">
        <v>265</v>
      </c>
      <c r="B51" s="230">
        <v>25924</v>
      </c>
      <c r="C51" s="231">
        <v>4306</v>
      </c>
      <c r="D51" s="232">
        <v>2328</v>
      </c>
      <c r="E51" s="238">
        <v>359</v>
      </c>
      <c r="F51" s="234">
        <v>21053</v>
      </c>
      <c r="G51" s="235">
        <v>3591</v>
      </c>
      <c r="H51" s="236">
        <v>756</v>
      </c>
      <c r="I51" s="237">
        <v>199</v>
      </c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</row>
    <row r="52" spans="1:46" x14ac:dyDescent="0.25">
      <c r="A52" s="229" t="s">
        <v>266</v>
      </c>
      <c r="B52" s="230">
        <v>4577</v>
      </c>
      <c r="C52" s="231">
        <v>666</v>
      </c>
      <c r="D52" s="232">
        <v>1225</v>
      </c>
      <c r="E52" s="238">
        <v>325</v>
      </c>
      <c r="F52" s="234">
        <v>2792</v>
      </c>
      <c r="G52" s="235">
        <v>715</v>
      </c>
      <c r="H52" s="236">
        <v>322</v>
      </c>
      <c r="I52" s="237">
        <v>122</v>
      </c>
      <c r="J52" s="215"/>
      <c r="K52" s="215"/>
      <c r="L52" s="215"/>
      <c r="M52" s="215"/>
      <c r="N52" s="215"/>
      <c r="O52" s="215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</row>
    <row r="53" spans="1:46" x14ac:dyDescent="0.25">
      <c r="A53" s="229" t="s">
        <v>267</v>
      </c>
      <c r="B53" s="230">
        <v>477</v>
      </c>
      <c r="C53" s="231">
        <v>85</v>
      </c>
      <c r="D53" s="232">
        <v>641</v>
      </c>
      <c r="E53" s="238">
        <v>46</v>
      </c>
      <c r="F53" s="234">
        <v>266</v>
      </c>
      <c r="G53" s="235">
        <v>57</v>
      </c>
      <c r="H53" s="236">
        <v>132</v>
      </c>
      <c r="I53" s="237">
        <v>7</v>
      </c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</row>
    <row r="54" spans="1:46" ht="15.75" thickBot="1" x14ac:dyDescent="0.3">
      <c r="A54" s="229" t="s">
        <v>268</v>
      </c>
      <c r="B54" s="230">
        <v>765</v>
      </c>
      <c r="C54" s="231">
        <v>123</v>
      </c>
      <c r="D54" s="232">
        <v>468</v>
      </c>
      <c r="E54" s="239">
        <v>34</v>
      </c>
      <c r="F54" s="234">
        <v>610</v>
      </c>
      <c r="G54" s="235">
        <v>85</v>
      </c>
      <c r="H54" s="236">
        <v>106</v>
      </c>
      <c r="I54" s="237">
        <v>11</v>
      </c>
      <c r="J54" s="215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</row>
    <row r="55" spans="1:46" ht="15.75" thickBot="1" x14ac:dyDescent="0.3">
      <c r="A55" s="240" t="s">
        <v>269</v>
      </c>
      <c r="B55" s="241">
        <f>SUM(B4:B54)</f>
        <v>427511</v>
      </c>
      <c r="C55" s="242">
        <f>SUM(C4:C54)</f>
        <v>73242</v>
      </c>
      <c r="D55" s="243">
        <f>SUM(D4:D54)</f>
        <v>123116</v>
      </c>
      <c r="E55" s="244">
        <f>SUM(E4:E54)</f>
        <v>13726</v>
      </c>
      <c r="F55" s="245">
        <f>SUM(F4:F54)</f>
        <v>317878</v>
      </c>
      <c r="G55" s="246">
        <f t="shared" ref="G55:I55" si="0">SUM(G4:G54)</f>
        <v>63980</v>
      </c>
      <c r="H55" s="247">
        <f t="shared" si="0"/>
        <v>50062</v>
      </c>
      <c r="I55" s="248">
        <f t="shared" si="0"/>
        <v>6291</v>
      </c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</row>
    <row r="56" spans="1:46" ht="16.5" x14ac:dyDescent="0.3">
      <c r="A56" s="249"/>
      <c r="B56" s="249"/>
      <c r="C56" s="249"/>
      <c r="D56" s="249"/>
      <c r="E56" s="249"/>
      <c r="F56" s="249"/>
      <c r="G56" s="249"/>
      <c r="H56" s="249"/>
      <c r="I56" s="249"/>
      <c r="J56" s="215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</row>
    <row r="57" spans="1:46" ht="16.5" x14ac:dyDescent="0.3">
      <c r="A57" s="249"/>
      <c r="B57" s="249"/>
      <c r="C57" s="249"/>
      <c r="D57" s="249"/>
      <c r="E57" s="249"/>
      <c r="F57" s="249"/>
      <c r="G57" s="249"/>
      <c r="H57" s="249"/>
      <c r="I57" s="249" t="s">
        <v>132</v>
      </c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</row>
    <row r="58" spans="1:46" ht="16.5" x14ac:dyDescent="0.3">
      <c r="A58" s="249"/>
      <c r="B58" s="249"/>
      <c r="C58" s="249"/>
      <c r="D58" s="249"/>
      <c r="E58" s="249"/>
      <c r="F58" s="249"/>
      <c r="G58" s="249"/>
      <c r="H58" s="249"/>
      <c r="I58" s="250" t="s">
        <v>132</v>
      </c>
      <c r="J58" s="215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</row>
    <row r="59" spans="1:46" ht="16.5" x14ac:dyDescent="0.3">
      <c r="A59" s="249"/>
      <c r="B59" s="249"/>
      <c r="C59" s="249"/>
      <c r="D59" s="249"/>
      <c r="E59" s="249"/>
      <c r="F59" s="249"/>
      <c r="G59" s="249"/>
      <c r="H59" s="249"/>
      <c r="I59" s="249"/>
      <c r="J59" s="215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</row>
    <row r="60" spans="1:46" ht="16.5" x14ac:dyDescent="0.3">
      <c r="A60" s="249"/>
      <c r="B60" s="249"/>
      <c r="C60" s="249"/>
      <c r="D60" s="249"/>
      <c r="E60" s="249"/>
      <c r="F60" s="249"/>
      <c r="G60" s="249"/>
      <c r="H60" s="249"/>
      <c r="I60" s="249"/>
      <c r="J60" s="215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</row>
    <row r="61" spans="1:46" ht="16.5" x14ac:dyDescent="0.3">
      <c r="A61" s="249"/>
      <c r="B61" s="249"/>
      <c r="C61" s="249"/>
      <c r="D61" s="249"/>
      <c r="E61" s="249"/>
      <c r="F61" s="249"/>
      <c r="G61" s="249"/>
      <c r="H61" s="249"/>
      <c r="I61" s="249"/>
      <c r="J61" s="215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</row>
    <row r="62" spans="1:46" ht="16.5" x14ac:dyDescent="0.3">
      <c r="A62" s="249"/>
      <c r="B62" s="249"/>
      <c r="C62" s="249"/>
      <c r="D62" s="249"/>
      <c r="E62" s="249"/>
      <c r="F62" s="249"/>
      <c r="G62" s="249"/>
      <c r="H62" s="249"/>
      <c r="I62" s="249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</row>
    <row r="63" spans="1:46" ht="16.5" x14ac:dyDescent="0.3">
      <c r="A63" s="249"/>
      <c r="B63" s="249"/>
      <c r="C63" s="249"/>
      <c r="D63" s="249"/>
      <c r="E63" s="249"/>
      <c r="F63" s="249"/>
      <c r="G63" s="249"/>
      <c r="H63" s="249"/>
      <c r="I63" s="249"/>
      <c r="J63" s="215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</row>
    <row r="64" spans="1:46" ht="16.5" x14ac:dyDescent="0.3">
      <c r="A64" s="249"/>
      <c r="B64" s="249"/>
      <c r="C64" s="249"/>
      <c r="D64" s="249"/>
      <c r="E64" s="249"/>
      <c r="F64" s="249"/>
      <c r="G64" s="249"/>
      <c r="H64" s="249"/>
      <c r="I64" s="249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</row>
    <row r="65" spans="1:46" ht="16.5" x14ac:dyDescent="0.3">
      <c r="A65" s="249"/>
      <c r="B65" s="249"/>
      <c r="C65" s="249"/>
      <c r="D65" s="249"/>
      <c r="E65" s="249"/>
      <c r="F65" s="249"/>
      <c r="G65" s="249"/>
      <c r="H65" s="249"/>
      <c r="I65" s="249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</row>
    <row r="66" spans="1:46" ht="16.5" x14ac:dyDescent="0.3">
      <c r="A66" s="249"/>
      <c r="B66" s="249"/>
      <c r="C66" s="249"/>
      <c r="D66" s="249"/>
      <c r="E66" s="249"/>
      <c r="F66" s="249"/>
      <c r="G66" s="249"/>
      <c r="H66" s="249"/>
      <c r="I66" s="249"/>
      <c r="J66" s="215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</row>
    <row r="67" spans="1:46" ht="16.5" x14ac:dyDescent="0.3">
      <c r="A67" s="249"/>
      <c r="B67" s="249"/>
      <c r="C67" s="249"/>
      <c r="D67" s="249"/>
      <c r="E67" s="249"/>
      <c r="F67" s="249"/>
      <c r="G67" s="249"/>
      <c r="H67" s="249"/>
      <c r="I67" s="249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</row>
    <row r="68" spans="1:46" ht="16.5" x14ac:dyDescent="0.3">
      <c r="A68" s="249"/>
      <c r="B68" s="249"/>
      <c r="C68" s="249"/>
      <c r="D68" s="249"/>
      <c r="E68" s="249"/>
      <c r="F68" s="249"/>
      <c r="G68" s="249"/>
      <c r="H68" s="249"/>
      <c r="I68" s="249"/>
      <c r="J68" s="215"/>
      <c r="K68" s="215"/>
      <c r="L68" s="215"/>
      <c r="M68" s="215"/>
      <c r="N68" s="215"/>
      <c r="O68" s="215"/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</row>
    <row r="69" spans="1:46" ht="16.5" x14ac:dyDescent="0.3">
      <c r="A69" s="249"/>
      <c r="B69" s="249"/>
      <c r="C69" s="249"/>
      <c r="D69" s="249"/>
      <c r="E69" s="249"/>
      <c r="F69" s="249"/>
      <c r="G69" s="249"/>
      <c r="H69" s="249"/>
      <c r="I69" s="249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</row>
    <row r="70" spans="1:46" ht="16.5" x14ac:dyDescent="0.3">
      <c r="A70" s="249"/>
      <c r="B70" s="249"/>
      <c r="C70" s="249"/>
      <c r="D70" s="249"/>
      <c r="E70" s="249"/>
      <c r="F70" s="249"/>
      <c r="G70" s="249"/>
      <c r="H70" s="249"/>
      <c r="I70" s="249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</row>
    <row r="71" spans="1:46" ht="16.5" x14ac:dyDescent="0.3">
      <c r="A71" s="249"/>
      <c r="B71" s="249"/>
      <c r="C71" s="249"/>
      <c r="D71" s="249"/>
      <c r="E71" s="249"/>
      <c r="F71" s="249"/>
      <c r="G71" s="249"/>
      <c r="H71" s="249"/>
      <c r="I71" s="249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</row>
    <row r="72" spans="1:46" ht="16.5" x14ac:dyDescent="0.3">
      <c r="A72" s="249"/>
      <c r="B72" s="249"/>
      <c r="C72" s="249"/>
      <c r="D72" s="249"/>
      <c r="E72" s="249"/>
      <c r="F72" s="249"/>
      <c r="G72" s="249"/>
      <c r="H72" s="249"/>
      <c r="I72" s="249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</row>
    <row r="73" spans="1:46" ht="16.5" x14ac:dyDescent="0.3">
      <c r="A73" s="249"/>
      <c r="B73" s="249"/>
      <c r="C73" s="249"/>
      <c r="D73" s="249"/>
      <c r="E73" s="249"/>
      <c r="F73" s="249"/>
      <c r="G73" s="249"/>
      <c r="H73" s="249"/>
      <c r="I73" s="249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</row>
    <row r="74" spans="1:46" ht="16.5" x14ac:dyDescent="0.3">
      <c r="A74" s="249"/>
      <c r="B74" s="249"/>
      <c r="C74" s="249"/>
      <c r="D74" s="249"/>
      <c r="E74" s="249"/>
      <c r="F74" s="249"/>
      <c r="G74" s="249"/>
      <c r="H74" s="249"/>
      <c r="I74" s="249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</row>
    <row r="75" spans="1:46" ht="16.5" x14ac:dyDescent="0.3">
      <c r="A75" s="249"/>
      <c r="B75" s="249"/>
      <c r="C75" s="249"/>
      <c r="D75" s="249"/>
      <c r="E75" s="249"/>
      <c r="F75" s="249"/>
      <c r="G75" s="249"/>
      <c r="H75" s="249"/>
      <c r="I75" s="249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</row>
    <row r="76" spans="1:46" ht="16.5" x14ac:dyDescent="0.3">
      <c r="A76" s="249"/>
      <c r="B76" s="249"/>
      <c r="C76" s="249"/>
      <c r="D76" s="249"/>
      <c r="E76" s="249"/>
      <c r="F76" s="249"/>
      <c r="G76" s="249"/>
      <c r="H76" s="249"/>
      <c r="I76" s="249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</row>
    <row r="77" spans="1:46" ht="16.5" x14ac:dyDescent="0.3">
      <c r="A77" s="249"/>
      <c r="B77" s="249"/>
      <c r="C77" s="249"/>
      <c r="D77" s="249"/>
      <c r="E77" s="249"/>
      <c r="F77" s="249"/>
      <c r="G77" s="249"/>
      <c r="H77" s="249"/>
      <c r="I77" s="249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</row>
    <row r="78" spans="1:46" ht="16.5" x14ac:dyDescent="0.3">
      <c r="A78" s="249"/>
      <c r="B78" s="249"/>
      <c r="C78" s="249"/>
      <c r="D78" s="249"/>
      <c r="E78" s="249"/>
      <c r="F78" s="249"/>
      <c r="G78" s="249"/>
      <c r="H78" s="249"/>
      <c r="I78" s="249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</row>
    <row r="79" spans="1:46" ht="16.5" x14ac:dyDescent="0.3">
      <c r="A79" s="249"/>
      <c r="B79" s="249"/>
      <c r="C79" s="249"/>
      <c r="D79" s="249"/>
      <c r="E79" s="249"/>
      <c r="F79" s="249"/>
      <c r="G79" s="249"/>
      <c r="H79" s="249"/>
      <c r="I79" s="249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</row>
    <row r="80" spans="1:46" ht="16.5" x14ac:dyDescent="0.3">
      <c r="A80" s="249"/>
      <c r="B80" s="249"/>
      <c r="C80" s="249"/>
      <c r="D80" s="249"/>
      <c r="E80" s="249"/>
      <c r="F80" s="249"/>
      <c r="G80" s="249"/>
      <c r="H80" s="249"/>
      <c r="I80" s="249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</row>
    <row r="81" spans="1:46" ht="16.5" x14ac:dyDescent="0.3">
      <c r="A81" s="249"/>
      <c r="B81" s="249"/>
      <c r="C81" s="249"/>
      <c r="D81" s="249"/>
      <c r="E81" s="249"/>
      <c r="F81" s="249"/>
      <c r="G81" s="249"/>
      <c r="H81" s="249"/>
      <c r="I81" s="249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</row>
    <row r="82" spans="1:46" ht="16.5" x14ac:dyDescent="0.3">
      <c r="A82" s="249"/>
      <c r="B82" s="249"/>
      <c r="C82" s="249"/>
      <c r="D82" s="249"/>
      <c r="E82" s="249"/>
      <c r="F82" s="249"/>
      <c r="G82" s="249"/>
      <c r="H82" s="249"/>
      <c r="I82" s="249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</row>
    <row r="83" spans="1:46" ht="16.5" x14ac:dyDescent="0.3">
      <c r="A83" s="249"/>
      <c r="B83" s="249"/>
      <c r="C83" s="249"/>
      <c r="D83" s="249"/>
      <c r="E83" s="249"/>
      <c r="F83" s="249"/>
      <c r="G83" s="249"/>
      <c r="H83" s="249"/>
      <c r="I83" s="249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</row>
    <row r="84" spans="1:46" ht="16.5" x14ac:dyDescent="0.3">
      <c r="A84" s="249"/>
      <c r="B84" s="249"/>
      <c r="C84" s="249"/>
      <c r="D84" s="249"/>
      <c r="E84" s="249"/>
      <c r="F84" s="249"/>
      <c r="G84" s="249"/>
      <c r="H84" s="249"/>
      <c r="I84" s="249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</row>
    <row r="85" spans="1:46" ht="16.5" x14ac:dyDescent="0.3">
      <c r="A85" s="249"/>
      <c r="B85" s="249"/>
      <c r="C85" s="249"/>
      <c r="D85" s="249"/>
      <c r="E85" s="249"/>
      <c r="F85" s="249"/>
      <c r="G85" s="249"/>
      <c r="H85" s="249"/>
      <c r="I85" s="249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</row>
    <row r="86" spans="1:46" ht="16.5" x14ac:dyDescent="0.3">
      <c r="A86" s="249"/>
      <c r="B86" s="249"/>
      <c r="C86" s="249"/>
      <c r="D86" s="249"/>
      <c r="E86" s="249"/>
      <c r="F86" s="249"/>
      <c r="G86" s="249"/>
      <c r="H86" s="249"/>
      <c r="I86" s="249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</row>
    <row r="87" spans="1:46" ht="16.5" x14ac:dyDescent="0.3">
      <c r="A87" s="249"/>
      <c r="B87" s="249"/>
      <c r="C87" s="249"/>
      <c r="D87" s="249"/>
      <c r="E87" s="249"/>
      <c r="F87" s="249"/>
      <c r="G87" s="249"/>
      <c r="H87" s="249"/>
      <c r="I87" s="249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</row>
    <row r="88" spans="1:46" ht="16.5" x14ac:dyDescent="0.3">
      <c r="A88" s="249"/>
      <c r="B88" s="249"/>
      <c r="C88" s="249"/>
      <c r="D88" s="249"/>
      <c r="E88" s="249"/>
      <c r="F88" s="249"/>
      <c r="G88" s="249"/>
      <c r="H88" s="249"/>
      <c r="I88" s="249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</row>
    <row r="89" spans="1:46" ht="16.5" x14ac:dyDescent="0.3">
      <c r="A89" s="249"/>
      <c r="B89" s="249"/>
      <c r="C89" s="249"/>
      <c r="D89" s="249"/>
      <c r="E89" s="249"/>
      <c r="F89" s="249"/>
      <c r="G89" s="249"/>
      <c r="H89" s="249"/>
      <c r="I89" s="249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</row>
    <row r="90" spans="1:46" ht="16.5" x14ac:dyDescent="0.3">
      <c r="A90" s="249"/>
      <c r="B90" s="249"/>
      <c r="C90" s="249"/>
      <c r="D90" s="249"/>
      <c r="E90" s="249"/>
      <c r="F90" s="249"/>
      <c r="G90" s="249"/>
      <c r="H90" s="249"/>
      <c r="I90" s="249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</row>
    <row r="91" spans="1:46" ht="16.5" x14ac:dyDescent="0.3">
      <c r="A91" s="249"/>
      <c r="B91" s="249"/>
      <c r="C91" s="249"/>
      <c r="D91" s="249"/>
      <c r="E91" s="249"/>
      <c r="F91" s="249"/>
      <c r="G91" s="249"/>
      <c r="H91" s="249"/>
      <c r="I91" s="249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</row>
    <row r="92" spans="1:46" ht="16.5" x14ac:dyDescent="0.3">
      <c r="A92" s="249"/>
      <c r="B92" s="249"/>
      <c r="C92" s="249"/>
      <c r="D92" s="249"/>
      <c r="E92" s="249"/>
      <c r="F92" s="249"/>
      <c r="G92" s="249"/>
      <c r="H92" s="249"/>
      <c r="I92" s="249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</row>
    <row r="93" spans="1:46" ht="16.5" x14ac:dyDescent="0.3">
      <c r="A93" s="249"/>
      <c r="B93" s="249"/>
      <c r="C93" s="249"/>
      <c r="D93" s="249"/>
      <c r="E93" s="249"/>
      <c r="F93" s="249"/>
      <c r="G93" s="249"/>
      <c r="H93" s="249"/>
      <c r="I93" s="249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</row>
    <row r="94" spans="1:46" ht="16.5" x14ac:dyDescent="0.3">
      <c r="A94" s="249"/>
      <c r="B94" s="249"/>
      <c r="C94" s="249"/>
      <c r="D94" s="249"/>
      <c r="E94" s="249"/>
      <c r="F94" s="249"/>
      <c r="G94" s="249"/>
      <c r="H94" s="249"/>
      <c r="I94" s="249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</row>
    <row r="95" spans="1:46" ht="16.5" x14ac:dyDescent="0.3">
      <c r="A95" s="249"/>
      <c r="B95" s="249"/>
      <c r="C95" s="249"/>
      <c r="D95" s="249"/>
      <c r="E95" s="249"/>
      <c r="F95" s="249"/>
      <c r="G95" s="249"/>
      <c r="H95" s="249"/>
      <c r="I95" s="249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</row>
    <row r="96" spans="1:46" ht="16.5" x14ac:dyDescent="0.3">
      <c r="A96" s="249"/>
      <c r="B96" s="249"/>
      <c r="C96" s="249"/>
      <c r="D96" s="249"/>
      <c r="E96" s="249"/>
      <c r="F96" s="249"/>
      <c r="G96" s="249"/>
      <c r="H96" s="249"/>
      <c r="I96" s="249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</row>
    <row r="97" spans="1:46" ht="16.5" x14ac:dyDescent="0.3">
      <c r="A97" s="249"/>
      <c r="B97" s="249"/>
      <c r="C97" s="249"/>
      <c r="D97" s="249"/>
      <c r="E97" s="249"/>
      <c r="F97" s="249"/>
      <c r="G97" s="249"/>
      <c r="H97" s="249"/>
      <c r="I97" s="249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</row>
    <row r="98" spans="1:46" ht="16.5" x14ac:dyDescent="0.3">
      <c r="A98" s="249"/>
      <c r="B98" s="249"/>
      <c r="C98" s="249"/>
      <c r="D98" s="249"/>
      <c r="E98" s="249"/>
      <c r="F98" s="249"/>
      <c r="G98" s="249"/>
      <c r="H98" s="249"/>
      <c r="I98" s="249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</row>
    <row r="99" spans="1:46" ht="16.5" x14ac:dyDescent="0.3">
      <c r="A99" s="249"/>
      <c r="B99" s="249"/>
      <c r="C99" s="249"/>
      <c r="D99" s="249"/>
      <c r="E99" s="249"/>
      <c r="F99" s="249"/>
      <c r="G99" s="249"/>
      <c r="H99" s="249"/>
      <c r="I99" s="249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</row>
    <row r="100" spans="1:46" ht="16.5" x14ac:dyDescent="0.3">
      <c r="A100" s="249"/>
      <c r="B100" s="249"/>
      <c r="C100" s="249"/>
      <c r="D100" s="249"/>
      <c r="E100" s="249"/>
      <c r="F100" s="249"/>
      <c r="G100" s="249"/>
      <c r="H100" s="249"/>
      <c r="I100" s="249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</row>
    <row r="101" spans="1:46" ht="16.5" x14ac:dyDescent="0.3">
      <c r="A101" s="249"/>
      <c r="B101" s="249"/>
      <c r="C101" s="249"/>
      <c r="D101" s="249"/>
      <c r="E101" s="249"/>
      <c r="F101" s="249"/>
      <c r="G101" s="249"/>
      <c r="H101" s="249"/>
      <c r="I101" s="249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</row>
    <row r="102" spans="1:46" ht="16.5" x14ac:dyDescent="0.3">
      <c r="A102" s="249"/>
      <c r="B102" s="249"/>
      <c r="C102" s="249"/>
      <c r="D102" s="249"/>
      <c r="E102" s="249"/>
      <c r="F102" s="249"/>
      <c r="G102" s="249"/>
      <c r="H102" s="249"/>
      <c r="I102" s="249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</row>
    <row r="103" spans="1:46" ht="16.5" x14ac:dyDescent="0.3">
      <c r="A103" s="249"/>
      <c r="B103" s="249"/>
      <c r="C103" s="249"/>
      <c r="D103" s="249"/>
      <c r="E103" s="249"/>
      <c r="F103" s="249"/>
      <c r="G103" s="249"/>
      <c r="H103" s="249"/>
      <c r="I103" s="249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</row>
    <row r="104" spans="1:46" ht="16.5" x14ac:dyDescent="0.3">
      <c r="A104" s="249"/>
      <c r="B104" s="249"/>
      <c r="C104" s="249"/>
      <c r="D104" s="249"/>
      <c r="E104" s="249"/>
      <c r="F104" s="249"/>
      <c r="G104" s="249"/>
      <c r="H104" s="249"/>
      <c r="I104" s="249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</row>
    <row r="105" spans="1:46" ht="16.5" x14ac:dyDescent="0.3">
      <c r="A105" s="249"/>
      <c r="B105" s="249"/>
      <c r="C105" s="249"/>
      <c r="D105" s="249"/>
      <c r="E105" s="249"/>
      <c r="F105" s="249"/>
      <c r="G105" s="249"/>
      <c r="H105" s="249"/>
      <c r="I105" s="249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</row>
    <row r="106" spans="1:46" ht="16.5" x14ac:dyDescent="0.3">
      <c r="A106" s="249"/>
      <c r="B106" s="249"/>
      <c r="C106" s="249"/>
      <c r="D106" s="249"/>
      <c r="E106" s="249"/>
      <c r="F106" s="249"/>
      <c r="G106" s="249"/>
      <c r="H106" s="249"/>
      <c r="I106" s="249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</row>
    <row r="107" spans="1:46" ht="16.5" x14ac:dyDescent="0.3">
      <c r="A107" s="249"/>
      <c r="B107" s="249"/>
      <c r="C107" s="249"/>
      <c r="D107" s="249"/>
      <c r="E107" s="249"/>
      <c r="F107" s="249"/>
      <c r="G107" s="249"/>
      <c r="H107" s="249"/>
      <c r="I107" s="249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</row>
    <row r="108" spans="1:46" x14ac:dyDescent="0.25">
      <c r="A108" s="215"/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</row>
    <row r="109" spans="1:46" x14ac:dyDescent="0.25">
      <c r="A109" s="215"/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</row>
    <row r="110" spans="1:46" x14ac:dyDescent="0.25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</row>
    <row r="111" spans="1:46" x14ac:dyDescent="0.25">
      <c r="A111" s="215"/>
      <c r="B111" s="215"/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</row>
    <row r="112" spans="1:46" x14ac:dyDescent="0.25">
      <c r="A112" s="215"/>
      <c r="B112" s="215"/>
      <c r="C112" s="215"/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</row>
    <row r="113" spans="1:46" x14ac:dyDescent="0.25">
      <c r="A113" s="215"/>
      <c r="B113" s="215"/>
      <c r="C113" s="215"/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</row>
    <row r="114" spans="1:46" x14ac:dyDescent="0.25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</row>
    <row r="115" spans="1:46" x14ac:dyDescent="0.25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</row>
    <row r="116" spans="1:46" x14ac:dyDescent="0.25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</row>
    <row r="117" spans="1:46" x14ac:dyDescent="0.25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</row>
    <row r="118" spans="1:46" x14ac:dyDescent="0.25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</row>
    <row r="119" spans="1:46" x14ac:dyDescent="0.25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</row>
    <row r="120" spans="1:46" x14ac:dyDescent="0.25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</row>
    <row r="121" spans="1:46" x14ac:dyDescent="0.25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</row>
    <row r="122" spans="1:46" x14ac:dyDescent="0.25">
      <c r="A122" s="215"/>
      <c r="B122" s="215"/>
      <c r="C122" s="215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</row>
    <row r="123" spans="1:46" x14ac:dyDescent="0.25">
      <c r="A123" s="215"/>
      <c r="B123" s="215"/>
      <c r="C123" s="215"/>
      <c r="D123" s="215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</row>
    <row r="124" spans="1:46" x14ac:dyDescent="0.25">
      <c r="A124" s="215"/>
      <c r="B124" s="215"/>
      <c r="C124" s="215"/>
      <c r="D124" s="215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</row>
    <row r="125" spans="1:46" x14ac:dyDescent="0.25">
      <c r="A125" s="215"/>
      <c r="B125" s="215"/>
      <c r="C125" s="215"/>
      <c r="D125" s="215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</row>
    <row r="126" spans="1:46" x14ac:dyDescent="0.25">
      <c r="A126" s="215"/>
      <c r="B126" s="215"/>
      <c r="C126" s="215"/>
      <c r="D126" s="215"/>
      <c r="E126" s="215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</row>
    <row r="127" spans="1:46" x14ac:dyDescent="0.25">
      <c r="A127" s="215"/>
      <c r="B127" s="215"/>
      <c r="C127" s="215"/>
      <c r="D127" s="215"/>
      <c r="E127" s="215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</row>
    <row r="128" spans="1:46" x14ac:dyDescent="0.25">
      <c r="A128" s="215"/>
      <c r="B128" s="215"/>
      <c r="C128" s="215"/>
      <c r="D128" s="215"/>
      <c r="E128" s="215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</row>
    <row r="129" spans="1:46" x14ac:dyDescent="0.25">
      <c r="A129" s="215"/>
      <c r="B129" s="215"/>
      <c r="C129" s="215"/>
      <c r="D129" s="215"/>
      <c r="E129" s="215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</row>
    <row r="130" spans="1:46" x14ac:dyDescent="0.25">
      <c r="A130" s="215"/>
      <c r="B130" s="215"/>
      <c r="C130" s="215"/>
      <c r="D130" s="215"/>
      <c r="E130" s="215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</row>
    <row r="131" spans="1:46" x14ac:dyDescent="0.25">
      <c r="A131" s="215"/>
      <c r="B131" s="215"/>
      <c r="C131" s="215"/>
      <c r="D131" s="215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</row>
    <row r="132" spans="1:46" x14ac:dyDescent="0.25">
      <c r="A132" s="215"/>
      <c r="B132" s="215"/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</row>
    <row r="133" spans="1:46" x14ac:dyDescent="0.25">
      <c r="A133" s="215"/>
      <c r="B133" s="215"/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</row>
    <row r="134" spans="1:46" x14ac:dyDescent="0.25">
      <c r="A134" s="215"/>
      <c r="B134" s="215"/>
      <c r="C134" s="215"/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</row>
    <row r="135" spans="1:46" x14ac:dyDescent="0.25">
      <c r="A135" s="215"/>
      <c r="B135" s="215"/>
      <c r="C135" s="215"/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  <c r="AI135" s="215"/>
      <c r="AJ135" s="215"/>
      <c r="AK135" s="215"/>
      <c r="AL135" s="215"/>
      <c r="AM135" s="215"/>
      <c r="AN135" s="215"/>
      <c r="AO135" s="215"/>
      <c r="AP135" s="215"/>
      <c r="AQ135" s="215"/>
      <c r="AR135" s="215"/>
      <c r="AS135" s="215"/>
      <c r="AT135" s="215"/>
    </row>
    <row r="136" spans="1:46" x14ac:dyDescent="0.25">
      <c r="A136" s="215"/>
      <c r="B136" s="215"/>
      <c r="C136" s="215"/>
      <c r="D136" s="215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</row>
    <row r="137" spans="1:46" x14ac:dyDescent="0.25">
      <c r="A137" s="215"/>
      <c r="B137" s="215"/>
      <c r="C137" s="215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</row>
    <row r="138" spans="1:46" x14ac:dyDescent="0.25">
      <c r="A138" s="215"/>
      <c r="B138" s="215"/>
      <c r="C138" s="215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</row>
    <row r="139" spans="1:46" x14ac:dyDescent="0.25">
      <c r="A139" s="215"/>
      <c r="B139" s="215"/>
      <c r="C139" s="215"/>
      <c r="D139" s="215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</row>
    <row r="140" spans="1:46" x14ac:dyDescent="0.25">
      <c r="A140" s="215"/>
      <c r="B140" s="215"/>
      <c r="C140" s="215"/>
      <c r="D140" s="215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</row>
    <row r="141" spans="1:46" x14ac:dyDescent="0.25">
      <c r="A141" s="215"/>
      <c r="B141" s="215"/>
      <c r="C141" s="215"/>
      <c r="D141" s="215"/>
      <c r="E141" s="215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</row>
    <row r="142" spans="1:46" x14ac:dyDescent="0.25">
      <c r="A142" s="215"/>
      <c r="B142" s="215"/>
      <c r="C142" s="215"/>
      <c r="D142" s="215"/>
      <c r="E142" s="215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</row>
    <row r="143" spans="1:46" x14ac:dyDescent="0.25">
      <c r="A143" s="215"/>
      <c r="B143" s="215"/>
      <c r="C143" s="215"/>
      <c r="D143" s="215"/>
      <c r="E143" s="215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</row>
    <row r="144" spans="1:46" x14ac:dyDescent="0.25">
      <c r="A144" s="215"/>
      <c r="B144" s="215"/>
      <c r="C144" s="215"/>
      <c r="D144" s="215"/>
      <c r="E144" s="215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  <c r="AI144" s="215"/>
      <c r="AJ144" s="215"/>
      <c r="AK144" s="215"/>
      <c r="AL144" s="215"/>
      <c r="AM144" s="215"/>
      <c r="AN144" s="215"/>
      <c r="AO144" s="215"/>
      <c r="AP144" s="215"/>
      <c r="AQ144" s="215"/>
      <c r="AR144" s="215"/>
      <c r="AS144" s="215"/>
      <c r="AT144" s="215"/>
    </row>
    <row r="145" spans="1:46" x14ac:dyDescent="0.25">
      <c r="A145" s="215"/>
      <c r="B145" s="215"/>
      <c r="C145" s="215"/>
      <c r="D145" s="215"/>
      <c r="E145" s="215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5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AT145" s="215"/>
    </row>
    <row r="146" spans="1:46" x14ac:dyDescent="0.25">
      <c r="A146" s="215"/>
      <c r="B146" s="215"/>
      <c r="C146" s="215"/>
      <c r="D146" s="215"/>
      <c r="E146" s="215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  <c r="AI146" s="215"/>
      <c r="AJ146" s="215"/>
      <c r="AK146" s="215"/>
      <c r="AL146" s="215"/>
      <c r="AM146" s="215"/>
      <c r="AN146" s="215"/>
      <c r="AO146" s="215"/>
      <c r="AP146" s="215"/>
      <c r="AQ146" s="215"/>
      <c r="AR146" s="215"/>
      <c r="AS146" s="215"/>
      <c r="AT146" s="215"/>
    </row>
    <row r="147" spans="1:46" x14ac:dyDescent="0.25">
      <c r="A147" s="215"/>
      <c r="B147" s="215"/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  <c r="AI147" s="215"/>
      <c r="AJ147" s="215"/>
      <c r="AK147" s="215"/>
      <c r="AL147" s="215"/>
      <c r="AM147" s="215"/>
      <c r="AN147" s="215"/>
      <c r="AO147" s="215"/>
      <c r="AP147" s="215"/>
      <c r="AQ147" s="215"/>
      <c r="AR147" s="215"/>
      <c r="AS147" s="215"/>
      <c r="AT147" s="215"/>
    </row>
    <row r="148" spans="1:46" x14ac:dyDescent="0.25">
      <c r="A148" s="215"/>
      <c r="B148" s="215"/>
      <c r="C148" s="215"/>
      <c r="D148" s="215"/>
      <c r="E148" s="215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</row>
    <row r="149" spans="1:46" x14ac:dyDescent="0.25">
      <c r="A149" s="215"/>
      <c r="B149" s="215"/>
      <c r="C149" s="215"/>
      <c r="D149" s="215"/>
      <c r="E149" s="215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</row>
    <row r="150" spans="1:46" x14ac:dyDescent="0.25">
      <c r="A150" s="215"/>
      <c r="B150" s="215"/>
      <c r="C150" s="215"/>
      <c r="D150" s="215"/>
      <c r="E150" s="215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  <c r="AI150" s="215"/>
      <c r="AJ150" s="215"/>
      <c r="AK150" s="215"/>
      <c r="AL150" s="215"/>
      <c r="AM150" s="215"/>
      <c r="AN150" s="215"/>
      <c r="AO150" s="215"/>
      <c r="AP150" s="215"/>
      <c r="AQ150" s="215"/>
      <c r="AR150" s="215"/>
      <c r="AS150" s="215"/>
      <c r="AT150" s="215"/>
    </row>
    <row r="151" spans="1:46" x14ac:dyDescent="0.25">
      <c r="A151" s="215"/>
      <c r="B151" s="215"/>
      <c r="C151" s="215"/>
      <c r="D151" s="215"/>
      <c r="E151" s="215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  <c r="AI151" s="215"/>
      <c r="AJ151" s="215"/>
      <c r="AK151" s="215"/>
      <c r="AL151" s="215"/>
      <c r="AM151" s="215"/>
      <c r="AN151" s="215"/>
      <c r="AO151" s="215"/>
      <c r="AP151" s="215"/>
      <c r="AQ151" s="215"/>
      <c r="AR151" s="215"/>
      <c r="AS151" s="215"/>
      <c r="AT151" s="215"/>
    </row>
    <row r="152" spans="1:46" x14ac:dyDescent="0.25">
      <c r="A152" s="215"/>
      <c r="B152" s="215"/>
      <c r="C152" s="215"/>
      <c r="D152" s="215"/>
      <c r="E152" s="215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5"/>
      <c r="AJ152" s="215"/>
      <c r="AK152" s="215"/>
      <c r="AL152" s="215"/>
      <c r="AM152" s="215"/>
      <c r="AN152" s="215"/>
      <c r="AO152" s="215"/>
      <c r="AP152" s="215"/>
      <c r="AQ152" s="215"/>
      <c r="AR152" s="215"/>
      <c r="AS152" s="215"/>
      <c r="AT152" s="215"/>
    </row>
    <row r="153" spans="1:46" x14ac:dyDescent="0.25">
      <c r="A153" s="215"/>
      <c r="B153" s="215"/>
      <c r="C153" s="215"/>
      <c r="D153" s="215"/>
      <c r="E153" s="215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5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</row>
    <row r="154" spans="1:46" x14ac:dyDescent="0.25">
      <c r="A154" s="215"/>
      <c r="B154" s="215"/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</row>
    <row r="155" spans="1:46" x14ac:dyDescent="0.25">
      <c r="A155" s="215"/>
      <c r="B155" s="215"/>
      <c r="C155" s="215"/>
      <c r="D155" s="215"/>
      <c r="E155" s="215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</row>
    <row r="156" spans="1:46" x14ac:dyDescent="0.25">
      <c r="A156" s="215"/>
      <c r="B156" s="215"/>
      <c r="C156" s="215"/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5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</row>
    <row r="157" spans="1:46" x14ac:dyDescent="0.25">
      <c r="A157" s="215"/>
      <c r="B157" s="215"/>
      <c r="C157" s="215"/>
      <c r="D157" s="215"/>
      <c r="E157" s="215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5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</row>
    <row r="158" spans="1:46" x14ac:dyDescent="0.25">
      <c r="A158" s="215"/>
      <c r="B158" s="215"/>
      <c r="C158" s="215"/>
      <c r="D158" s="215"/>
      <c r="E158" s="215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</row>
    <row r="159" spans="1:46" x14ac:dyDescent="0.25">
      <c r="A159" s="215"/>
      <c r="B159" s="215"/>
      <c r="C159" s="215"/>
      <c r="D159" s="215"/>
      <c r="E159" s="215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</row>
    <row r="160" spans="1:46" x14ac:dyDescent="0.25">
      <c r="A160" s="215"/>
      <c r="B160" s="215"/>
      <c r="C160" s="215"/>
      <c r="D160" s="215"/>
      <c r="E160" s="215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</row>
    <row r="161" spans="1:46" x14ac:dyDescent="0.25">
      <c r="A161" s="215"/>
      <c r="B161" s="215"/>
      <c r="C161" s="215"/>
      <c r="D161" s="215"/>
      <c r="E161" s="215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5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</row>
    <row r="162" spans="1:46" x14ac:dyDescent="0.25">
      <c r="A162" s="215"/>
      <c r="B162" s="215"/>
      <c r="C162" s="215"/>
      <c r="D162" s="215"/>
      <c r="E162" s="215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  <c r="AI162" s="215"/>
      <c r="AJ162" s="215"/>
      <c r="AK162" s="215"/>
      <c r="AL162" s="215"/>
      <c r="AM162" s="215"/>
      <c r="AN162" s="215"/>
      <c r="AO162" s="215"/>
      <c r="AP162" s="215"/>
      <c r="AQ162" s="215"/>
      <c r="AR162" s="215"/>
      <c r="AS162" s="215"/>
      <c r="AT162" s="215"/>
    </row>
    <row r="163" spans="1:46" x14ac:dyDescent="0.25">
      <c r="A163" s="215"/>
      <c r="B163" s="215"/>
      <c r="C163" s="215"/>
      <c r="D163" s="215"/>
      <c r="E163" s="215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5"/>
      <c r="AQ163" s="215"/>
      <c r="AR163" s="215"/>
      <c r="AS163" s="215"/>
      <c r="AT163" s="215"/>
    </row>
    <row r="164" spans="1:46" x14ac:dyDescent="0.25">
      <c r="A164" s="215"/>
      <c r="B164" s="215"/>
      <c r="C164" s="215"/>
      <c r="D164" s="215"/>
      <c r="E164" s="215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</row>
    <row r="165" spans="1:46" x14ac:dyDescent="0.25">
      <c r="A165" s="215"/>
      <c r="B165" s="215"/>
      <c r="C165" s="215"/>
      <c r="D165" s="215"/>
      <c r="E165" s="215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5"/>
      <c r="AQ165" s="215"/>
      <c r="AR165" s="215"/>
      <c r="AS165" s="215"/>
      <c r="AT165" s="215"/>
    </row>
    <row r="166" spans="1:46" x14ac:dyDescent="0.25">
      <c r="A166" s="215"/>
      <c r="B166" s="215"/>
      <c r="C166" s="215"/>
      <c r="D166" s="215"/>
      <c r="E166" s="215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</row>
    <row r="167" spans="1:46" x14ac:dyDescent="0.25">
      <c r="A167" s="215"/>
      <c r="B167" s="215"/>
      <c r="C167" s="215"/>
      <c r="D167" s="215"/>
      <c r="E167" s="215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5"/>
      <c r="AJ167" s="215"/>
      <c r="AK167" s="215"/>
      <c r="AL167" s="215"/>
      <c r="AM167" s="215"/>
      <c r="AN167" s="215"/>
      <c r="AO167" s="215"/>
      <c r="AP167" s="215"/>
      <c r="AQ167" s="215"/>
      <c r="AR167" s="215"/>
      <c r="AS167" s="215"/>
      <c r="AT167" s="215"/>
    </row>
    <row r="168" spans="1:46" x14ac:dyDescent="0.25">
      <c r="A168" s="215"/>
      <c r="B168" s="215"/>
      <c r="C168" s="215"/>
      <c r="D168" s="215"/>
      <c r="E168" s="215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215"/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</row>
    <row r="169" spans="1:46" x14ac:dyDescent="0.25">
      <c r="A169" s="215"/>
      <c r="B169" s="215"/>
      <c r="C169" s="215"/>
      <c r="D169" s="215"/>
      <c r="E169" s="215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s="215"/>
      <c r="AN169" s="215"/>
      <c r="AO169" s="215"/>
      <c r="AP169" s="215"/>
      <c r="AQ169" s="215"/>
      <c r="AR169" s="215"/>
      <c r="AS169" s="215"/>
      <c r="AT169" s="215"/>
    </row>
    <row r="170" spans="1:46" x14ac:dyDescent="0.25">
      <c r="A170" s="215"/>
      <c r="B170" s="215"/>
      <c r="C170" s="215"/>
      <c r="D170" s="215"/>
      <c r="E170" s="215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</row>
    <row r="171" spans="1:46" x14ac:dyDescent="0.25">
      <c r="A171" s="215"/>
      <c r="B171" s="215"/>
      <c r="C171" s="215"/>
      <c r="D171" s="215"/>
      <c r="E171" s="215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5"/>
      <c r="AQ171" s="215"/>
      <c r="AR171" s="215"/>
      <c r="AS171" s="215"/>
      <c r="AT171" s="215"/>
    </row>
    <row r="172" spans="1:46" x14ac:dyDescent="0.25">
      <c r="A172" s="215"/>
      <c r="B172" s="215"/>
      <c r="C172" s="215"/>
      <c r="D172" s="215"/>
      <c r="E172" s="215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  <c r="AI172" s="215"/>
      <c r="AJ172" s="215"/>
      <c r="AK172" s="215"/>
      <c r="AL172" s="215"/>
      <c r="AM172" s="215"/>
      <c r="AN172" s="215"/>
      <c r="AO172" s="215"/>
      <c r="AP172" s="215"/>
      <c r="AQ172" s="215"/>
      <c r="AR172" s="215"/>
      <c r="AS172" s="215"/>
      <c r="AT172" s="215"/>
    </row>
    <row r="173" spans="1:46" x14ac:dyDescent="0.25">
      <c r="A173" s="215"/>
      <c r="B173" s="215"/>
      <c r="C173" s="215"/>
      <c r="D173" s="215"/>
      <c r="E173" s="215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5"/>
      <c r="AJ173" s="215"/>
      <c r="AK173" s="215"/>
      <c r="AL173" s="215"/>
      <c r="AM173" s="215"/>
      <c r="AN173" s="215"/>
      <c r="AO173" s="215"/>
      <c r="AP173" s="215"/>
      <c r="AQ173" s="215"/>
      <c r="AR173" s="215"/>
      <c r="AS173" s="215"/>
      <c r="AT173" s="215"/>
    </row>
    <row r="174" spans="1:46" x14ac:dyDescent="0.25">
      <c r="A174" s="215"/>
      <c r="B174" s="215"/>
      <c r="C174" s="215"/>
      <c r="D174" s="215"/>
      <c r="E174" s="215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5"/>
      <c r="AQ174" s="215"/>
      <c r="AR174" s="215"/>
      <c r="AS174" s="215"/>
      <c r="AT174" s="215"/>
    </row>
    <row r="175" spans="1:46" x14ac:dyDescent="0.25">
      <c r="A175" s="215"/>
      <c r="B175" s="215"/>
      <c r="C175" s="215"/>
      <c r="D175" s="215"/>
      <c r="E175" s="215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5"/>
      <c r="AQ175" s="215"/>
      <c r="AR175" s="215"/>
      <c r="AS175" s="215"/>
      <c r="AT175" s="215"/>
    </row>
    <row r="176" spans="1:46" x14ac:dyDescent="0.25">
      <c r="A176" s="215"/>
      <c r="B176" s="215"/>
      <c r="C176" s="215"/>
      <c r="D176" s="215"/>
      <c r="E176" s="215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5"/>
      <c r="AQ176" s="215"/>
      <c r="AR176" s="215"/>
      <c r="AS176" s="215"/>
      <c r="AT176" s="215"/>
    </row>
    <row r="177" spans="1:46" x14ac:dyDescent="0.25">
      <c r="A177" s="215"/>
      <c r="B177" s="215"/>
      <c r="C177" s="215"/>
      <c r="D177" s="215"/>
      <c r="E177" s="215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5"/>
      <c r="AQ177" s="215"/>
      <c r="AR177" s="215"/>
      <c r="AS177" s="215"/>
      <c r="AT177" s="215"/>
    </row>
    <row r="178" spans="1:46" x14ac:dyDescent="0.25">
      <c r="A178" s="215"/>
      <c r="B178" s="215"/>
      <c r="C178" s="215"/>
      <c r="D178" s="215"/>
      <c r="E178" s="215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5"/>
      <c r="AQ178" s="215"/>
      <c r="AR178" s="215"/>
      <c r="AS178" s="215"/>
      <c r="AT178" s="215"/>
    </row>
    <row r="179" spans="1:46" x14ac:dyDescent="0.25">
      <c r="A179" s="215"/>
      <c r="B179" s="215"/>
      <c r="C179" s="215"/>
      <c r="D179" s="215"/>
      <c r="E179" s="215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5"/>
      <c r="AQ179" s="215"/>
      <c r="AR179" s="215"/>
      <c r="AS179" s="215"/>
      <c r="AT179" s="215"/>
    </row>
    <row r="180" spans="1:46" x14ac:dyDescent="0.25">
      <c r="A180" s="215"/>
      <c r="B180" s="215"/>
      <c r="C180" s="215"/>
      <c r="D180" s="215"/>
      <c r="E180" s="215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5"/>
      <c r="AQ180" s="215"/>
      <c r="AR180" s="215"/>
      <c r="AS180" s="215"/>
      <c r="AT180" s="215"/>
    </row>
    <row r="181" spans="1:46" x14ac:dyDescent="0.25">
      <c r="A181" s="215"/>
      <c r="B181" s="215"/>
      <c r="C181" s="215"/>
      <c r="D181" s="215"/>
      <c r="E181" s="215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  <c r="AH181" s="215"/>
      <c r="AI181" s="215"/>
      <c r="AJ181" s="215"/>
      <c r="AK181" s="215"/>
      <c r="AL181" s="215"/>
      <c r="AM181" s="215"/>
      <c r="AN181" s="215"/>
      <c r="AO181" s="215"/>
      <c r="AP181" s="215"/>
      <c r="AQ181" s="215"/>
      <c r="AR181" s="215"/>
      <c r="AS181" s="215"/>
      <c r="AT181" s="215"/>
    </row>
    <row r="182" spans="1:46" x14ac:dyDescent="0.25">
      <c r="A182" s="215"/>
      <c r="B182" s="215"/>
      <c r="C182" s="215"/>
      <c r="D182" s="215"/>
      <c r="E182" s="215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  <c r="AH182" s="215"/>
      <c r="AI182" s="215"/>
      <c r="AJ182" s="215"/>
      <c r="AK182" s="215"/>
      <c r="AL182" s="215"/>
      <c r="AM182" s="215"/>
      <c r="AN182" s="215"/>
      <c r="AO182" s="215"/>
      <c r="AP182" s="215"/>
      <c r="AQ182" s="215"/>
      <c r="AR182" s="215"/>
      <c r="AS182" s="215"/>
      <c r="AT182" s="215"/>
    </row>
    <row r="183" spans="1:46" x14ac:dyDescent="0.25">
      <c r="A183" s="215"/>
      <c r="B183" s="215"/>
      <c r="C183" s="215"/>
      <c r="D183" s="215"/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  <c r="AH183" s="215"/>
      <c r="AI183" s="215"/>
      <c r="AJ183" s="215"/>
      <c r="AK183" s="215"/>
      <c r="AL183" s="215"/>
      <c r="AM183" s="215"/>
      <c r="AN183" s="215"/>
      <c r="AO183" s="215"/>
      <c r="AP183" s="215"/>
      <c r="AQ183" s="215"/>
      <c r="AR183" s="215"/>
      <c r="AS183" s="215"/>
      <c r="AT183" s="215"/>
    </row>
    <row r="184" spans="1:46" x14ac:dyDescent="0.25">
      <c r="A184" s="215"/>
      <c r="B184" s="215"/>
      <c r="C184" s="215"/>
      <c r="D184" s="215"/>
      <c r="E184" s="215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  <c r="AH184" s="215"/>
      <c r="AI184" s="215"/>
      <c r="AJ184" s="215"/>
      <c r="AK184" s="215"/>
      <c r="AL184" s="215"/>
      <c r="AM184" s="215"/>
      <c r="AN184" s="215"/>
      <c r="AO184" s="215"/>
      <c r="AP184" s="215"/>
      <c r="AQ184" s="215"/>
      <c r="AR184" s="215"/>
      <c r="AS184" s="215"/>
      <c r="AT184" s="215"/>
    </row>
    <row r="185" spans="1:46" x14ac:dyDescent="0.25">
      <c r="A185" s="215"/>
      <c r="B185" s="215"/>
      <c r="C185" s="215"/>
      <c r="D185" s="215"/>
      <c r="E185" s="215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  <c r="AH185" s="215"/>
      <c r="AI185" s="215"/>
      <c r="AJ185" s="215"/>
      <c r="AK185" s="215"/>
      <c r="AL185" s="215"/>
      <c r="AM185" s="215"/>
      <c r="AN185" s="215"/>
      <c r="AO185" s="215"/>
      <c r="AP185" s="215"/>
      <c r="AQ185" s="215"/>
      <c r="AR185" s="215"/>
      <c r="AS185" s="215"/>
      <c r="AT185" s="215"/>
    </row>
    <row r="186" spans="1:46" x14ac:dyDescent="0.25">
      <c r="A186" s="215"/>
      <c r="B186" s="215"/>
      <c r="C186" s="215"/>
      <c r="D186" s="215"/>
      <c r="E186" s="215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  <c r="AM186" s="215"/>
      <c r="AN186" s="215"/>
      <c r="AO186" s="215"/>
      <c r="AP186" s="215"/>
      <c r="AQ186" s="215"/>
      <c r="AR186" s="215"/>
      <c r="AS186" s="215"/>
      <c r="AT186" s="215"/>
    </row>
    <row r="187" spans="1:46" x14ac:dyDescent="0.25">
      <c r="A187" s="215"/>
      <c r="B187" s="215"/>
      <c r="C187" s="215"/>
      <c r="D187" s="215"/>
      <c r="E187" s="215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5"/>
      <c r="AQ187" s="215"/>
      <c r="AR187" s="215"/>
      <c r="AS187" s="215"/>
      <c r="AT187" s="215"/>
    </row>
    <row r="188" spans="1:46" x14ac:dyDescent="0.25">
      <c r="A188" s="215"/>
      <c r="B188" s="215"/>
      <c r="C188" s="215"/>
      <c r="D188" s="215"/>
      <c r="E188" s="215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5"/>
      <c r="AQ188" s="215"/>
      <c r="AR188" s="215"/>
      <c r="AS188" s="215"/>
      <c r="AT188" s="215"/>
    </row>
    <row r="189" spans="1:46" x14ac:dyDescent="0.25">
      <c r="A189" s="215"/>
      <c r="B189" s="215"/>
      <c r="C189" s="215"/>
      <c r="D189" s="215"/>
      <c r="E189" s="215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5"/>
      <c r="AQ189" s="215"/>
      <c r="AR189" s="215"/>
      <c r="AS189" s="215"/>
      <c r="AT189" s="215"/>
    </row>
    <row r="190" spans="1:46" x14ac:dyDescent="0.25">
      <c r="A190" s="215"/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  <c r="AI190" s="215"/>
      <c r="AJ190" s="215"/>
      <c r="AK190" s="215"/>
      <c r="AL190" s="215"/>
      <c r="AM190" s="215"/>
      <c r="AN190" s="215"/>
      <c r="AO190" s="215"/>
      <c r="AP190" s="215"/>
      <c r="AQ190" s="215"/>
      <c r="AR190" s="215"/>
      <c r="AS190" s="215"/>
      <c r="AT190" s="215"/>
    </row>
    <row r="191" spans="1:46" x14ac:dyDescent="0.25">
      <c r="A191" s="215"/>
      <c r="B191" s="215"/>
      <c r="C191" s="215"/>
      <c r="D191" s="215"/>
      <c r="E191" s="215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5"/>
      <c r="AT191" s="215"/>
    </row>
    <row r="192" spans="1:46" x14ac:dyDescent="0.25">
      <c r="A192" s="215"/>
      <c r="B192" s="215"/>
      <c r="C192" s="215"/>
      <c r="D192" s="215"/>
      <c r="E192" s="215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5"/>
      <c r="AQ192" s="215"/>
      <c r="AR192" s="215"/>
      <c r="AS192" s="215"/>
      <c r="AT192" s="215"/>
    </row>
    <row r="193" spans="1:46" x14ac:dyDescent="0.25">
      <c r="A193" s="215"/>
      <c r="B193" s="215"/>
      <c r="C193" s="215"/>
      <c r="D193" s="215"/>
      <c r="E193" s="215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215"/>
      <c r="AN193" s="215"/>
      <c r="AO193" s="215"/>
      <c r="AP193" s="215"/>
      <c r="AQ193" s="215"/>
      <c r="AR193" s="215"/>
      <c r="AS193" s="215"/>
      <c r="AT193" s="215"/>
    </row>
    <row r="194" spans="1:46" x14ac:dyDescent="0.25">
      <c r="A194" s="215"/>
      <c r="B194" s="215"/>
      <c r="C194" s="215"/>
      <c r="D194" s="215"/>
      <c r="E194" s="215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5"/>
      <c r="AQ194" s="215"/>
      <c r="AR194" s="215"/>
      <c r="AS194" s="215"/>
      <c r="AT194" s="215"/>
    </row>
    <row r="195" spans="1:46" x14ac:dyDescent="0.25">
      <c r="A195" s="215"/>
      <c r="B195" s="215"/>
      <c r="C195" s="215"/>
      <c r="D195" s="215"/>
      <c r="E195" s="215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</row>
    <row r="196" spans="1:46" x14ac:dyDescent="0.25">
      <c r="A196" s="215"/>
      <c r="B196" s="215"/>
      <c r="C196" s="215"/>
      <c r="D196" s="215"/>
      <c r="E196" s="215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  <c r="AI196" s="215"/>
      <c r="AJ196" s="215"/>
      <c r="AK196" s="215"/>
      <c r="AL196" s="215"/>
      <c r="AM196" s="215"/>
      <c r="AN196" s="215"/>
      <c r="AO196" s="215"/>
      <c r="AP196" s="215"/>
      <c r="AQ196" s="215"/>
      <c r="AR196" s="215"/>
      <c r="AS196" s="215"/>
      <c r="AT196" s="215"/>
    </row>
    <row r="197" spans="1:46" x14ac:dyDescent="0.25">
      <c r="A197" s="215"/>
      <c r="B197" s="215"/>
      <c r="C197" s="215"/>
      <c r="D197" s="215"/>
      <c r="E197" s="215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  <c r="AI197" s="215"/>
      <c r="AJ197" s="215"/>
      <c r="AK197" s="215"/>
      <c r="AL197" s="215"/>
      <c r="AM197" s="215"/>
      <c r="AN197" s="215"/>
      <c r="AO197" s="215"/>
      <c r="AP197" s="215"/>
      <c r="AQ197" s="215"/>
      <c r="AR197" s="215"/>
      <c r="AS197" s="215"/>
      <c r="AT197" s="215"/>
    </row>
    <row r="198" spans="1:46" x14ac:dyDescent="0.25">
      <c r="A198" s="215"/>
      <c r="B198" s="215"/>
      <c r="C198" s="215"/>
      <c r="D198" s="215"/>
      <c r="E198" s="215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  <c r="AH198" s="215"/>
      <c r="AI198" s="215"/>
      <c r="AJ198" s="215"/>
      <c r="AK198" s="215"/>
      <c r="AL198" s="215"/>
      <c r="AM198" s="215"/>
      <c r="AN198" s="215"/>
      <c r="AO198" s="215"/>
      <c r="AP198" s="215"/>
      <c r="AQ198" s="215"/>
      <c r="AR198" s="215"/>
      <c r="AS198" s="215"/>
      <c r="AT198" s="215"/>
    </row>
    <row r="199" spans="1:46" x14ac:dyDescent="0.25">
      <c r="A199" s="215"/>
      <c r="B199" s="215"/>
      <c r="C199" s="215"/>
      <c r="D199" s="215"/>
      <c r="E199" s="215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  <c r="AH199" s="215"/>
      <c r="AI199" s="215"/>
      <c r="AJ199" s="215"/>
      <c r="AK199" s="215"/>
      <c r="AL199" s="215"/>
      <c r="AM199" s="215"/>
      <c r="AN199" s="215"/>
      <c r="AO199" s="215"/>
      <c r="AP199" s="215"/>
      <c r="AQ199" s="215"/>
      <c r="AR199" s="215"/>
      <c r="AS199" s="215"/>
      <c r="AT199" s="215"/>
    </row>
    <row r="200" spans="1:46" x14ac:dyDescent="0.25">
      <c r="A200" s="215"/>
      <c r="B200" s="215"/>
      <c r="C200" s="215"/>
      <c r="D200" s="215"/>
      <c r="E200" s="215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  <c r="AH200" s="215"/>
      <c r="AI200" s="215"/>
      <c r="AJ200" s="215"/>
      <c r="AK200" s="215"/>
      <c r="AL200" s="215"/>
      <c r="AM200" s="215"/>
      <c r="AN200" s="215"/>
      <c r="AO200" s="215"/>
      <c r="AP200" s="215"/>
      <c r="AQ200" s="215"/>
      <c r="AR200" s="215"/>
      <c r="AS200" s="215"/>
      <c r="AT200" s="215"/>
    </row>
    <row r="201" spans="1:46" x14ac:dyDescent="0.25">
      <c r="A201" s="215"/>
      <c r="B201" s="215"/>
      <c r="C201" s="215"/>
      <c r="D201" s="215"/>
      <c r="E201" s="215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  <c r="AH201" s="215"/>
      <c r="AI201" s="215"/>
      <c r="AJ201" s="215"/>
      <c r="AK201" s="215"/>
      <c r="AL201" s="215"/>
      <c r="AM201" s="215"/>
      <c r="AN201" s="215"/>
      <c r="AO201" s="215"/>
      <c r="AP201" s="215"/>
      <c r="AQ201" s="215"/>
      <c r="AR201" s="215"/>
      <c r="AS201" s="215"/>
      <c r="AT201" s="215"/>
    </row>
    <row r="202" spans="1:46" x14ac:dyDescent="0.25">
      <c r="A202" s="215"/>
      <c r="B202" s="215"/>
      <c r="C202" s="215"/>
      <c r="D202" s="215"/>
      <c r="E202" s="215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  <c r="AH202" s="215"/>
      <c r="AI202" s="215"/>
      <c r="AJ202" s="215"/>
      <c r="AK202" s="215"/>
      <c r="AL202" s="215"/>
      <c r="AM202" s="215"/>
      <c r="AN202" s="215"/>
      <c r="AO202" s="215"/>
      <c r="AP202" s="215"/>
      <c r="AQ202" s="215"/>
      <c r="AR202" s="215"/>
      <c r="AS202" s="215"/>
      <c r="AT202" s="215"/>
    </row>
    <row r="203" spans="1:46" x14ac:dyDescent="0.25">
      <c r="A203" s="215"/>
      <c r="B203" s="215"/>
      <c r="C203" s="215"/>
      <c r="D203" s="215"/>
      <c r="E203" s="215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  <c r="AH203" s="215"/>
      <c r="AI203" s="215"/>
      <c r="AJ203" s="215"/>
      <c r="AK203" s="215"/>
      <c r="AL203" s="215"/>
      <c r="AM203" s="215"/>
      <c r="AN203" s="215"/>
      <c r="AO203" s="215"/>
      <c r="AP203" s="215"/>
      <c r="AQ203" s="215"/>
      <c r="AR203" s="215"/>
      <c r="AS203" s="215"/>
      <c r="AT203" s="215"/>
    </row>
    <row r="204" spans="1:46" x14ac:dyDescent="0.25">
      <c r="A204" s="215"/>
      <c r="B204" s="215"/>
      <c r="C204" s="215"/>
      <c r="D204" s="215"/>
      <c r="E204" s="215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  <c r="AI204" s="215"/>
      <c r="AJ204" s="215"/>
      <c r="AK204" s="215"/>
      <c r="AL204" s="215"/>
      <c r="AM204" s="215"/>
      <c r="AN204" s="215"/>
      <c r="AO204" s="215"/>
      <c r="AP204" s="215"/>
      <c r="AQ204" s="215"/>
      <c r="AR204" s="215"/>
      <c r="AS204" s="215"/>
      <c r="AT204" s="215"/>
    </row>
    <row r="205" spans="1:46" x14ac:dyDescent="0.25">
      <c r="A205" s="215"/>
      <c r="B205" s="215"/>
      <c r="C205" s="215"/>
      <c r="D205" s="215"/>
      <c r="E205" s="215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  <c r="AI205" s="215"/>
      <c r="AJ205" s="215"/>
      <c r="AK205" s="215"/>
      <c r="AL205" s="215"/>
      <c r="AM205" s="215"/>
      <c r="AN205" s="215"/>
      <c r="AO205" s="215"/>
      <c r="AP205" s="215"/>
      <c r="AQ205" s="215"/>
      <c r="AR205" s="215"/>
      <c r="AS205" s="215"/>
      <c r="AT205" s="215"/>
    </row>
    <row r="206" spans="1:46" x14ac:dyDescent="0.25">
      <c r="A206" s="215"/>
      <c r="B206" s="215"/>
      <c r="C206" s="215"/>
      <c r="D206" s="215"/>
      <c r="E206" s="215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  <c r="AH206" s="215"/>
      <c r="AI206" s="215"/>
      <c r="AJ206" s="215"/>
      <c r="AK206" s="215"/>
      <c r="AL206" s="215"/>
      <c r="AM206" s="215"/>
      <c r="AN206" s="215"/>
      <c r="AO206" s="215"/>
      <c r="AP206" s="215"/>
      <c r="AQ206" s="215"/>
      <c r="AR206" s="215"/>
      <c r="AS206" s="215"/>
      <c r="AT206" s="215"/>
    </row>
    <row r="207" spans="1:46" x14ac:dyDescent="0.25">
      <c r="A207" s="215"/>
      <c r="B207" s="215"/>
      <c r="C207" s="215"/>
      <c r="D207" s="215"/>
      <c r="E207" s="215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  <c r="AI207" s="215"/>
      <c r="AJ207" s="215"/>
      <c r="AK207" s="215"/>
      <c r="AL207" s="215"/>
      <c r="AM207" s="215"/>
      <c r="AN207" s="215"/>
      <c r="AO207" s="215"/>
      <c r="AP207" s="215"/>
      <c r="AQ207" s="215"/>
      <c r="AR207" s="215"/>
      <c r="AS207" s="215"/>
      <c r="AT207" s="215"/>
    </row>
    <row r="208" spans="1:46" x14ac:dyDescent="0.25">
      <c r="A208" s="215"/>
      <c r="B208" s="215"/>
      <c r="C208" s="215"/>
      <c r="D208" s="215"/>
      <c r="E208" s="215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  <c r="AI208" s="215"/>
      <c r="AJ208" s="215"/>
      <c r="AK208" s="215"/>
      <c r="AL208" s="215"/>
      <c r="AM208" s="215"/>
      <c r="AN208" s="215"/>
      <c r="AO208" s="215"/>
      <c r="AP208" s="215"/>
      <c r="AQ208" s="215"/>
      <c r="AR208" s="215"/>
      <c r="AS208" s="215"/>
      <c r="AT208" s="215"/>
    </row>
    <row r="209" spans="1:46" x14ac:dyDescent="0.25">
      <c r="A209" s="215"/>
      <c r="B209" s="215"/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  <c r="AI209" s="215"/>
      <c r="AJ209" s="215"/>
      <c r="AK209" s="215"/>
      <c r="AL209" s="215"/>
      <c r="AM209" s="215"/>
      <c r="AN209" s="215"/>
      <c r="AO209" s="215"/>
      <c r="AP209" s="215"/>
      <c r="AQ209" s="215"/>
      <c r="AR209" s="215"/>
      <c r="AS209" s="215"/>
      <c r="AT209" s="215"/>
    </row>
    <row r="210" spans="1:46" x14ac:dyDescent="0.25">
      <c r="A210" s="215"/>
      <c r="B210" s="215"/>
      <c r="C210" s="215"/>
      <c r="D210" s="215"/>
      <c r="E210" s="215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  <c r="AI210" s="215"/>
      <c r="AJ210" s="215"/>
      <c r="AK210" s="215"/>
      <c r="AL210" s="215"/>
      <c r="AM210" s="215"/>
      <c r="AN210" s="215"/>
      <c r="AO210" s="215"/>
      <c r="AP210" s="215"/>
      <c r="AQ210" s="215"/>
      <c r="AR210" s="215"/>
      <c r="AS210" s="215"/>
      <c r="AT210" s="215"/>
    </row>
    <row r="211" spans="1:46" x14ac:dyDescent="0.25">
      <c r="A211" s="215"/>
      <c r="B211" s="215"/>
      <c r="C211" s="215"/>
      <c r="D211" s="215"/>
      <c r="E211" s="215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  <c r="AI211" s="215"/>
      <c r="AJ211" s="215"/>
      <c r="AK211" s="215"/>
      <c r="AL211" s="215"/>
      <c r="AM211" s="215"/>
      <c r="AN211" s="215"/>
      <c r="AO211" s="215"/>
      <c r="AP211" s="215"/>
      <c r="AQ211" s="215"/>
      <c r="AR211" s="215"/>
      <c r="AS211" s="215"/>
      <c r="AT211" s="215"/>
    </row>
    <row r="212" spans="1:46" x14ac:dyDescent="0.25">
      <c r="A212" s="215"/>
      <c r="B212" s="215"/>
      <c r="C212" s="215"/>
      <c r="D212" s="215"/>
      <c r="E212" s="215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  <c r="AE212" s="215"/>
      <c r="AF212" s="215"/>
      <c r="AG212" s="215"/>
      <c r="AH212" s="215"/>
      <c r="AI212" s="215"/>
      <c r="AJ212" s="215"/>
      <c r="AK212" s="215"/>
      <c r="AL212" s="215"/>
      <c r="AM212" s="215"/>
      <c r="AN212" s="215"/>
      <c r="AO212" s="215"/>
      <c r="AP212" s="215"/>
      <c r="AQ212" s="215"/>
      <c r="AR212" s="215"/>
      <c r="AS212" s="215"/>
      <c r="AT212" s="215"/>
    </row>
    <row r="213" spans="1:46" x14ac:dyDescent="0.25">
      <c r="A213" s="215"/>
      <c r="B213" s="215"/>
      <c r="C213" s="215"/>
      <c r="D213" s="215"/>
      <c r="E213" s="215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  <c r="AE213" s="215"/>
      <c r="AF213" s="215"/>
      <c r="AG213" s="215"/>
      <c r="AH213" s="215"/>
      <c r="AI213" s="215"/>
      <c r="AJ213" s="215"/>
      <c r="AK213" s="215"/>
      <c r="AL213" s="215"/>
      <c r="AM213" s="215"/>
      <c r="AN213" s="215"/>
      <c r="AO213" s="215"/>
      <c r="AP213" s="215"/>
      <c r="AQ213" s="215"/>
      <c r="AR213" s="215"/>
      <c r="AS213" s="215"/>
      <c r="AT213" s="215"/>
    </row>
    <row r="214" spans="1:46" x14ac:dyDescent="0.25">
      <c r="A214" s="215"/>
      <c r="B214" s="215"/>
      <c r="C214" s="215"/>
      <c r="D214" s="215"/>
      <c r="E214" s="215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  <c r="AE214" s="215"/>
      <c r="AF214" s="215"/>
      <c r="AG214" s="215"/>
      <c r="AH214" s="215"/>
      <c r="AI214" s="215"/>
      <c r="AJ214" s="215"/>
      <c r="AK214" s="215"/>
      <c r="AL214" s="215"/>
      <c r="AM214" s="215"/>
      <c r="AN214" s="215"/>
      <c r="AO214" s="215"/>
      <c r="AP214" s="215"/>
      <c r="AQ214" s="215"/>
      <c r="AR214" s="215"/>
      <c r="AS214" s="215"/>
      <c r="AT214" s="215"/>
    </row>
    <row r="215" spans="1:46" x14ac:dyDescent="0.25">
      <c r="A215" s="215"/>
      <c r="B215" s="215"/>
      <c r="C215" s="215"/>
      <c r="D215" s="215"/>
      <c r="E215" s="215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  <c r="AE215" s="215"/>
      <c r="AF215" s="215"/>
      <c r="AG215" s="215"/>
      <c r="AH215" s="215"/>
      <c r="AI215" s="215"/>
      <c r="AJ215" s="215"/>
      <c r="AK215" s="215"/>
      <c r="AL215" s="215"/>
      <c r="AM215" s="215"/>
      <c r="AN215" s="215"/>
      <c r="AO215" s="215"/>
      <c r="AP215" s="215"/>
      <c r="AQ215" s="215"/>
      <c r="AR215" s="215"/>
      <c r="AS215" s="215"/>
      <c r="AT215" s="215"/>
    </row>
    <row r="216" spans="1:46" x14ac:dyDescent="0.25">
      <c r="A216" s="215"/>
      <c r="B216" s="215"/>
      <c r="C216" s="215"/>
      <c r="D216" s="215"/>
      <c r="E216" s="215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5"/>
      <c r="AQ216" s="215"/>
      <c r="AR216" s="215"/>
      <c r="AS216" s="215"/>
      <c r="AT216" s="215"/>
    </row>
    <row r="217" spans="1:46" x14ac:dyDescent="0.25">
      <c r="A217" s="215"/>
      <c r="B217" s="215"/>
      <c r="C217" s="215"/>
      <c r="D217" s="215"/>
      <c r="E217" s="215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  <c r="AE217" s="215"/>
      <c r="AF217" s="215"/>
      <c r="AG217" s="215"/>
      <c r="AH217" s="215"/>
      <c r="AI217" s="215"/>
      <c r="AJ217" s="215"/>
      <c r="AK217" s="215"/>
      <c r="AL217" s="215"/>
      <c r="AM217" s="215"/>
      <c r="AN217" s="215"/>
      <c r="AO217" s="215"/>
      <c r="AP217" s="215"/>
      <c r="AQ217" s="215"/>
      <c r="AR217" s="215"/>
      <c r="AS217" s="215"/>
      <c r="AT217" s="215"/>
    </row>
    <row r="218" spans="1:46" x14ac:dyDescent="0.25">
      <c r="A218" s="215"/>
      <c r="B218" s="215"/>
      <c r="C218" s="215"/>
      <c r="D218" s="215"/>
      <c r="E218" s="215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  <c r="AE218" s="215"/>
      <c r="AF218" s="215"/>
      <c r="AG218" s="215"/>
      <c r="AH218" s="215"/>
      <c r="AI218" s="215"/>
      <c r="AJ218" s="215"/>
      <c r="AK218" s="215"/>
      <c r="AL218" s="215"/>
      <c r="AM218" s="215"/>
      <c r="AN218" s="215"/>
      <c r="AO218" s="215"/>
      <c r="AP218" s="215"/>
      <c r="AQ218" s="215"/>
      <c r="AR218" s="215"/>
      <c r="AS218" s="215"/>
      <c r="AT218" s="215"/>
    </row>
    <row r="219" spans="1:46" x14ac:dyDescent="0.25">
      <c r="A219" s="215"/>
      <c r="B219" s="215"/>
      <c r="C219" s="215"/>
      <c r="D219" s="215"/>
      <c r="E219" s="215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5"/>
      <c r="AQ219" s="215"/>
      <c r="AR219" s="215"/>
      <c r="AS219" s="215"/>
      <c r="AT219" s="215"/>
    </row>
    <row r="220" spans="1:46" x14ac:dyDescent="0.25">
      <c r="A220" s="215"/>
      <c r="B220" s="215"/>
      <c r="C220" s="215"/>
      <c r="D220" s="215"/>
      <c r="E220" s="215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  <c r="AE220" s="215"/>
      <c r="AF220" s="215"/>
      <c r="AG220" s="215"/>
      <c r="AH220" s="215"/>
      <c r="AI220" s="215"/>
      <c r="AJ220" s="215"/>
      <c r="AK220" s="215"/>
      <c r="AL220" s="215"/>
      <c r="AM220" s="215"/>
      <c r="AN220" s="215"/>
      <c r="AO220" s="215"/>
      <c r="AP220" s="215"/>
      <c r="AQ220" s="215"/>
      <c r="AR220" s="215"/>
      <c r="AS220" s="215"/>
      <c r="AT220" s="215"/>
    </row>
    <row r="221" spans="1:46" x14ac:dyDescent="0.25">
      <c r="A221" s="215"/>
      <c r="B221" s="215"/>
      <c r="C221" s="215"/>
      <c r="D221" s="215"/>
      <c r="E221" s="215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  <c r="AE221" s="215"/>
      <c r="AF221" s="215"/>
      <c r="AG221" s="215"/>
      <c r="AH221" s="215"/>
      <c r="AI221" s="215"/>
      <c r="AJ221" s="215"/>
      <c r="AK221" s="215"/>
      <c r="AL221" s="215"/>
      <c r="AM221" s="215"/>
      <c r="AN221" s="215"/>
      <c r="AO221" s="215"/>
      <c r="AP221" s="215"/>
      <c r="AQ221" s="215"/>
      <c r="AR221" s="215"/>
      <c r="AS221" s="215"/>
      <c r="AT221" s="215"/>
    </row>
    <row r="222" spans="1:46" x14ac:dyDescent="0.25">
      <c r="A222" s="215"/>
      <c r="B222" s="215"/>
      <c r="C222" s="215"/>
      <c r="D222" s="215"/>
      <c r="E222" s="215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  <c r="AE222" s="215"/>
      <c r="AF222" s="215"/>
      <c r="AG222" s="215"/>
      <c r="AH222" s="215"/>
      <c r="AI222" s="215"/>
      <c r="AJ222" s="215"/>
      <c r="AK222" s="215"/>
      <c r="AL222" s="215"/>
      <c r="AM222" s="215"/>
      <c r="AN222" s="215"/>
      <c r="AO222" s="215"/>
      <c r="AP222" s="215"/>
      <c r="AQ222" s="215"/>
      <c r="AR222" s="215"/>
      <c r="AS222" s="215"/>
      <c r="AT222" s="215"/>
    </row>
    <row r="223" spans="1:46" x14ac:dyDescent="0.25">
      <c r="A223" s="215"/>
      <c r="B223" s="215"/>
      <c r="C223" s="215"/>
      <c r="D223" s="215"/>
      <c r="E223" s="215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  <c r="AE223" s="215"/>
      <c r="AF223" s="215"/>
      <c r="AG223" s="215"/>
      <c r="AH223" s="215"/>
      <c r="AI223" s="215"/>
      <c r="AJ223" s="215"/>
      <c r="AK223" s="215"/>
      <c r="AL223" s="215"/>
      <c r="AM223" s="215"/>
      <c r="AN223" s="215"/>
      <c r="AO223" s="215"/>
      <c r="AP223" s="215"/>
      <c r="AQ223" s="215"/>
      <c r="AR223" s="215"/>
      <c r="AS223" s="215"/>
      <c r="AT223" s="215"/>
    </row>
    <row r="224" spans="1:46" x14ac:dyDescent="0.25">
      <c r="A224" s="215"/>
      <c r="B224" s="215"/>
      <c r="C224" s="215"/>
      <c r="D224" s="215"/>
      <c r="E224" s="215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  <c r="AE224" s="215"/>
      <c r="AF224" s="215"/>
      <c r="AG224" s="215"/>
      <c r="AH224" s="215"/>
      <c r="AI224" s="215"/>
      <c r="AJ224" s="215"/>
      <c r="AK224" s="215"/>
      <c r="AL224" s="215"/>
      <c r="AM224" s="215"/>
      <c r="AN224" s="215"/>
      <c r="AO224" s="215"/>
      <c r="AP224" s="215"/>
      <c r="AQ224" s="215"/>
      <c r="AR224" s="215"/>
      <c r="AS224" s="215"/>
      <c r="AT224" s="215"/>
    </row>
    <row r="225" spans="1:46" x14ac:dyDescent="0.25">
      <c r="A225" s="215"/>
      <c r="B225" s="215"/>
      <c r="C225" s="215"/>
      <c r="D225" s="215"/>
      <c r="E225" s="215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  <c r="AE225" s="215"/>
      <c r="AF225" s="215"/>
      <c r="AG225" s="215"/>
      <c r="AH225" s="215"/>
      <c r="AI225" s="215"/>
      <c r="AJ225" s="215"/>
      <c r="AK225" s="215"/>
      <c r="AL225" s="215"/>
      <c r="AM225" s="215"/>
      <c r="AN225" s="215"/>
      <c r="AO225" s="215"/>
      <c r="AP225" s="215"/>
      <c r="AQ225" s="215"/>
      <c r="AR225" s="215"/>
      <c r="AS225" s="215"/>
      <c r="AT225" s="215"/>
    </row>
    <row r="226" spans="1:46" x14ac:dyDescent="0.25">
      <c r="A226" s="215"/>
      <c r="B226" s="215"/>
      <c r="C226" s="215"/>
      <c r="D226" s="215"/>
      <c r="E226" s="215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/>
    </row>
    <row r="227" spans="1:46" x14ac:dyDescent="0.25">
      <c r="A227" s="215"/>
      <c r="B227" s="215"/>
      <c r="C227" s="215"/>
      <c r="D227" s="215"/>
      <c r="E227" s="215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  <c r="AE227" s="215"/>
      <c r="AF227" s="215"/>
      <c r="AG227" s="215"/>
      <c r="AH227" s="215"/>
      <c r="AI227" s="215"/>
      <c r="AJ227" s="215"/>
      <c r="AK227" s="215"/>
      <c r="AL227" s="215"/>
      <c r="AM227" s="215"/>
      <c r="AN227" s="215"/>
      <c r="AO227" s="215"/>
      <c r="AP227" s="215"/>
      <c r="AQ227" s="215"/>
      <c r="AR227" s="215"/>
      <c r="AS227" s="215"/>
      <c r="AT227" s="215"/>
    </row>
    <row r="228" spans="1:46" x14ac:dyDescent="0.25">
      <c r="A228" s="215"/>
      <c r="B228" s="215"/>
      <c r="C228" s="215"/>
      <c r="D228" s="215"/>
      <c r="E228" s="215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  <c r="AE228" s="215"/>
      <c r="AF228" s="215"/>
      <c r="AG228" s="215"/>
      <c r="AH228" s="215"/>
      <c r="AI228" s="215"/>
      <c r="AJ228" s="215"/>
      <c r="AK228" s="215"/>
      <c r="AL228" s="215"/>
      <c r="AM228" s="215"/>
      <c r="AN228" s="215"/>
      <c r="AO228" s="215"/>
      <c r="AP228" s="215"/>
      <c r="AQ228" s="215"/>
      <c r="AR228" s="215"/>
      <c r="AS228" s="215"/>
      <c r="AT228" s="215"/>
    </row>
    <row r="229" spans="1:46" x14ac:dyDescent="0.25">
      <c r="A229" s="215"/>
      <c r="B229" s="215"/>
      <c r="C229" s="215"/>
      <c r="D229" s="215"/>
      <c r="E229" s="215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  <c r="AE229" s="215"/>
      <c r="AF229" s="215"/>
      <c r="AG229" s="215"/>
      <c r="AH229" s="215"/>
      <c r="AI229" s="215"/>
      <c r="AJ229" s="215"/>
      <c r="AK229" s="215"/>
      <c r="AL229" s="215"/>
      <c r="AM229" s="215"/>
      <c r="AN229" s="215"/>
      <c r="AO229" s="215"/>
      <c r="AP229" s="215"/>
      <c r="AQ229" s="215"/>
      <c r="AR229" s="215"/>
      <c r="AS229" s="215"/>
      <c r="AT229" s="215"/>
    </row>
    <row r="230" spans="1:46" x14ac:dyDescent="0.25">
      <c r="A230" s="215"/>
      <c r="B230" s="215"/>
      <c r="C230" s="215"/>
      <c r="D230" s="215"/>
      <c r="E230" s="215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  <c r="AE230" s="215"/>
      <c r="AF230" s="215"/>
      <c r="AG230" s="215"/>
      <c r="AH230" s="215"/>
      <c r="AI230" s="215"/>
      <c r="AJ230" s="215"/>
      <c r="AK230" s="215"/>
      <c r="AL230" s="215"/>
      <c r="AM230" s="215"/>
      <c r="AN230" s="215"/>
      <c r="AO230" s="215"/>
      <c r="AP230" s="215"/>
      <c r="AQ230" s="215"/>
      <c r="AR230" s="215"/>
      <c r="AS230" s="215"/>
      <c r="AT230" s="215"/>
    </row>
    <row r="231" spans="1:46" x14ac:dyDescent="0.25">
      <c r="A231" s="215"/>
      <c r="B231" s="215"/>
      <c r="C231" s="215"/>
      <c r="D231" s="215"/>
      <c r="E231" s="215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  <c r="AE231" s="215"/>
      <c r="AF231" s="215"/>
      <c r="AG231" s="215"/>
      <c r="AH231" s="215"/>
      <c r="AI231" s="215"/>
      <c r="AJ231" s="215"/>
      <c r="AK231" s="215"/>
      <c r="AL231" s="215"/>
      <c r="AM231" s="215"/>
      <c r="AN231" s="215"/>
      <c r="AO231" s="215"/>
      <c r="AP231" s="215"/>
      <c r="AQ231" s="215"/>
      <c r="AR231" s="215"/>
      <c r="AS231" s="215"/>
      <c r="AT231" s="215"/>
    </row>
    <row r="232" spans="1:46" x14ac:dyDescent="0.25">
      <c r="A232" s="215"/>
      <c r="B232" s="215"/>
      <c r="C232" s="215"/>
      <c r="D232" s="215"/>
      <c r="E232" s="215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  <c r="AE232" s="215"/>
      <c r="AF232" s="215"/>
      <c r="AG232" s="215"/>
      <c r="AH232" s="215"/>
      <c r="AI232" s="215"/>
      <c r="AJ232" s="215"/>
      <c r="AK232" s="215"/>
      <c r="AL232" s="215"/>
      <c r="AM232" s="215"/>
      <c r="AN232" s="215"/>
      <c r="AO232" s="215"/>
      <c r="AP232" s="215"/>
      <c r="AQ232" s="215"/>
      <c r="AR232" s="215"/>
      <c r="AS232" s="215"/>
      <c r="AT232" s="215"/>
    </row>
    <row r="233" spans="1:46" x14ac:dyDescent="0.25">
      <c r="A233" s="215"/>
      <c r="B233" s="215"/>
      <c r="C233" s="215"/>
      <c r="D233" s="215"/>
      <c r="E233" s="215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  <c r="AE233" s="215"/>
      <c r="AF233" s="215"/>
      <c r="AG233" s="215"/>
      <c r="AH233" s="215"/>
      <c r="AI233" s="215"/>
      <c r="AJ233" s="215"/>
      <c r="AK233" s="215"/>
      <c r="AL233" s="215"/>
      <c r="AM233" s="215"/>
      <c r="AN233" s="215"/>
      <c r="AO233" s="215"/>
      <c r="AP233" s="215"/>
      <c r="AQ233" s="215"/>
      <c r="AR233" s="215"/>
      <c r="AS233" s="215"/>
      <c r="AT233" s="215"/>
    </row>
    <row r="234" spans="1:46" x14ac:dyDescent="0.25">
      <c r="A234" s="215"/>
      <c r="B234" s="215"/>
      <c r="C234" s="215"/>
      <c r="D234" s="215"/>
      <c r="E234" s="215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  <c r="AE234" s="215"/>
      <c r="AF234" s="215"/>
      <c r="AG234" s="215"/>
      <c r="AH234" s="215"/>
      <c r="AI234" s="215"/>
      <c r="AJ234" s="215"/>
      <c r="AK234" s="215"/>
      <c r="AL234" s="215"/>
      <c r="AM234" s="215"/>
      <c r="AN234" s="215"/>
      <c r="AO234" s="215"/>
      <c r="AP234" s="215"/>
      <c r="AQ234" s="215"/>
      <c r="AR234" s="215"/>
      <c r="AS234" s="215"/>
      <c r="AT234" s="215"/>
    </row>
    <row r="235" spans="1:46" x14ac:dyDescent="0.25">
      <c r="A235" s="215"/>
      <c r="B235" s="215"/>
      <c r="C235" s="215"/>
      <c r="D235" s="215"/>
      <c r="E235" s="215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  <c r="AE235" s="215"/>
      <c r="AF235" s="215"/>
      <c r="AG235" s="215"/>
      <c r="AH235" s="215"/>
      <c r="AI235" s="215"/>
      <c r="AJ235" s="215"/>
      <c r="AK235" s="215"/>
      <c r="AL235" s="215"/>
      <c r="AM235" s="215"/>
      <c r="AN235" s="215"/>
      <c r="AO235" s="215"/>
      <c r="AP235" s="215"/>
      <c r="AQ235" s="215"/>
      <c r="AR235" s="215"/>
      <c r="AS235" s="215"/>
      <c r="AT235" s="215"/>
    </row>
    <row r="236" spans="1:46" x14ac:dyDescent="0.25">
      <c r="A236" s="215"/>
      <c r="B236" s="215"/>
      <c r="C236" s="215"/>
      <c r="D236" s="215"/>
      <c r="E236" s="215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  <c r="AE236" s="215"/>
      <c r="AF236" s="215"/>
      <c r="AG236" s="215"/>
      <c r="AH236" s="215"/>
      <c r="AI236" s="215"/>
      <c r="AJ236" s="215"/>
      <c r="AK236" s="215"/>
      <c r="AL236" s="215"/>
      <c r="AM236" s="215"/>
      <c r="AN236" s="215"/>
      <c r="AO236" s="215"/>
      <c r="AP236" s="215"/>
      <c r="AQ236" s="215"/>
      <c r="AR236" s="215"/>
      <c r="AS236" s="215"/>
      <c r="AT236" s="215"/>
    </row>
    <row r="237" spans="1:46" x14ac:dyDescent="0.25">
      <c r="A237" s="215"/>
      <c r="B237" s="215"/>
      <c r="C237" s="215"/>
      <c r="D237" s="215"/>
      <c r="E237" s="215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  <c r="AE237" s="215"/>
      <c r="AF237" s="215"/>
      <c r="AG237" s="215"/>
      <c r="AH237" s="215"/>
      <c r="AI237" s="215"/>
      <c r="AJ237" s="215"/>
      <c r="AK237" s="215"/>
      <c r="AL237" s="215"/>
      <c r="AM237" s="215"/>
      <c r="AN237" s="215"/>
      <c r="AO237" s="215"/>
      <c r="AP237" s="215"/>
      <c r="AQ237" s="215"/>
      <c r="AR237" s="215"/>
      <c r="AS237" s="215"/>
      <c r="AT237" s="215"/>
    </row>
    <row r="238" spans="1:46" x14ac:dyDescent="0.25">
      <c r="A238" s="215"/>
      <c r="B238" s="215"/>
      <c r="C238" s="215"/>
      <c r="D238" s="215"/>
      <c r="E238" s="215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  <c r="AE238" s="215"/>
      <c r="AF238" s="215"/>
      <c r="AG238" s="215"/>
      <c r="AH238" s="215"/>
      <c r="AI238" s="215"/>
      <c r="AJ238" s="215"/>
      <c r="AK238" s="215"/>
      <c r="AL238" s="215"/>
      <c r="AM238" s="215"/>
      <c r="AN238" s="215"/>
      <c r="AO238" s="215"/>
      <c r="AP238" s="215"/>
      <c r="AQ238" s="215"/>
      <c r="AR238" s="215"/>
      <c r="AS238" s="215"/>
      <c r="AT238" s="215"/>
    </row>
    <row r="239" spans="1:46" x14ac:dyDescent="0.25">
      <c r="A239" s="215"/>
      <c r="B239" s="215"/>
      <c r="C239" s="215"/>
      <c r="D239" s="215"/>
      <c r="E239" s="215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  <c r="AI239" s="215"/>
      <c r="AJ239" s="215"/>
      <c r="AK239" s="215"/>
      <c r="AL239" s="215"/>
      <c r="AM239" s="215"/>
      <c r="AN239" s="215"/>
      <c r="AO239" s="215"/>
      <c r="AP239" s="215"/>
      <c r="AQ239" s="215"/>
      <c r="AR239" s="215"/>
      <c r="AS239" s="215"/>
      <c r="AT239" s="215"/>
    </row>
    <row r="240" spans="1:46" x14ac:dyDescent="0.25">
      <c r="A240" s="215"/>
      <c r="B240" s="215"/>
      <c r="C240" s="215"/>
      <c r="D240" s="215"/>
      <c r="E240" s="215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  <c r="AI240" s="215"/>
      <c r="AJ240" s="215"/>
      <c r="AK240" s="215"/>
      <c r="AL240" s="215"/>
      <c r="AM240" s="215"/>
      <c r="AN240" s="215"/>
      <c r="AO240" s="215"/>
      <c r="AP240" s="215"/>
      <c r="AQ240" s="215"/>
      <c r="AR240" s="215"/>
      <c r="AS240" s="215"/>
      <c r="AT240" s="215"/>
    </row>
    <row r="241" spans="1:46" x14ac:dyDescent="0.25">
      <c r="A241" s="215"/>
      <c r="B241" s="215"/>
      <c r="C241" s="215"/>
      <c r="D241" s="215"/>
      <c r="E241" s="215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  <c r="AE241" s="215"/>
      <c r="AF241" s="215"/>
      <c r="AG241" s="215"/>
      <c r="AH241" s="215"/>
      <c r="AI241" s="215"/>
      <c r="AJ241" s="215"/>
      <c r="AK241" s="215"/>
      <c r="AL241" s="215"/>
      <c r="AM241" s="215"/>
      <c r="AN241" s="215"/>
      <c r="AO241" s="215"/>
      <c r="AP241" s="215"/>
      <c r="AQ241" s="215"/>
      <c r="AR241" s="215"/>
      <c r="AS241" s="215"/>
      <c r="AT241" s="215"/>
    </row>
    <row r="242" spans="1:46" x14ac:dyDescent="0.25">
      <c r="A242" s="215"/>
      <c r="B242" s="215"/>
      <c r="C242" s="215"/>
      <c r="D242" s="215"/>
      <c r="E242" s="215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  <c r="AE242" s="215"/>
      <c r="AF242" s="215"/>
      <c r="AG242" s="215"/>
      <c r="AH242" s="215"/>
      <c r="AI242" s="215"/>
      <c r="AJ242" s="215"/>
      <c r="AK242" s="215"/>
      <c r="AL242" s="215"/>
      <c r="AM242" s="215"/>
      <c r="AN242" s="215"/>
      <c r="AO242" s="215"/>
      <c r="AP242" s="215"/>
      <c r="AQ242" s="215"/>
      <c r="AR242" s="215"/>
      <c r="AS242" s="215"/>
      <c r="AT242" s="215"/>
    </row>
    <row r="243" spans="1:46" x14ac:dyDescent="0.25">
      <c r="A243" s="215"/>
      <c r="B243" s="215"/>
      <c r="C243" s="215"/>
      <c r="D243" s="215"/>
      <c r="E243" s="215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  <c r="AE243" s="215"/>
      <c r="AF243" s="215"/>
      <c r="AG243" s="215"/>
      <c r="AH243" s="215"/>
      <c r="AI243" s="215"/>
      <c r="AJ243" s="215"/>
      <c r="AK243" s="215"/>
      <c r="AL243" s="215"/>
      <c r="AM243" s="215"/>
      <c r="AN243" s="215"/>
      <c r="AO243" s="215"/>
      <c r="AP243" s="215"/>
      <c r="AQ243" s="215"/>
      <c r="AR243" s="215"/>
      <c r="AS243" s="215"/>
      <c r="AT243" s="215"/>
    </row>
    <row r="244" spans="1:46" x14ac:dyDescent="0.25">
      <c r="A244" s="215"/>
      <c r="B244" s="215"/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  <c r="AE244" s="215"/>
      <c r="AF244" s="215"/>
      <c r="AG244" s="215"/>
      <c r="AH244" s="215"/>
      <c r="AI244" s="215"/>
      <c r="AJ244" s="215"/>
      <c r="AK244" s="215"/>
      <c r="AL244" s="215"/>
      <c r="AM244" s="215"/>
      <c r="AN244" s="215"/>
      <c r="AO244" s="215"/>
      <c r="AP244" s="215"/>
      <c r="AQ244" s="215"/>
      <c r="AR244" s="215"/>
      <c r="AS244" s="215"/>
      <c r="AT244" s="215"/>
    </row>
    <row r="245" spans="1:46" x14ac:dyDescent="0.25">
      <c r="A245" s="215"/>
      <c r="B245" s="215"/>
      <c r="C245" s="215"/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  <c r="AE245" s="215"/>
      <c r="AF245" s="215"/>
      <c r="AG245" s="215"/>
      <c r="AH245" s="215"/>
      <c r="AI245" s="215"/>
      <c r="AJ245" s="215"/>
      <c r="AK245" s="215"/>
      <c r="AL245" s="215"/>
      <c r="AM245" s="215"/>
      <c r="AN245" s="215"/>
      <c r="AO245" s="215"/>
      <c r="AP245" s="215"/>
      <c r="AQ245" s="215"/>
      <c r="AR245" s="215"/>
      <c r="AS245" s="215"/>
      <c r="AT245" s="215"/>
    </row>
    <row r="246" spans="1:46" x14ac:dyDescent="0.25">
      <c r="A246" s="215"/>
      <c r="B246" s="215"/>
      <c r="C246" s="215"/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  <c r="AE246" s="215"/>
      <c r="AF246" s="215"/>
      <c r="AG246" s="215"/>
      <c r="AH246" s="215"/>
      <c r="AI246" s="215"/>
      <c r="AJ246" s="215"/>
      <c r="AK246" s="215"/>
      <c r="AL246" s="215"/>
      <c r="AM246" s="215"/>
      <c r="AN246" s="215"/>
      <c r="AO246" s="215"/>
      <c r="AP246" s="215"/>
      <c r="AQ246" s="215"/>
      <c r="AR246" s="215"/>
      <c r="AS246" s="215"/>
      <c r="AT246" s="215"/>
    </row>
    <row r="247" spans="1:46" x14ac:dyDescent="0.25">
      <c r="A247" s="215"/>
      <c r="B247" s="215"/>
      <c r="C247" s="215"/>
      <c r="D247" s="215"/>
      <c r="E247" s="215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  <c r="AE247" s="215"/>
      <c r="AF247" s="215"/>
      <c r="AG247" s="215"/>
      <c r="AH247" s="215"/>
      <c r="AI247" s="215"/>
      <c r="AJ247" s="215"/>
      <c r="AK247" s="215"/>
      <c r="AL247" s="215"/>
      <c r="AM247" s="215"/>
      <c r="AN247" s="215"/>
      <c r="AO247" s="215"/>
      <c r="AP247" s="215"/>
      <c r="AQ247" s="215"/>
      <c r="AR247" s="215"/>
      <c r="AS247" s="215"/>
      <c r="AT247" s="215"/>
    </row>
    <row r="248" spans="1:46" x14ac:dyDescent="0.25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  <c r="AM248" s="215"/>
      <c r="AN248" s="215"/>
      <c r="AO248" s="215"/>
      <c r="AP248" s="215"/>
      <c r="AQ248" s="215"/>
      <c r="AR248" s="215"/>
      <c r="AS248" s="215"/>
      <c r="AT248" s="215"/>
    </row>
    <row r="249" spans="1:46" x14ac:dyDescent="0.25">
      <c r="A249" s="215"/>
      <c r="B249" s="215"/>
      <c r="C249" s="215"/>
      <c r="D249" s="215"/>
      <c r="E249" s="215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  <c r="AE249" s="215"/>
      <c r="AF249" s="215"/>
      <c r="AG249" s="215"/>
      <c r="AH249" s="215"/>
      <c r="AI249" s="215"/>
      <c r="AJ249" s="215"/>
      <c r="AK249" s="215"/>
      <c r="AL249" s="215"/>
      <c r="AM249" s="215"/>
      <c r="AN249" s="215"/>
      <c r="AO249" s="215"/>
      <c r="AP249" s="215"/>
      <c r="AQ249" s="215"/>
      <c r="AR249" s="215"/>
      <c r="AS249" s="215"/>
      <c r="AT249" s="215"/>
    </row>
    <row r="250" spans="1:46" x14ac:dyDescent="0.25">
      <c r="A250" s="215"/>
      <c r="B250" s="215"/>
      <c r="C250" s="215"/>
      <c r="D250" s="215"/>
      <c r="E250" s="215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  <c r="AE250" s="215"/>
      <c r="AF250" s="215"/>
      <c r="AG250" s="215"/>
      <c r="AH250" s="215"/>
      <c r="AI250" s="215"/>
      <c r="AJ250" s="215"/>
      <c r="AK250" s="215"/>
      <c r="AL250" s="215"/>
      <c r="AM250" s="215"/>
      <c r="AN250" s="215"/>
      <c r="AO250" s="215"/>
      <c r="AP250" s="215"/>
      <c r="AQ250" s="215"/>
      <c r="AR250" s="215"/>
      <c r="AS250" s="215"/>
      <c r="AT250" s="215"/>
    </row>
    <row r="251" spans="1:46" x14ac:dyDescent="0.25">
      <c r="A251" s="215"/>
      <c r="B251" s="215"/>
      <c r="C251" s="215"/>
      <c r="D251" s="215"/>
      <c r="E251" s="215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  <c r="AE251" s="215"/>
      <c r="AF251" s="215"/>
      <c r="AG251" s="215"/>
      <c r="AH251" s="215"/>
      <c r="AI251" s="215"/>
      <c r="AJ251" s="215"/>
      <c r="AK251" s="215"/>
      <c r="AL251" s="215"/>
      <c r="AM251" s="215"/>
      <c r="AN251" s="215"/>
      <c r="AO251" s="215"/>
      <c r="AP251" s="215"/>
      <c r="AQ251" s="215"/>
      <c r="AR251" s="215"/>
      <c r="AS251" s="215"/>
      <c r="AT251" s="215"/>
    </row>
    <row r="252" spans="1:46" x14ac:dyDescent="0.25">
      <c r="A252" s="215"/>
      <c r="B252" s="215"/>
      <c r="C252" s="215"/>
      <c r="D252" s="215"/>
      <c r="E252" s="215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  <c r="AE252" s="215"/>
      <c r="AF252" s="215"/>
      <c r="AG252" s="215"/>
      <c r="AH252" s="215"/>
      <c r="AI252" s="215"/>
      <c r="AJ252" s="215"/>
      <c r="AK252" s="215"/>
      <c r="AL252" s="215"/>
      <c r="AM252" s="215"/>
      <c r="AN252" s="215"/>
      <c r="AO252" s="215"/>
      <c r="AP252" s="215"/>
      <c r="AQ252" s="215"/>
      <c r="AR252" s="215"/>
      <c r="AS252" s="215"/>
      <c r="AT252" s="215"/>
    </row>
    <row r="253" spans="1:46" x14ac:dyDescent="0.25">
      <c r="A253" s="215"/>
      <c r="B253" s="215"/>
      <c r="C253" s="215"/>
      <c r="D253" s="215"/>
      <c r="E253" s="215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  <c r="AE253" s="215"/>
      <c r="AF253" s="215"/>
      <c r="AG253" s="215"/>
      <c r="AH253" s="215"/>
      <c r="AI253" s="215"/>
      <c r="AJ253" s="215"/>
      <c r="AK253" s="215"/>
      <c r="AL253" s="215"/>
      <c r="AM253" s="215"/>
      <c r="AN253" s="215"/>
      <c r="AO253" s="215"/>
      <c r="AP253" s="215"/>
      <c r="AQ253" s="215"/>
      <c r="AR253" s="215"/>
      <c r="AS253" s="215"/>
      <c r="AT253" s="215"/>
    </row>
    <row r="254" spans="1:46" x14ac:dyDescent="0.25">
      <c r="A254" s="215"/>
      <c r="B254" s="215"/>
      <c r="C254" s="215"/>
      <c r="D254" s="215"/>
      <c r="E254" s="215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  <c r="AE254" s="215"/>
      <c r="AF254" s="215"/>
      <c r="AG254" s="215"/>
      <c r="AH254" s="215"/>
      <c r="AI254" s="215"/>
      <c r="AJ254" s="215"/>
      <c r="AK254" s="215"/>
      <c r="AL254" s="215"/>
      <c r="AM254" s="215"/>
      <c r="AN254" s="215"/>
      <c r="AO254" s="215"/>
      <c r="AP254" s="215"/>
      <c r="AQ254" s="215"/>
      <c r="AR254" s="215"/>
      <c r="AS254" s="215"/>
      <c r="AT254" s="215"/>
    </row>
    <row r="255" spans="1:46" x14ac:dyDescent="0.25">
      <c r="A255" s="215"/>
      <c r="B255" s="215"/>
      <c r="C255" s="215"/>
      <c r="D255" s="215"/>
      <c r="E255" s="215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  <c r="AE255" s="215"/>
      <c r="AF255" s="215"/>
      <c r="AG255" s="215"/>
      <c r="AH255" s="215"/>
      <c r="AI255" s="215"/>
      <c r="AJ255" s="215"/>
      <c r="AK255" s="215"/>
      <c r="AL255" s="215"/>
      <c r="AM255" s="215"/>
      <c r="AN255" s="215"/>
      <c r="AO255" s="215"/>
      <c r="AP255" s="215"/>
      <c r="AQ255" s="215"/>
      <c r="AR255" s="215"/>
      <c r="AS255" s="215"/>
      <c r="AT255" s="215"/>
    </row>
    <row r="256" spans="1:46" x14ac:dyDescent="0.25">
      <c r="A256" s="215"/>
      <c r="B256" s="215"/>
      <c r="C256" s="215"/>
      <c r="D256" s="215"/>
      <c r="E256" s="215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  <c r="AE256" s="215"/>
      <c r="AF256" s="215"/>
      <c r="AG256" s="215"/>
      <c r="AH256" s="215"/>
      <c r="AI256" s="215"/>
      <c r="AJ256" s="215"/>
      <c r="AK256" s="215"/>
      <c r="AL256" s="215"/>
      <c r="AM256" s="215"/>
      <c r="AN256" s="215"/>
      <c r="AO256" s="215"/>
      <c r="AP256" s="215"/>
      <c r="AQ256" s="215"/>
      <c r="AR256" s="215"/>
      <c r="AS256" s="215"/>
      <c r="AT256" s="215"/>
    </row>
    <row r="257" spans="1:46" x14ac:dyDescent="0.25">
      <c r="A257" s="215"/>
      <c r="B257" s="215"/>
      <c r="C257" s="215"/>
      <c r="D257" s="215"/>
      <c r="E257" s="215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  <c r="AE257" s="215"/>
      <c r="AF257" s="215"/>
      <c r="AG257" s="215"/>
      <c r="AH257" s="215"/>
      <c r="AI257" s="215"/>
      <c r="AJ257" s="215"/>
      <c r="AK257" s="215"/>
      <c r="AL257" s="215"/>
      <c r="AM257" s="215"/>
      <c r="AN257" s="215"/>
      <c r="AO257" s="215"/>
      <c r="AP257" s="215"/>
      <c r="AQ257" s="215"/>
      <c r="AR257" s="215"/>
      <c r="AS257" s="215"/>
      <c r="AT257" s="215"/>
    </row>
    <row r="258" spans="1:46" x14ac:dyDescent="0.25">
      <c r="A258" s="215"/>
      <c r="B258" s="215"/>
      <c r="C258" s="215"/>
      <c r="D258" s="215"/>
      <c r="E258" s="215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  <c r="AH258" s="215"/>
      <c r="AI258" s="215"/>
      <c r="AJ258" s="215"/>
      <c r="AK258" s="215"/>
      <c r="AL258" s="215"/>
      <c r="AM258" s="215"/>
      <c r="AN258" s="215"/>
      <c r="AO258" s="215"/>
      <c r="AP258" s="215"/>
      <c r="AQ258" s="215"/>
      <c r="AR258" s="215"/>
      <c r="AS258" s="215"/>
      <c r="AT258" s="215"/>
    </row>
    <row r="259" spans="1:46" x14ac:dyDescent="0.25">
      <c r="A259" s="215"/>
      <c r="B259" s="215"/>
      <c r="C259" s="215"/>
      <c r="D259" s="215"/>
      <c r="E259" s="215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  <c r="AE259" s="215"/>
      <c r="AF259" s="215"/>
      <c r="AG259" s="215"/>
      <c r="AH259" s="215"/>
      <c r="AI259" s="215"/>
      <c r="AJ259" s="215"/>
      <c r="AK259" s="215"/>
      <c r="AL259" s="215"/>
      <c r="AM259" s="215"/>
      <c r="AN259" s="215"/>
      <c r="AO259" s="215"/>
      <c r="AP259" s="215"/>
      <c r="AQ259" s="215"/>
      <c r="AR259" s="215"/>
      <c r="AS259" s="215"/>
      <c r="AT259" s="215"/>
    </row>
    <row r="260" spans="1:46" x14ac:dyDescent="0.25">
      <c r="A260" s="215"/>
      <c r="B260" s="215"/>
      <c r="C260" s="215"/>
      <c r="D260" s="215"/>
      <c r="E260" s="215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  <c r="AE260" s="215"/>
      <c r="AF260" s="215"/>
      <c r="AG260" s="215"/>
      <c r="AH260" s="215"/>
      <c r="AI260" s="215"/>
      <c r="AJ260" s="215"/>
      <c r="AK260" s="215"/>
      <c r="AL260" s="215"/>
      <c r="AM260" s="215"/>
      <c r="AN260" s="215"/>
      <c r="AO260" s="215"/>
      <c r="AP260" s="215"/>
      <c r="AQ260" s="215"/>
      <c r="AR260" s="215"/>
      <c r="AS260" s="215"/>
      <c r="AT260" s="215"/>
    </row>
    <row r="261" spans="1:46" x14ac:dyDescent="0.25">
      <c r="A261" s="215"/>
      <c r="B261" s="215"/>
      <c r="C261" s="215"/>
      <c r="D261" s="215"/>
      <c r="E261" s="215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  <c r="AE261" s="215"/>
      <c r="AF261" s="215"/>
      <c r="AG261" s="215"/>
      <c r="AH261" s="215"/>
      <c r="AI261" s="215"/>
      <c r="AJ261" s="215"/>
      <c r="AK261" s="215"/>
      <c r="AL261" s="215"/>
      <c r="AM261" s="215"/>
      <c r="AN261" s="215"/>
      <c r="AO261" s="215"/>
      <c r="AP261" s="215"/>
      <c r="AQ261" s="215"/>
      <c r="AR261" s="215"/>
      <c r="AS261" s="215"/>
      <c r="AT261" s="215"/>
    </row>
    <row r="262" spans="1:46" x14ac:dyDescent="0.25">
      <c r="A262" s="215"/>
      <c r="B262" s="215"/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  <c r="AE262" s="215"/>
      <c r="AF262" s="215"/>
      <c r="AG262" s="215"/>
      <c r="AH262" s="215"/>
      <c r="AI262" s="215"/>
      <c r="AJ262" s="215"/>
      <c r="AK262" s="215"/>
      <c r="AL262" s="215"/>
      <c r="AM262" s="215"/>
      <c r="AN262" s="215"/>
      <c r="AO262" s="215"/>
      <c r="AP262" s="215"/>
      <c r="AQ262" s="215"/>
      <c r="AR262" s="215"/>
      <c r="AS262" s="215"/>
      <c r="AT262" s="215"/>
    </row>
    <row r="263" spans="1:46" x14ac:dyDescent="0.25">
      <c r="A263" s="215"/>
      <c r="B263" s="215"/>
      <c r="C263" s="215"/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  <c r="AE263" s="215"/>
      <c r="AF263" s="215"/>
      <c r="AG263" s="215"/>
      <c r="AH263" s="215"/>
      <c r="AI263" s="215"/>
      <c r="AJ263" s="215"/>
      <c r="AK263" s="215"/>
      <c r="AL263" s="215"/>
      <c r="AM263" s="215"/>
      <c r="AN263" s="215"/>
      <c r="AO263" s="215"/>
      <c r="AP263" s="215"/>
      <c r="AQ263" s="215"/>
      <c r="AR263" s="215"/>
      <c r="AS263" s="215"/>
      <c r="AT263" s="215"/>
    </row>
    <row r="264" spans="1:46" x14ac:dyDescent="0.25">
      <c r="A264" s="215"/>
      <c r="B264" s="215"/>
      <c r="C264" s="215"/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  <c r="AE264" s="215"/>
      <c r="AF264" s="215"/>
      <c r="AG264" s="215"/>
      <c r="AH264" s="215"/>
      <c r="AI264" s="215"/>
      <c r="AJ264" s="215"/>
      <c r="AK264" s="215"/>
      <c r="AL264" s="215"/>
      <c r="AM264" s="215"/>
      <c r="AN264" s="215"/>
      <c r="AO264" s="215"/>
      <c r="AP264" s="215"/>
      <c r="AQ264" s="215"/>
      <c r="AR264" s="215"/>
      <c r="AS264" s="215"/>
      <c r="AT264" s="215"/>
    </row>
    <row r="265" spans="1:46" x14ac:dyDescent="0.25">
      <c r="A265" s="215"/>
      <c r="B265" s="215"/>
      <c r="C265" s="215"/>
      <c r="D265" s="215"/>
      <c r="E265" s="215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  <c r="AE265" s="215"/>
      <c r="AF265" s="215"/>
      <c r="AG265" s="215"/>
      <c r="AH265" s="215"/>
      <c r="AI265" s="215"/>
      <c r="AJ265" s="215"/>
      <c r="AK265" s="215"/>
      <c r="AL265" s="215"/>
      <c r="AM265" s="215"/>
      <c r="AN265" s="215"/>
      <c r="AO265" s="215"/>
      <c r="AP265" s="215"/>
      <c r="AQ265" s="215"/>
      <c r="AR265" s="215"/>
      <c r="AS265" s="215"/>
      <c r="AT265" s="215"/>
    </row>
    <row r="266" spans="1:46" x14ac:dyDescent="0.25">
      <c r="A266" s="215"/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  <c r="AE266" s="215"/>
      <c r="AF266" s="215"/>
      <c r="AG266" s="215"/>
      <c r="AH266" s="215"/>
      <c r="AI266" s="215"/>
      <c r="AJ266" s="215"/>
      <c r="AK266" s="215"/>
      <c r="AL266" s="215"/>
      <c r="AM266" s="215"/>
      <c r="AN266" s="215"/>
      <c r="AO266" s="215"/>
      <c r="AP266" s="215"/>
      <c r="AQ266" s="215"/>
      <c r="AR266" s="215"/>
      <c r="AS266" s="215"/>
      <c r="AT266" s="215"/>
    </row>
    <row r="267" spans="1:46" x14ac:dyDescent="0.25">
      <c r="A267" s="215"/>
      <c r="B267" s="215"/>
      <c r="C267" s="215"/>
      <c r="D267" s="215"/>
      <c r="E267" s="215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  <c r="AI267" s="215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5"/>
      <c r="AT267" s="215"/>
    </row>
    <row r="268" spans="1:46" x14ac:dyDescent="0.25">
      <c r="A268" s="215"/>
      <c r="B268" s="215"/>
      <c r="C268" s="215"/>
      <c r="D268" s="215"/>
      <c r="E268" s="215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  <c r="AE268" s="215"/>
      <c r="AF268" s="215"/>
      <c r="AG268" s="215"/>
      <c r="AH268" s="215"/>
      <c r="AI268" s="215"/>
      <c r="AJ268" s="215"/>
      <c r="AK268" s="215"/>
      <c r="AL268" s="215"/>
      <c r="AM268" s="215"/>
      <c r="AN268" s="215"/>
      <c r="AO268" s="215"/>
      <c r="AP268" s="215"/>
      <c r="AQ268" s="215"/>
      <c r="AR268" s="215"/>
      <c r="AS268" s="215"/>
      <c r="AT268" s="215"/>
    </row>
    <row r="269" spans="1:46" x14ac:dyDescent="0.25">
      <c r="A269" s="215"/>
      <c r="B269" s="215"/>
      <c r="C269" s="215"/>
      <c r="D269" s="215"/>
      <c r="E269" s="215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  <c r="AE269" s="215"/>
      <c r="AF269" s="215"/>
      <c r="AG269" s="215"/>
      <c r="AH269" s="215"/>
      <c r="AI269" s="215"/>
      <c r="AJ269" s="215"/>
      <c r="AK269" s="215"/>
      <c r="AL269" s="215"/>
      <c r="AM269" s="215"/>
      <c r="AN269" s="215"/>
      <c r="AO269" s="215"/>
      <c r="AP269" s="215"/>
      <c r="AQ269" s="215"/>
      <c r="AR269" s="215"/>
      <c r="AS269" s="215"/>
      <c r="AT269" s="215"/>
    </row>
    <row r="270" spans="1:46" x14ac:dyDescent="0.25">
      <c r="A270" s="215"/>
      <c r="B270" s="215"/>
      <c r="C270" s="215"/>
      <c r="D270" s="215"/>
      <c r="E270" s="215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  <c r="AH270" s="215"/>
      <c r="AI270" s="215"/>
      <c r="AJ270" s="215"/>
      <c r="AK270" s="215"/>
      <c r="AL270" s="215"/>
      <c r="AM270" s="215"/>
      <c r="AN270" s="215"/>
      <c r="AO270" s="215"/>
      <c r="AP270" s="215"/>
      <c r="AQ270" s="215"/>
      <c r="AR270" s="215"/>
      <c r="AS270" s="215"/>
      <c r="AT270" s="215"/>
    </row>
    <row r="271" spans="1:46" x14ac:dyDescent="0.25">
      <c r="A271" s="215"/>
      <c r="B271" s="215"/>
      <c r="C271" s="215"/>
      <c r="D271" s="215"/>
      <c r="E271" s="215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  <c r="AE271" s="215"/>
      <c r="AF271" s="215"/>
      <c r="AG271" s="215"/>
      <c r="AH271" s="215"/>
      <c r="AI271" s="215"/>
      <c r="AJ271" s="215"/>
      <c r="AK271" s="215"/>
      <c r="AL271" s="215"/>
      <c r="AM271" s="215"/>
      <c r="AN271" s="215"/>
      <c r="AO271" s="215"/>
      <c r="AP271" s="215"/>
      <c r="AQ271" s="215"/>
      <c r="AR271" s="215"/>
      <c r="AS271" s="215"/>
      <c r="AT271" s="215"/>
    </row>
    <row r="272" spans="1:46" x14ac:dyDescent="0.25">
      <c r="A272" s="215"/>
      <c r="B272" s="215"/>
      <c r="C272" s="215"/>
      <c r="D272" s="215"/>
      <c r="E272" s="215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  <c r="AE272" s="215"/>
      <c r="AF272" s="215"/>
      <c r="AG272" s="215"/>
      <c r="AH272" s="215"/>
      <c r="AI272" s="215"/>
      <c r="AJ272" s="215"/>
      <c r="AK272" s="215"/>
      <c r="AL272" s="215"/>
      <c r="AM272" s="215"/>
      <c r="AN272" s="215"/>
      <c r="AO272" s="215"/>
      <c r="AP272" s="215"/>
      <c r="AQ272" s="215"/>
      <c r="AR272" s="215"/>
      <c r="AS272" s="215"/>
      <c r="AT272" s="215"/>
    </row>
    <row r="273" spans="1:46" x14ac:dyDescent="0.25">
      <c r="A273" s="215"/>
      <c r="B273" s="215"/>
      <c r="C273" s="215"/>
      <c r="D273" s="215"/>
      <c r="E273" s="215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  <c r="AE273" s="215"/>
      <c r="AF273" s="215"/>
      <c r="AG273" s="215"/>
      <c r="AH273" s="215"/>
      <c r="AI273" s="215"/>
      <c r="AJ273" s="215"/>
      <c r="AK273" s="215"/>
      <c r="AL273" s="215"/>
      <c r="AM273" s="215"/>
      <c r="AN273" s="215"/>
      <c r="AO273" s="215"/>
      <c r="AP273" s="215"/>
      <c r="AQ273" s="215"/>
      <c r="AR273" s="215"/>
      <c r="AS273" s="215"/>
      <c r="AT273" s="215"/>
    </row>
    <row r="274" spans="1:46" x14ac:dyDescent="0.25">
      <c r="A274" s="215"/>
      <c r="B274" s="215"/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  <c r="AE274" s="215"/>
      <c r="AF274" s="215"/>
      <c r="AG274" s="215"/>
      <c r="AH274" s="215"/>
      <c r="AI274" s="215"/>
      <c r="AJ274" s="215"/>
      <c r="AK274" s="215"/>
      <c r="AL274" s="215"/>
      <c r="AM274" s="215"/>
      <c r="AN274" s="215"/>
      <c r="AO274" s="215"/>
      <c r="AP274" s="215"/>
      <c r="AQ274" s="215"/>
      <c r="AR274" s="215"/>
      <c r="AS274" s="215"/>
      <c r="AT274" s="215"/>
    </row>
    <row r="275" spans="1:46" x14ac:dyDescent="0.25">
      <c r="A275" s="215"/>
      <c r="B275" s="215"/>
      <c r="C275" s="215"/>
      <c r="D275" s="215"/>
      <c r="E275" s="215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  <c r="AE275" s="215"/>
      <c r="AF275" s="215"/>
      <c r="AG275" s="215"/>
      <c r="AH275" s="215"/>
      <c r="AI275" s="215"/>
      <c r="AJ275" s="215"/>
      <c r="AK275" s="215"/>
      <c r="AL275" s="215"/>
      <c r="AM275" s="215"/>
      <c r="AN275" s="215"/>
      <c r="AO275" s="215"/>
      <c r="AP275" s="215"/>
      <c r="AQ275" s="215"/>
      <c r="AR275" s="215"/>
      <c r="AS275" s="215"/>
      <c r="AT275" s="215"/>
    </row>
    <row r="276" spans="1:46" x14ac:dyDescent="0.25">
      <c r="A276" s="215"/>
      <c r="B276" s="215"/>
      <c r="C276" s="215"/>
      <c r="D276" s="215"/>
      <c r="E276" s="215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  <c r="AE276" s="215"/>
      <c r="AF276" s="215"/>
      <c r="AG276" s="215"/>
      <c r="AH276" s="215"/>
      <c r="AI276" s="215"/>
      <c r="AJ276" s="215"/>
      <c r="AK276" s="215"/>
      <c r="AL276" s="215"/>
      <c r="AM276" s="215"/>
      <c r="AN276" s="215"/>
      <c r="AO276" s="215"/>
      <c r="AP276" s="215"/>
      <c r="AQ276" s="215"/>
      <c r="AR276" s="215"/>
      <c r="AS276" s="215"/>
      <c r="AT276" s="215"/>
    </row>
    <row r="277" spans="1:46" x14ac:dyDescent="0.25">
      <c r="A277" s="215"/>
      <c r="B277" s="215"/>
      <c r="C277" s="215"/>
      <c r="D277" s="215"/>
      <c r="E277" s="215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  <c r="AE277" s="215"/>
      <c r="AF277" s="215"/>
      <c r="AG277" s="215"/>
      <c r="AH277" s="215"/>
      <c r="AI277" s="215"/>
      <c r="AJ277" s="215"/>
      <c r="AK277" s="215"/>
      <c r="AL277" s="215"/>
      <c r="AM277" s="215"/>
      <c r="AN277" s="215"/>
      <c r="AO277" s="215"/>
      <c r="AP277" s="215"/>
      <c r="AQ277" s="215"/>
      <c r="AR277" s="215"/>
      <c r="AS277" s="215"/>
      <c r="AT277" s="215"/>
    </row>
    <row r="278" spans="1:46" x14ac:dyDescent="0.25">
      <c r="A278" s="215"/>
      <c r="B278" s="215"/>
      <c r="C278" s="215"/>
      <c r="D278" s="215"/>
      <c r="E278" s="215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  <c r="AE278" s="215"/>
      <c r="AF278" s="215"/>
      <c r="AG278" s="215"/>
      <c r="AH278" s="215"/>
      <c r="AI278" s="215"/>
      <c r="AJ278" s="215"/>
      <c r="AK278" s="215"/>
      <c r="AL278" s="215"/>
      <c r="AM278" s="215"/>
      <c r="AN278" s="215"/>
      <c r="AO278" s="215"/>
      <c r="AP278" s="215"/>
      <c r="AQ278" s="215"/>
      <c r="AR278" s="215"/>
      <c r="AS278" s="215"/>
      <c r="AT278" s="215"/>
    </row>
    <row r="279" spans="1:46" x14ac:dyDescent="0.25">
      <c r="A279" s="215"/>
      <c r="B279" s="215"/>
      <c r="C279" s="215"/>
      <c r="D279" s="215"/>
      <c r="E279" s="215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  <c r="AE279" s="215"/>
      <c r="AF279" s="215"/>
      <c r="AG279" s="215"/>
      <c r="AH279" s="215"/>
      <c r="AI279" s="215"/>
      <c r="AJ279" s="215"/>
      <c r="AK279" s="215"/>
      <c r="AL279" s="215"/>
      <c r="AM279" s="215"/>
      <c r="AN279" s="215"/>
      <c r="AO279" s="215"/>
      <c r="AP279" s="215"/>
      <c r="AQ279" s="215"/>
      <c r="AR279" s="215"/>
      <c r="AS279" s="215"/>
      <c r="AT279" s="215"/>
    </row>
    <row r="280" spans="1:46" x14ac:dyDescent="0.25">
      <c r="A280" s="215"/>
      <c r="B280" s="215"/>
      <c r="C280" s="215"/>
      <c r="D280" s="215"/>
      <c r="E280" s="215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  <c r="AE280" s="215"/>
      <c r="AF280" s="215"/>
      <c r="AG280" s="215"/>
      <c r="AH280" s="215"/>
      <c r="AI280" s="215"/>
      <c r="AJ280" s="215"/>
      <c r="AK280" s="215"/>
      <c r="AL280" s="215"/>
      <c r="AM280" s="215"/>
      <c r="AN280" s="215"/>
      <c r="AO280" s="215"/>
      <c r="AP280" s="215"/>
      <c r="AQ280" s="215"/>
      <c r="AR280" s="215"/>
      <c r="AS280" s="215"/>
      <c r="AT280" s="215"/>
    </row>
    <row r="281" spans="1:46" x14ac:dyDescent="0.25">
      <c r="A281" s="215"/>
      <c r="B281" s="215"/>
      <c r="C281" s="215"/>
      <c r="D281" s="215"/>
      <c r="E281" s="215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  <c r="AE281" s="215"/>
      <c r="AF281" s="215"/>
      <c r="AG281" s="215"/>
      <c r="AH281" s="215"/>
      <c r="AI281" s="215"/>
      <c r="AJ281" s="215"/>
      <c r="AK281" s="215"/>
      <c r="AL281" s="215"/>
      <c r="AM281" s="215"/>
      <c r="AN281" s="215"/>
      <c r="AO281" s="215"/>
      <c r="AP281" s="215"/>
      <c r="AQ281" s="215"/>
      <c r="AR281" s="215"/>
      <c r="AS281" s="215"/>
      <c r="AT281" s="215"/>
    </row>
    <row r="282" spans="1:46" x14ac:dyDescent="0.25">
      <c r="A282" s="215"/>
      <c r="B282" s="215"/>
      <c r="C282" s="215"/>
      <c r="D282" s="215"/>
      <c r="E282" s="215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  <c r="AE282" s="215"/>
      <c r="AF282" s="215"/>
      <c r="AG282" s="215"/>
      <c r="AH282" s="215"/>
      <c r="AI282" s="215"/>
      <c r="AJ282" s="215"/>
      <c r="AK282" s="215"/>
      <c r="AL282" s="215"/>
      <c r="AM282" s="215"/>
      <c r="AN282" s="215"/>
      <c r="AO282" s="215"/>
      <c r="AP282" s="215"/>
      <c r="AQ282" s="215"/>
      <c r="AR282" s="215"/>
      <c r="AS282" s="215"/>
      <c r="AT282" s="215"/>
    </row>
    <row r="283" spans="1:46" x14ac:dyDescent="0.25">
      <c r="A283" s="215"/>
      <c r="B283" s="215"/>
      <c r="C283" s="215"/>
      <c r="D283" s="215"/>
      <c r="E283" s="215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  <c r="AE283" s="215"/>
      <c r="AF283" s="215"/>
      <c r="AG283" s="215"/>
      <c r="AH283" s="215"/>
      <c r="AI283" s="215"/>
      <c r="AJ283" s="215"/>
      <c r="AK283" s="215"/>
      <c r="AL283" s="215"/>
      <c r="AM283" s="215"/>
      <c r="AN283" s="215"/>
      <c r="AO283" s="215"/>
      <c r="AP283" s="215"/>
      <c r="AQ283" s="215"/>
      <c r="AR283" s="215"/>
      <c r="AS283" s="215"/>
      <c r="AT283" s="215"/>
    </row>
    <row r="284" spans="1:46" x14ac:dyDescent="0.25">
      <c r="A284" s="215"/>
      <c r="B284" s="215"/>
      <c r="C284" s="215"/>
      <c r="D284" s="215"/>
      <c r="E284" s="215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  <c r="AG284" s="215"/>
      <c r="AH284" s="215"/>
      <c r="AI284" s="215"/>
      <c r="AJ284" s="215"/>
      <c r="AK284" s="215"/>
      <c r="AL284" s="215"/>
      <c r="AM284" s="215"/>
      <c r="AN284" s="215"/>
      <c r="AO284" s="215"/>
      <c r="AP284" s="215"/>
      <c r="AQ284" s="215"/>
      <c r="AR284" s="215"/>
      <c r="AS284" s="215"/>
      <c r="AT284" s="215"/>
    </row>
    <row r="285" spans="1:46" x14ac:dyDescent="0.25">
      <c r="A285" s="215"/>
      <c r="B285" s="215"/>
      <c r="C285" s="215"/>
      <c r="D285" s="215"/>
      <c r="E285" s="215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  <c r="AE285" s="215"/>
      <c r="AF285" s="215"/>
      <c r="AG285" s="215"/>
      <c r="AH285" s="215"/>
      <c r="AI285" s="215"/>
      <c r="AJ285" s="215"/>
      <c r="AK285" s="215"/>
      <c r="AL285" s="215"/>
      <c r="AM285" s="215"/>
      <c r="AN285" s="215"/>
      <c r="AO285" s="215"/>
      <c r="AP285" s="215"/>
      <c r="AQ285" s="215"/>
      <c r="AR285" s="215"/>
      <c r="AS285" s="215"/>
      <c r="AT285" s="215"/>
    </row>
    <row r="286" spans="1:46" x14ac:dyDescent="0.25">
      <c r="A286" s="215"/>
      <c r="B286" s="215"/>
      <c r="C286" s="215"/>
      <c r="D286" s="215"/>
      <c r="E286" s="215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  <c r="AE286" s="215"/>
      <c r="AF286" s="215"/>
      <c r="AG286" s="215"/>
      <c r="AH286" s="215"/>
      <c r="AI286" s="215"/>
      <c r="AJ286" s="215"/>
      <c r="AK286" s="215"/>
      <c r="AL286" s="215"/>
      <c r="AM286" s="215"/>
      <c r="AN286" s="215"/>
      <c r="AO286" s="215"/>
      <c r="AP286" s="215"/>
      <c r="AQ286" s="215"/>
      <c r="AR286" s="215"/>
      <c r="AS286" s="215"/>
      <c r="AT286" s="215"/>
    </row>
    <row r="287" spans="1:46" x14ac:dyDescent="0.25">
      <c r="A287" s="215"/>
      <c r="B287" s="215"/>
      <c r="C287" s="215"/>
      <c r="D287" s="215"/>
      <c r="E287" s="215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  <c r="AE287" s="215"/>
      <c r="AF287" s="215"/>
      <c r="AG287" s="215"/>
      <c r="AH287" s="215"/>
      <c r="AI287" s="215"/>
      <c r="AJ287" s="215"/>
      <c r="AK287" s="215"/>
      <c r="AL287" s="215"/>
      <c r="AM287" s="215"/>
      <c r="AN287" s="215"/>
      <c r="AO287" s="215"/>
      <c r="AP287" s="215"/>
      <c r="AQ287" s="215"/>
      <c r="AR287" s="215"/>
      <c r="AS287" s="215"/>
      <c r="AT287" s="215"/>
    </row>
    <row r="288" spans="1:46" x14ac:dyDescent="0.25">
      <c r="A288" s="215"/>
      <c r="B288" s="215"/>
      <c r="C288" s="215"/>
      <c r="D288" s="215"/>
      <c r="E288" s="215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  <c r="AE288" s="215"/>
      <c r="AF288" s="215"/>
      <c r="AG288" s="215"/>
      <c r="AH288" s="215"/>
      <c r="AI288" s="215"/>
      <c r="AJ288" s="215"/>
      <c r="AK288" s="215"/>
      <c r="AL288" s="215"/>
      <c r="AM288" s="215"/>
      <c r="AN288" s="215"/>
      <c r="AO288" s="215"/>
      <c r="AP288" s="215"/>
      <c r="AQ288" s="215"/>
      <c r="AR288" s="215"/>
      <c r="AS288" s="215"/>
      <c r="AT288" s="215"/>
    </row>
    <row r="289" spans="1:46" x14ac:dyDescent="0.25">
      <c r="A289" s="215"/>
      <c r="B289" s="215"/>
      <c r="C289" s="215"/>
      <c r="D289" s="215"/>
      <c r="E289" s="215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  <c r="AE289" s="215"/>
      <c r="AF289" s="215"/>
      <c r="AG289" s="215"/>
      <c r="AH289" s="215"/>
      <c r="AI289" s="215"/>
      <c r="AJ289" s="215"/>
      <c r="AK289" s="215"/>
      <c r="AL289" s="215"/>
      <c r="AM289" s="215"/>
      <c r="AN289" s="215"/>
      <c r="AO289" s="215"/>
      <c r="AP289" s="215"/>
      <c r="AQ289" s="215"/>
      <c r="AR289" s="215"/>
      <c r="AS289" s="215"/>
      <c r="AT289" s="215"/>
    </row>
    <row r="290" spans="1:46" x14ac:dyDescent="0.25">
      <c r="A290" s="215"/>
      <c r="B290" s="215"/>
      <c r="C290" s="215"/>
      <c r="D290" s="215"/>
      <c r="E290" s="215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  <c r="AE290" s="215"/>
      <c r="AF290" s="215"/>
      <c r="AG290" s="215"/>
      <c r="AH290" s="215"/>
      <c r="AI290" s="215"/>
      <c r="AJ290" s="215"/>
      <c r="AK290" s="215"/>
      <c r="AL290" s="215"/>
      <c r="AM290" s="215"/>
      <c r="AN290" s="215"/>
      <c r="AO290" s="215"/>
      <c r="AP290" s="215"/>
      <c r="AQ290" s="215"/>
      <c r="AR290" s="215"/>
      <c r="AS290" s="215"/>
      <c r="AT290" s="215"/>
    </row>
    <row r="291" spans="1:46" x14ac:dyDescent="0.25">
      <c r="A291" s="215"/>
      <c r="B291" s="215"/>
      <c r="C291" s="215"/>
      <c r="D291" s="215"/>
      <c r="E291" s="215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  <c r="AI291" s="215"/>
      <c r="AJ291" s="215"/>
      <c r="AK291" s="215"/>
      <c r="AL291" s="215"/>
      <c r="AM291" s="215"/>
      <c r="AN291" s="215"/>
      <c r="AO291" s="215"/>
      <c r="AP291" s="215"/>
      <c r="AQ291" s="215"/>
      <c r="AR291" s="215"/>
      <c r="AS291" s="215"/>
      <c r="AT291" s="215"/>
    </row>
    <row r="292" spans="1:46" x14ac:dyDescent="0.25">
      <c r="A292" s="215"/>
      <c r="B292" s="215"/>
      <c r="C292" s="215"/>
      <c r="D292" s="215"/>
      <c r="E292" s="215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  <c r="AE292" s="215"/>
      <c r="AF292" s="215"/>
      <c r="AG292" s="215"/>
      <c r="AH292" s="215"/>
      <c r="AI292" s="215"/>
      <c r="AJ292" s="215"/>
      <c r="AK292" s="215"/>
      <c r="AL292" s="215"/>
      <c r="AM292" s="215"/>
      <c r="AN292" s="215"/>
      <c r="AO292" s="215"/>
      <c r="AP292" s="215"/>
      <c r="AQ292" s="215"/>
      <c r="AR292" s="215"/>
      <c r="AS292" s="215"/>
      <c r="AT292" s="215"/>
    </row>
    <row r="293" spans="1:46" x14ac:dyDescent="0.25">
      <c r="A293" s="215"/>
      <c r="B293" s="215"/>
      <c r="C293" s="215"/>
      <c r="D293" s="215"/>
      <c r="E293" s="215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  <c r="AE293" s="215"/>
      <c r="AF293" s="215"/>
      <c r="AG293" s="215"/>
      <c r="AH293" s="215"/>
      <c r="AI293" s="215"/>
      <c r="AJ293" s="215"/>
      <c r="AK293" s="215"/>
      <c r="AL293" s="215"/>
      <c r="AM293" s="215"/>
      <c r="AN293" s="215"/>
      <c r="AO293" s="215"/>
      <c r="AP293" s="215"/>
      <c r="AQ293" s="215"/>
      <c r="AR293" s="215"/>
      <c r="AS293" s="215"/>
      <c r="AT293" s="215"/>
    </row>
    <row r="294" spans="1:46" x14ac:dyDescent="0.25">
      <c r="A294" s="215"/>
      <c r="B294" s="215"/>
      <c r="C294" s="215"/>
      <c r="D294" s="215"/>
      <c r="E294" s="215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  <c r="AE294" s="215"/>
      <c r="AF294" s="215"/>
      <c r="AG294" s="215"/>
      <c r="AH294" s="215"/>
      <c r="AI294" s="215"/>
      <c r="AJ294" s="215"/>
      <c r="AK294" s="215"/>
      <c r="AL294" s="215"/>
      <c r="AM294" s="215"/>
      <c r="AN294" s="215"/>
      <c r="AO294" s="215"/>
      <c r="AP294" s="215"/>
      <c r="AQ294" s="215"/>
      <c r="AR294" s="215"/>
      <c r="AS294" s="215"/>
      <c r="AT294" s="215"/>
    </row>
    <row r="295" spans="1:46" x14ac:dyDescent="0.25">
      <c r="A295" s="215"/>
      <c r="B295" s="215"/>
      <c r="C295" s="215"/>
      <c r="D295" s="215"/>
      <c r="E295" s="215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  <c r="AE295" s="215"/>
      <c r="AF295" s="215"/>
      <c r="AG295" s="215"/>
      <c r="AH295" s="215"/>
      <c r="AI295" s="215"/>
      <c r="AJ295" s="215"/>
      <c r="AK295" s="215"/>
      <c r="AL295" s="215"/>
      <c r="AM295" s="215"/>
      <c r="AN295" s="215"/>
      <c r="AO295" s="215"/>
      <c r="AP295" s="215"/>
      <c r="AQ295" s="215"/>
      <c r="AR295" s="215"/>
      <c r="AS295" s="215"/>
      <c r="AT295" s="215"/>
    </row>
    <row r="296" spans="1:46" x14ac:dyDescent="0.25">
      <c r="A296" s="215"/>
      <c r="B296" s="215"/>
      <c r="C296" s="215"/>
      <c r="D296" s="215"/>
      <c r="E296" s="215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  <c r="AE296" s="215"/>
      <c r="AF296" s="215"/>
      <c r="AG296" s="215"/>
      <c r="AH296" s="215"/>
      <c r="AI296" s="215"/>
      <c r="AJ296" s="215"/>
      <c r="AK296" s="215"/>
      <c r="AL296" s="215"/>
      <c r="AM296" s="215"/>
      <c r="AN296" s="215"/>
      <c r="AO296" s="215"/>
      <c r="AP296" s="215"/>
      <c r="AQ296" s="215"/>
      <c r="AR296" s="215"/>
      <c r="AS296" s="215"/>
      <c r="AT296" s="215"/>
    </row>
    <row r="297" spans="1:46" x14ac:dyDescent="0.25">
      <c r="A297" s="215"/>
      <c r="B297" s="215"/>
      <c r="C297" s="215"/>
      <c r="D297" s="215"/>
      <c r="E297" s="215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  <c r="AE297" s="215"/>
      <c r="AF297" s="215"/>
      <c r="AG297" s="215"/>
      <c r="AH297" s="215"/>
      <c r="AI297" s="215"/>
      <c r="AJ297" s="215"/>
      <c r="AK297" s="215"/>
      <c r="AL297" s="215"/>
      <c r="AM297" s="215"/>
      <c r="AN297" s="215"/>
      <c r="AO297" s="215"/>
      <c r="AP297" s="215"/>
      <c r="AQ297" s="215"/>
      <c r="AR297" s="215"/>
      <c r="AS297" s="215"/>
      <c r="AT297" s="215"/>
    </row>
    <row r="298" spans="1:46" x14ac:dyDescent="0.25">
      <c r="A298" s="215"/>
      <c r="B298" s="215"/>
      <c r="C298" s="215"/>
      <c r="D298" s="215"/>
      <c r="E298" s="215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  <c r="AE298" s="215"/>
      <c r="AF298" s="215"/>
      <c r="AG298" s="215"/>
      <c r="AH298" s="215"/>
      <c r="AI298" s="215"/>
      <c r="AJ298" s="215"/>
      <c r="AK298" s="215"/>
      <c r="AL298" s="215"/>
      <c r="AM298" s="215"/>
      <c r="AN298" s="215"/>
      <c r="AO298" s="215"/>
      <c r="AP298" s="215"/>
      <c r="AQ298" s="215"/>
      <c r="AR298" s="215"/>
      <c r="AS298" s="215"/>
      <c r="AT298" s="215"/>
    </row>
    <row r="299" spans="1:46" x14ac:dyDescent="0.25">
      <c r="A299" s="215"/>
      <c r="B299" s="215"/>
      <c r="C299" s="215"/>
      <c r="D299" s="215"/>
      <c r="E299" s="215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  <c r="AE299" s="215"/>
      <c r="AF299" s="215"/>
      <c r="AG299" s="215"/>
      <c r="AH299" s="215"/>
      <c r="AI299" s="215"/>
      <c r="AJ299" s="215"/>
      <c r="AK299" s="215"/>
      <c r="AL299" s="215"/>
      <c r="AM299" s="215"/>
      <c r="AN299" s="215"/>
      <c r="AO299" s="215"/>
      <c r="AP299" s="215"/>
      <c r="AQ299" s="215"/>
      <c r="AR299" s="215"/>
      <c r="AS299" s="215"/>
      <c r="AT299" s="215"/>
    </row>
    <row r="300" spans="1:46" x14ac:dyDescent="0.25">
      <c r="A300" s="215"/>
      <c r="B300" s="215"/>
      <c r="C300" s="215"/>
      <c r="D300" s="215"/>
      <c r="E300" s="215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  <c r="AE300" s="215"/>
      <c r="AF300" s="215"/>
      <c r="AG300" s="215"/>
      <c r="AH300" s="215"/>
      <c r="AI300" s="215"/>
      <c r="AJ300" s="215"/>
      <c r="AK300" s="215"/>
      <c r="AL300" s="215"/>
      <c r="AM300" s="215"/>
      <c r="AN300" s="215"/>
      <c r="AO300" s="215"/>
      <c r="AP300" s="215"/>
      <c r="AQ300" s="215"/>
      <c r="AR300" s="215"/>
      <c r="AS300" s="215"/>
      <c r="AT300" s="215"/>
    </row>
    <row r="301" spans="1:46" x14ac:dyDescent="0.25">
      <c r="A301" s="215"/>
      <c r="B301" s="215"/>
      <c r="C301" s="215"/>
      <c r="D301" s="215"/>
      <c r="E301" s="215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  <c r="AE301" s="215"/>
      <c r="AF301" s="215"/>
      <c r="AG301" s="215"/>
      <c r="AH301" s="215"/>
      <c r="AI301" s="215"/>
      <c r="AJ301" s="215"/>
      <c r="AK301" s="215"/>
      <c r="AL301" s="215"/>
      <c r="AM301" s="215"/>
      <c r="AN301" s="215"/>
      <c r="AO301" s="215"/>
      <c r="AP301" s="215"/>
      <c r="AQ301" s="215"/>
      <c r="AR301" s="215"/>
      <c r="AS301" s="215"/>
      <c r="AT301" s="215"/>
    </row>
    <row r="302" spans="1:46" x14ac:dyDescent="0.25">
      <c r="A302" s="215"/>
      <c r="B302" s="215"/>
      <c r="C302" s="215"/>
      <c r="D302" s="215"/>
      <c r="E302" s="215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  <c r="AE302" s="215"/>
      <c r="AF302" s="215"/>
      <c r="AG302" s="215"/>
      <c r="AH302" s="215"/>
      <c r="AI302" s="215"/>
      <c r="AJ302" s="215"/>
      <c r="AK302" s="215"/>
      <c r="AL302" s="215"/>
      <c r="AM302" s="215"/>
      <c r="AN302" s="215"/>
      <c r="AO302" s="215"/>
      <c r="AP302" s="215"/>
      <c r="AQ302" s="215"/>
      <c r="AR302" s="215"/>
      <c r="AS302" s="215"/>
      <c r="AT302" s="215"/>
    </row>
    <row r="303" spans="1:46" x14ac:dyDescent="0.25">
      <c r="A303" s="215"/>
      <c r="B303" s="215"/>
      <c r="C303" s="215"/>
      <c r="D303" s="215"/>
      <c r="E303" s="215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  <c r="AE303" s="215"/>
      <c r="AF303" s="215"/>
      <c r="AG303" s="215"/>
      <c r="AH303" s="215"/>
      <c r="AI303" s="215"/>
      <c r="AJ303" s="215"/>
      <c r="AK303" s="215"/>
      <c r="AL303" s="215"/>
      <c r="AM303" s="215"/>
      <c r="AN303" s="215"/>
      <c r="AO303" s="215"/>
      <c r="AP303" s="215"/>
      <c r="AQ303" s="215"/>
      <c r="AR303" s="215"/>
      <c r="AS303" s="215"/>
      <c r="AT303" s="215"/>
    </row>
    <row r="304" spans="1:46" x14ac:dyDescent="0.25">
      <c r="A304" s="215"/>
      <c r="B304" s="215"/>
      <c r="C304" s="215"/>
      <c r="D304" s="215"/>
      <c r="E304" s="215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  <c r="AE304" s="215"/>
      <c r="AF304" s="215"/>
      <c r="AG304" s="215"/>
      <c r="AH304" s="215"/>
      <c r="AI304" s="215"/>
      <c r="AJ304" s="215"/>
      <c r="AK304" s="215"/>
      <c r="AL304" s="215"/>
      <c r="AM304" s="215"/>
      <c r="AN304" s="215"/>
      <c r="AO304" s="215"/>
      <c r="AP304" s="215"/>
      <c r="AQ304" s="215"/>
      <c r="AR304" s="215"/>
      <c r="AS304" s="215"/>
      <c r="AT304" s="215"/>
    </row>
    <row r="305" spans="1:46" x14ac:dyDescent="0.25">
      <c r="A305" s="215"/>
      <c r="B305" s="215"/>
      <c r="C305" s="215"/>
      <c r="D305" s="215"/>
      <c r="E305" s="215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  <c r="AE305" s="215"/>
      <c r="AF305" s="215"/>
      <c r="AG305" s="215"/>
      <c r="AH305" s="215"/>
      <c r="AI305" s="215"/>
      <c r="AJ305" s="215"/>
      <c r="AK305" s="215"/>
      <c r="AL305" s="215"/>
      <c r="AM305" s="215"/>
      <c r="AN305" s="215"/>
      <c r="AO305" s="215"/>
      <c r="AP305" s="215"/>
      <c r="AQ305" s="215"/>
      <c r="AR305" s="215"/>
      <c r="AS305" s="215"/>
      <c r="AT305" s="215"/>
    </row>
    <row r="306" spans="1:46" x14ac:dyDescent="0.25">
      <c r="A306" s="215"/>
      <c r="B306" s="215"/>
      <c r="C306" s="215"/>
      <c r="D306" s="215"/>
      <c r="E306" s="215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  <c r="AE306" s="215"/>
      <c r="AF306" s="215"/>
      <c r="AG306" s="215"/>
      <c r="AH306" s="215"/>
      <c r="AI306" s="215"/>
      <c r="AJ306" s="215"/>
      <c r="AK306" s="215"/>
      <c r="AL306" s="215"/>
      <c r="AM306" s="215"/>
      <c r="AN306" s="215"/>
      <c r="AO306" s="215"/>
      <c r="AP306" s="215"/>
      <c r="AQ306" s="215"/>
      <c r="AR306" s="215"/>
      <c r="AS306" s="215"/>
      <c r="AT306" s="215"/>
    </row>
    <row r="307" spans="1:46" x14ac:dyDescent="0.25">
      <c r="A307" s="215"/>
      <c r="B307" s="215"/>
      <c r="C307" s="215"/>
      <c r="D307" s="215"/>
      <c r="E307" s="215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  <c r="AE307" s="215"/>
      <c r="AF307" s="215"/>
      <c r="AG307" s="215"/>
      <c r="AH307" s="215"/>
      <c r="AI307" s="215"/>
      <c r="AJ307" s="215"/>
      <c r="AK307" s="215"/>
      <c r="AL307" s="215"/>
      <c r="AM307" s="215"/>
      <c r="AN307" s="215"/>
      <c r="AO307" s="215"/>
      <c r="AP307" s="215"/>
      <c r="AQ307" s="215"/>
      <c r="AR307" s="215"/>
      <c r="AS307" s="215"/>
      <c r="AT307" s="215"/>
    </row>
    <row r="308" spans="1:46" x14ac:dyDescent="0.25">
      <c r="A308" s="215"/>
      <c r="B308" s="215"/>
      <c r="C308" s="215"/>
      <c r="D308" s="215"/>
      <c r="E308" s="215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  <c r="AI308" s="215"/>
      <c r="AJ308" s="215"/>
      <c r="AK308" s="215"/>
      <c r="AL308" s="215"/>
      <c r="AM308" s="215"/>
      <c r="AN308" s="215"/>
      <c r="AO308" s="215"/>
      <c r="AP308" s="215"/>
      <c r="AQ308" s="215"/>
      <c r="AR308" s="215"/>
      <c r="AS308" s="215"/>
      <c r="AT308" s="215"/>
    </row>
    <row r="309" spans="1:46" x14ac:dyDescent="0.25">
      <c r="A309" s="215"/>
      <c r="B309" s="215"/>
      <c r="C309" s="215"/>
      <c r="D309" s="215"/>
      <c r="E309" s="215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  <c r="AE309" s="215"/>
      <c r="AF309" s="215"/>
      <c r="AG309" s="215"/>
      <c r="AH309" s="215"/>
      <c r="AI309" s="215"/>
      <c r="AJ309" s="215"/>
      <c r="AK309" s="215"/>
      <c r="AL309" s="215"/>
      <c r="AM309" s="215"/>
      <c r="AN309" s="215"/>
      <c r="AO309" s="215"/>
      <c r="AP309" s="215"/>
      <c r="AQ309" s="215"/>
      <c r="AR309" s="215"/>
      <c r="AS309" s="215"/>
      <c r="AT309" s="215"/>
    </row>
    <row r="310" spans="1:46" x14ac:dyDescent="0.25">
      <c r="A310" s="215"/>
      <c r="B310" s="215"/>
      <c r="C310" s="215"/>
      <c r="D310" s="215"/>
      <c r="E310" s="215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  <c r="AE310" s="215"/>
      <c r="AF310" s="215"/>
      <c r="AG310" s="215"/>
      <c r="AH310" s="215"/>
      <c r="AI310" s="215"/>
      <c r="AJ310" s="215"/>
      <c r="AK310" s="215"/>
      <c r="AL310" s="215"/>
      <c r="AM310" s="215"/>
      <c r="AN310" s="215"/>
      <c r="AO310" s="215"/>
      <c r="AP310" s="215"/>
      <c r="AQ310" s="215"/>
      <c r="AR310" s="215"/>
      <c r="AS310" s="215"/>
      <c r="AT310" s="215"/>
    </row>
    <row r="311" spans="1:46" x14ac:dyDescent="0.25">
      <c r="A311" s="215"/>
      <c r="B311" s="215"/>
      <c r="C311" s="215"/>
      <c r="D311" s="215"/>
      <c r="E311" s="215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  <c r="AE311" s="215"/>
      <c r="AF311" s="215"/>
      <c r="AG311" s="215"/>
      <c r="AH311" s="215"/>
      <c r="AI311" s="215"/>
      <c r="AJ311" s="215"/>
      <c r="AK311" s="215"/>
      <c r="AL311" s="215"/>
      <c r="AM311" s="215"/>
      <c r="AN311" s="215"/>
      <c r="AO311" s="215"/>
      <c r="AP311" s="215"/>
      <c r="AQ311" s="215"/>
      <c r="AR311" s="215"/>
      <c r="AS311" s="215"/>
      <c r="AT311" s="215"/>
    </row>
    <row r="312" spans="1:46" x14ac:dyDescent="0.25">
      <c r="A312" s="215"/>
      <c r="B312" s="215"/>
      <c r="C312" s="215"/>
      <c r="D312" s="215"/>
      <c r="E312" s="215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215"/>
      <c r="AH312" s="215"/>
      <c r="AI312" s="215"/>
      <c r="AJ312" s="215"/>
      <c r="AK312" s="215"/>
      <c r="AL312" s="215"/>
      <c r="AM312" s="215"/>
      <c r="AN312" s="215"/>
      <c r="AO312" s="215"/>
      <c r="AP312" s="215"/>
      <c r="AQ312" s="215"/>
      <c r="AR312" s="215"/>
      <c r="AS312" s="215"/>
      <c r="AT312" s="215"/>
    </row>
    <row r="313" spans="1:46" x14ac:dyDescent="0.25">
      <c r="A313" s="215"/>
      <c r="B313" s="215"/>
      <c r="C313" s="215"/>
      <c r="D313" s="215"/>
      <c r="E313" s="215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  <c r="AE313" s="215"/>
      <c r="AF313" s="215"/>
      <c r="AG313" s="215"/>
      <c r="AH313" s="215"/>
      <c r="AI313" s="215"/>
      <c r="AJ313" s="215"/>
      <c r="AK313" s="215"/>
      <c r="AL313" s="215"/>
      <c r="AM313" s="215"/>
      <c r="AN313" s="215"/>
      <c r="AO313" s="215"/>
      <c r="AP313" s="215"/>
      <c r="AQ313" s="215"/>
      <c r="AR313" s="215"/>
      <c r="AS313" s="215"/>
      <c r="AT313" s="215"/>
    </row>
    <row r="314" spans="1:46" x14ac:dyDescent="0.25">
      <c r="A314" s="215"/>
      <c r="B314" s="215"/>
      <c r="C314" s="215"/>
      <c r="D314" s="215"/>
      <c r="E314" s="215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  <c r="AE314" s="215"/>
      <c r="AF314" s="215"/>
      <c r="AG314" s="215"/>
      <c r="AH314" s="215"/>
      <c r="AI314" s="215"/>
      <c r="AJ314" s="215"/>
      <c r="AK314" s="215"/>
      <c r="AL314" s="215"/>
      <c r="AM314" s="215"/>
      <c r="AN314" s="215"/>
      <c r="AO314" s="215"/>
      <c r="AP314" s="215"/>
      <c r="AQ314" s="215"/>
      <c r="AR314" s="215"/>
      <c r="AS314" s="215"/>
      <c r="AT314" s="215"/>
    </row>
    <row r="315" spans="1:46" x14ac:dyDescent="0.25">
      <c r="A315" s="215"/>
      <c r="B315" s="215"/>
      <c r="C315" s="215"/>
      <c r="D315" s="215"/>
      <c r="E315" s="215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  <c r="AE315" s="215"/>
      <c r="AF315" s="215"/>
      <c r="AG315" s="215"/>
      <c r="AH315" s="215"/>
      <c r="AI315" s="215"/>
      <c r="AJ315" s="215"/>
      <c r="AK315" s="215"/>
      <c r="AL315" s="215"/>
      <c r="AM315" s="215"/>
      <c r="AN315" s="215"/>
      <c r="AO315" s="215"/>
      <c r="AP315" s="215"/>
      <c r="AQ315" s="215"/>
      <c r="AR315" s="215"/>
      <c r="AS315" s="215"/>
      <c r="AT315" s="215"/>
    </row>
    <row r="316" spans="1:46" x14ac:dyDescent="0.25">
      <c r="A316" s="215"/>
      <c r="B316" s="215"/>
      <c r="C316" s="215"/>
      <c r="D316" s="215"/>
      <c r="E316" s="215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  <c r="AE316" s="215"/>
      <c r="AF316" s="215"/>
      <c r="AG316" s="215"/>
      <c r="AH316" s="215"/>
      <c r="AI316" s="215"/>
      <c r="AJ316" s="215"/>
      <c r="AK316" s="215"/>
      <c r="AL316" s="215"/>
      <c r="AM316" s="215"/>
      <c r="AN316" s="215"/>
      <c r="AO316" s="215"/>
      <c r="AP316" s="215"/>
      <c r="AQ316" s="215"/>
      <c r="AR316" s="215"/>
      <c r="AS316" s="215"/>
      <c r="AT316" s="215"/>
    </row>
    <row r="317" spans="1:46" x14ac:dyDescent="0.25">
      <c r="A317" s="215"/>
      <c r="B317" s="215"/>
      <c r="C317" s="215"/>
      <c r="D317" s="215"/>
      <c r="E317" s="215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  <c r="AE317" s="215"/>
      <c r="AF317" s="215"/>
      <c r="AG317" s="215"/>
      <c r="AH317" s="215"/>
      <c r="AI317" s="215"/>
      <c r="AJ317" s="215"/>
      <c r="AK317" s="215"/>
      <c r="AL317" s="215"/>
      <c r="AM317" s="215"/>
      <c r="AN317" s="215"/>
      <c r="AO317" s="215"/>
      <c r="AP317" s="215"/>
      <c r="AQ317" s="215"/>
      <c r="AR317" s="215"/>
      <c r="AS317" s="215"/>
      <c r="AT317" s="215"/>
    </row>
    <row r="318" spans="1:46" x14ac:dyDescent="0.25">
      <c r="A318" s="215"/>
      <c r="B318" s="215"/>
      <c r="C318" s="215"/>
      <c r="D318" s="215"/>
      <c r="E318" s="215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  <c r="AE318" s="215"/>
      <c r="AF318" s="215"/>
      <c r="AG318" s="215"/>
      <c r="AH318" s="215"/>
      <c r="AI318" s="215"/>
      <c r="AJ318" s="215"/>
      <c r="AK318" s="215"/>
      <c r="AL318" s="215"/>
      <c r="AM318" s="215"/>
      <c r="AN318" s="215"/>
      <c r="AO318" s="215"/>
      <c r="AP318" s="215"/>
      <c r="AQ318" s="215"/>
      <c r="AR318" s="215"/>
      <c r="AS318" s="215"/>
      <c r="AT318" s="215"/>
    </row>
    <row r="319" spans="1:46" x14ac:dyDescent="0.25">
      <c r="A319" s="215"/>
      <c r="B319" s="215"/>
      <c r="C319" s="215"/>
      <c r="D319" s="215"/>
      <c r="E319" s="215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  <c r="AE319" s="215"/>
      <c r="AF319" s="215"/>
      <c r="AG319" s="215"/>
      <c r="AH319" s="215"/>
      <c r="AI319" s="215"/>
      <c r="AJ319" s="215"/>
      <c r="AK319" s="215"/>
      <c r="AL319" s="215"/>
      <c r="AM319" s="215"/>
      <c r="AN319" s="215"/>
      <c r="AO319" s="215"/>
      <c r="AP319" s="215"/>
      <c r="AQ319" s="215"/>
      <c r="AR319" s="215"/>
      <c r="AS319" s="215"/>
      <c r="AT319" s="215"/>
    </row>
    <row r="320" spans="1:46" x14ac:dyDescent="0.25">
      <c r="A320" s="215"/>
      <c r="B320" s="215"/>
      <c r="C320" s="215"/>
      <c r="D320" s="215"/>
      <c r="E320" s="215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  <c r="AE320" s="215"/>
      <c r="AF320" s="215"/>
      <c r="AG320" s="215"/>
      <c r="AH320" s="215"/>
      <c r="AI320" s="215"/>
      <c r="AJ320" s="215"/>
      <c r="AK320" s="215"/>
      <c r="AL320" s="215"/>
      <c r="AM320" s="215"/>
      <c r="AN320" s="215"/>
      <c r="AO320" s="215"/>
      <c r="AP320" s="215"/>
      <c r="AQ320" s="215"/>
      <c r="AR320" s="215"/>
      <c r="AS320" s="215"/>
      <c r="AT320" s="215"/>
    </row>
    <row r="321" spans="1:46" x14ac:dyDescent="0.25">
      <c r="A321" s="215"/>
      <c r="B321" s="215"/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  <c r="AE321" s="215"/>
      <c r="AF321" s="215"/>
      <c r="AG321" s="215"/>
      <c r="AH321" s="215"/>
      <c r="AI321" s="215"/>
      <c r="AJ321" s="215"/>
      <c r="AK321" s="215"/>
      <c r="AL321" s="215"/>
      <c r="AM321" s="215"/>
      <c r="AN321" s="215"/>
      <c r="AO321" s="215"/>
      <c r="AP321" s="215"/>
      <c r="AQ321" s="215"/>
      <c r="AR321" s="215"/>
      <c r="AS321" s="215"/>
      <c r="AT321" s="215"/>
    </row>
    <row r="322" spans="1:46" x14ac:dyDescent="0.25">
      <c r="A322" s="215"/>
      <c r="B322" s="215"/>
      <c r="C322" s="215"/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  <c r="AE322" s="215"/>
      <c r="AF322" s="215"/>
      <c r="AG322" s="215"/>
      <c r="AH322" s="215"/>
      <c r="AI322" s="215"/>
      <c r="AJ322" s="215"/>
      <c r="AK322" s="215"/>
      <c r="AL322" s="215"/>
      <c r="AM322" s="215"/>
      <c r="AN322" s="215"/>
      <c r="AO322" s="215"/>
      <c r="AP322" s="215"/>
      <c r="AQ322" s="215"/>
      <c r="AR322" s="215"/>
      <c r="AS322" s="215"/>
      <c r="AT322" s="215"/>
    </row>
    <row r="323" spans="1:46" x14ac:dyDescent="0.25">
      <c r="A323" s="215"/>
      <c r="B323" s="215"/>
      <c r="C323" s="215"/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  <c r="AE323" s="215"/>
      <c r="AF323" s="215"/>
      <c r="AG323" s="215"/>
      <c r="AH323" s="215"/>
      <c r="AI323" s="215"/>
      <c r="AJ323" s="215"/>
      <c r="AK323" s="215"/>
      <c r="AL323" s="215"/>
      <c r="AM323" s="215"/>
      <c r="AN323" s="215"/>
      <c r="AO323" s="215"/>
      <c r="AP323" s="215"/>
      <c r="AQ323" s="215"/>
      <c r="AR323" s="215"/>
      <c r="AS323" s="215"/>
      <c r="AT323" s="215"/>
    </row>
    <row r="324" spans="1:46" x14ac:dyDescent="0.25">
      <c r="A324" s="215"/>
      <c r="B324" s="215"/>
      <c r="C324" s="215"/>
      <c r="D324" s="215"/>
      <c r="E324" s="215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  <c r="AE324" s="215"/>
      <c r="AF324" s="215"/>
      <c r="AG324" s="215"/>
      <c r="AH324" s="215"/>
      <c r="AI324" s="215"/>
      <c r="AJ324" s="215"/>
      <c r="AK324" s="215"/>
      <c r="AL324" s="215"/>
      <c r="AM324" s="215"/>
      <c r="AN324" s="215"/>
      <c r="AO324" s="215"/>
      <c r="AP324" s="215"/>
      <c r="AQ324" s="215"/>
      <c r="AR324" s="215"/>
      <c r="AS324" s="215"/>
      <c r="AT324" s="215"/>
    </row>
    <row r="325" spans="1:46" x14ac:dyDescent="0.25">
      <c r="A325" s="215"/>
      <c r="B325" s="215"/>
      <c r="C325" s="215"/>
      <c r="D325" s="215"/>
      <c r="E325" s="215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  <c r="AE325" s="215"/>
      <c r="AF325" s="215"/>
      <c r="AG325" s="215"/>
      <c r="AH325" s="215"/>
      <c r="AI325" s="215"/>
      <c r="AJ325" s="215"/>
      <c r="AK325" s="215"/>
      <c r="AL325" s="215"/>
      <c r="AM325" s="215"/>
      <c r="AN325" s="215"/>
      <c r="AO325" s="215"/>
      <c r="AP325" s="215"/>
      <c r="AQ325" s="215"/>
      <c r="AR325" s="215"/>
      <c r="AS325" s="215"/>
      <c r="AT325" s="215"/>
    </row>
    <row r="326" spans="1:46" x14ac:dyDescent="0.25">
      <c r="A326" s="215"/>
      <c r="B326" s="215"/>
      <c r="C326" s="215"/>
      <c r="D326" s="215"/>
      <c r="E326" s="215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  <c r="AE326" s="215"/>
      <c r="AF326" s="215"/>
      <c r="AG326" s="215"/>
      <c r="AH326" s="215"/>
      <c r="AI326" s="215"/>
      <c r="AJ326" s="215"/>
      <c r="AK326" s="215"/>
      <c r="AL326" s="215"/>
      <c r="AM326" s="215"/>
      <c r="AN326" s="215"/>
      <c r="AO326" s="215"/>
      <c r="AP326" s="215"/>
      <c r="AQ326" s="215"/>
      <c r="AR326" s="215"/>
      <c r="AS326" s="215"/>
      <c r="AT326" s="215"/>
    </row>
    <row r="327" spans="1:46" x14ac:dyDescent="0.25">
      <c r="A327" s="215"/>
      <c r="B327" s="215"/>
      <c r="C327" s="215"/>
      <c r="D327" s="215"/>
      <c r="E327" s="215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  <c r="AE327" s="215"/>
      <c r="AF327" s="215"/>
      <c r="AG327" s="215"/>
      <c r="AH327" s="215"/>
      <c r="AI327" s="215"/>
      <c r="AJ327" s="215"/>
      <c r="AK327" s="215"/>
      <c r="AL327" s="215"/>
      <c r="AM327" s="215"/>
      <c r="AN327" s="215"/>
      <c r="AO327" s="215"/>
      <c r="AP327" s="215"/>
      <c r="AQ327" s="215"/>
      <c r="AR327" s="215"/>
      <c r="AS327" s="215"/>
      <c r="AT327" s="215"/>
    </row>
    <row r="328" spans="1:46" x14ac:dyDescent="0.25">
      <c r="A328" s="215"/>
      <c r="B328" s="215"/>
      <c r="C328" s="215"/>
      <c r="D328" s="215"/>
      <c r="E328" s="215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  <c r="AE328" s="215"/>
      <c r="AF328" s="215"/>
      <c r="AG328" s="215"/>
      <c r="AH328" s="215"/>
      <c r="AI328" s="215"/>
      <c r="AJ328" s="215"/>
      <c r="AK328" s="215"/>
      <c r="AL328" s="215"/>
      <c r="AM328" s="215"/>
      <c r="AN328" s="215"/>
      <c r="AO328" s="215"/>
      <c r="AP328" s="215"/>
      <c r="AQ328" s="215"/>
      <c r="AR328" s="215"/>
      <c r="AS328" s="215"/>
      <c r="AT328" s="215"/>
    </row>
    <row r="329" spans="1:46" x14ac:dyDescent="0.25">
      <c r="A329" s="215"/>
      <c r="B329" s="215"/>
      <c r="C329" s="215"/>
      <c r="D329" s="215"/>
      <c r="E329" s="215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  <c r="AE329" s="215"/>
      <c r="AF329" s="215"/>
      <c r="AG329" s="215"/>
      <c r="AH329" s="215"/>
      <c r="AI329" s="215"/>
      <c r="AJ329" s="215"/>
      <c r="AK329" s="215"/>
      <c r="AL329" s="215"/>
      <c r="AM329" s="215"/>
      <c r="AN329" s="215"/>
      <c r="AO329" s="215"/>
      <c r="AP329" s="215"/>
      <c r="AQ329" s="215"/>
      <c r="AR329" s="215"/>
      <c r="AS329" s="215"/>
      <c r="AT329" s="215"/>
    </row>
    <row r="330" spans="1:46" x14ac:dyDescent="0.25">
      <c r="A330" s="215"/>
      <c r="B330" s="215"/>
      <c r="C330" s="215"/>
      <c r="D330" s="215"/>
      <c r="E330" s="215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  <c r="AE330" s="215"/>
      <c r="AF330" s="215"/>
      <c r="AG330" s="215"/>
      <c r="AH330" s="215"/>
      <c r="AI330" s="215"/>
      <c r="AJ330" s="215"/>
      <c r="AK330" s="215"/>
      <c r="AL330" s="215"/>
      <c r="AM330" s="215"/>
      <c r="AN330" s="215"/>
      <c r="AO330" s="215"/>
      <c r="AP330" s="215"/>
      <c r="AQ330" s="215"/>
      <c r="AR330" s="215"/>
      <c r="AS330" s="215"/>
      <c r="AT330" s="215"/>
    </row>
    <row r="331" spans="1:46" x14ac:dyDescent="0.25">
      <c r="A331" s="215"/>
      <c r="B331" s="215"/>
      <c r="C331" s="215"/>
      <c r="D331" s="215"/>
      <c r="E331" s="215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  <c r="AE331" s="215"/>
      <c r="AF331" s="215"/>
      <c r="AG331" s="215"/>
      <c r="AH331" s="215"/>
      <c r="AI331" s="215"/>
      <c r="AJ331" s="215"/>
      <c r="AK331" s="215"/>
      <c r="AL331" s="215"/>
      <c r="AM331" s="215"/>
      <c r="AN331" s="215"/>
      <c r="AO331" s="215"/>
      <c r="AP331" s="215"/>
      <c r="AQ331" s="215"/>
      <c r="AR331" s="215"/>
      <c r="AS331" s="215"/>
      <c r="AT331" s="215"/>
    </row>
    <row r="332" spans="1:46" x14ac:dyDescent="0.25">
      <c r="A332" s="215"/>
      <c r="B332" s="215"/>
      <c r="C332" s="215"/>
      <c r="D332" s="215"/>
      <c r="E332" s="215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  <c r="AE332" s="215"/>
      <c r="AF332" s="215"/>
      <c r="AG332" s="215"/>
      <c r="AH332" s="215"/>
      <c r="AI332" s="215"/>
      <c r="AJ332" s="215"/>
      <c r="AK332" s="215"/>
      <c r="AL332" s="215"/>
      <c r="AM332" s="215"/>
      <c r="AN332" s="215"/>
      <c r="AO332" s="215"/>
      <c r="AP332" s="215"/>
      <c r="AQ332" s="215"/>
      <c r="AR332" s="215"/>
      <c r="AS332" s="215"/>
      <c r="AT332" s="215"/>
    </row>
    <row r="333" spans="1:46" x14ac:dyDescent="0.25">
      <c r="A333" s="215"/>
      <c r="B333" s="215"/>
      <c r="C333" s="215"/>
      <c r="D333" s="215"/>
      <c r="E333" s="215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  <c r="AE333" s="215"/>
      <c r="AF333" s="215"/>
      <c r="AG333" s="215"/>
      <c r="AH333" s="215"/>
      <c r="AI333" s="215"/>
      <c r="AJ333" s="215"/>
      <c r="AK333" s="215"/>
      <c r="AL333" s="215"/>
      <c r="AM333" s="215"/>
      <c r="AN333" s="215"/>
      <c r="AO333" s="215"/>
      <c r="AP333" s="215"/>
      <c r="AQ333" s="215"/>
      <c r="AR333" s="215"/>
      <c r="AS333" s="215"/>
      <c r="AT333" s="215"/>
    </row>
    <row r="334" spans="1:46" x14ac:dyDescent="0.25">
      <c r="A334" s="215"/>
      <c r="B334" s="215"/>
      <c r="C334" s="215"/>
      <c r="D334" s="215"/>
      <c r="E334" s="215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  <c r="AE334" s="215"/>
      <c r="AF334" s="215"/>
      <c r="AG334" s="215"/>
      <c r="AH334" s="215"/>
      <c r="AI334" s="215"/>
      <c r="AJ334" s="215"/>
      <c r="AK334" s="215"/>
      <c r="AL334" s="215"/>
      <c r="AM334" s="215"/>
      <c r="AN334" s="215"/>
      <c r="AO334" s="215"/>
      <c r="AP334" s="215"/>
      <c r="AQ334" s="215"/>
      <c r="AR334" s="215"/>
      <c r="AS334" s="215"/>
      <c r="AT334" s="215"/>
    </row>
    <row r="335" spans="1:46" x14ac:dyDescent="0.25">
      <c r="A335" s="215"/>
      <c r="B335" s="215"/>
      <c r="C335" s="215"/>
      <c r="D335" s="215"/>
      <c r="E335" s="215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  <c r="AE335" s="215"/>
      <c r="AF335" s="215"/>
      <c r="AG335" s="215"/>
      <c r="AH335" s="215"/>
      <c r="AI335" s="215"/>
      <c r="AJ335" s="215"/>
      <c r="AK335" s="215"/>
      <c r="AL335" s="215"/>
      <c r="AM335" s="215"/>
      <c r="AN335" s="215"/>
      <c r="AO335" s="215"/>
      <c r="AP335" s="215"/>
      <c r="AQ335" s="215"/>
      <c r="AR335" s="215"/>
      <c r="AS335" s="215"/>
      <c r="AT335" s="215"/>
    </row>
    <row r="336" spans="1:46" x14ac:dyDescent="0.25">
      <c r="A336" s="215"/>
      <c r="B336" s="215"/>
      <c r="C336" s="215"/>
      <c r="D336" s="215"/>
      <c r="E336" s="215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  <c r="AE336" s="215"/>
      <c r="AF336" s="215"/>
      <c r="AG336" s="215"/>
      <c r="AH336" s="215"/>
      <c r="AI336" s="215"/>
      <c r="AJ336" s="215"/>
      <c r="AK336" s="215"/>
      <c r="AL336" s="215"/>
      <c r="AM336" s="215"/>
      <c r="AN336" s="215"/>
      <c r="AO336" s="215"/>
      <c r="AP336" s="215"/>
      <c r="AQ336" s="215"/>
      <c r="AR336" s="215"/>
      <c r="AS336" s="215"/>
      <c r="AT336" s="215"/>
    </row>
    <row r="337" spans="1:46" x14ac:dyDescent="0.25">
      <c r="A337" s="215"/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  <c r="AE337" s="215"/>
      <c r="AF337" s="215"/>
      <c r="AG337" s="215"/>
      <c r="AH337" s="215"/>
      <c r="AI337" s="215"/>
      <c r="AJ337" s="215"/>
      <c r="AK337" s="215"/>
      <c r="AL337" s="215"/>
      <c r="AM337" s="215"/>
      <c r="AN337" s="215"/>
      <c r="AO337" s="215"/>
      <c r="AP337" s="215"/>
      <c r="AQ337" s="215"/>
      <c r="AR337" s="215"/>
      <c r="AS337" s="215"/>
      <c r="AT337" s="215"/>
    </row>
    <row r="338" spans="1:46" x14ac:dyDescent="0.25">
      <c r="A338" s="215"/>
      <c r="B338" s="215"/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  <c r="AE338" s="215"/>
      <c r="AF338" s="215"/>
      <c r="AG338" s="215"/>
      <c r="AH338" s="215"/>
      <c r="AI338" s="215"/>
      <c r="AJ338" s="215"/>
      <c r="AK338" s="215"/>
      <c r="AL338" s="215"/>
      <c r="AM338" s="215"/>
      <c r="AN338" s="215"/>
      <c r="AO338" s="215"/>
      <c r="AP338" s="215"/>
      <c r="AQ338" s="215"/>
      <c r="AR338" s="215"/>
      <c r="AS338" s="215"/>
      <c r="AT338" s="215"/>
    </row>
    <row r="339" spans="1:46" x14ac:dyDescent="0.25">
      <c r="A339" s="215"/>
      <c r="B339" s="215"/>
      <c r="C339" s="215"/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  <c r="AE339" s="215"/>
      <c r="AF339" s="215"/>
      <c r="AG339" s="215"/>
      <c r="AH339" s="215"/>
      <c r="AI339" s="215"/>
      <c r="AJ339" s="215"/>
      <c r="AK339" s="215"/>
      <c r="AL339" s="215"/>
      <c r="AM339" s="215"/>
      <c r="AN339" s="215"/>
      <c r="AO339" s="215"/>
      <c r="AP339" s="215"/>
      <c r="AQ339" s="215"/>
      <c r="AR339" s="215"/>
      <c r="AS339" s="215"/>
      <c r="AT339" s="215"/>
    </row>
    <row r="340" spans="1:46" x14ac:dyDescent="0.25">
      <c r="A340" s="215"/>
      <c r="B340" s="215"/>
      <c r="C340" s="215"/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  <c r="AE340" s="215"/>
      <c r="AF340" s="215"/>
      <c r="AG340" s="215"/>
      <c r="AH340" s="215"/>
      <c r="AI340" s="215"/>
      <c r="AJ340" s="215"/>
      <c r="AK340" s="215"/>
      <c r="AL340" s="215"/>
      <c r="AM340" s="215"/>
      <c r="AN340" s="215"/>
      <c r="AO340" s="215"/>
      <c r="AP340" s="215"/>
      <c r="AQ340" s="215"/>
      <c r="AR340" s="215"/>
      <c r="AS340" s="215"/>
      <c r="AT340" s="215"/>
    </row>
    <row r="341" spans="1:46" x14ac:dyDescent="0.25">
      <c r="A341" s="215"/>
      <c r="B341" s="215"/>
      <c r="C341" s="215"/>
      <c r="D341" s="215"/>
      <c r="E341" s="215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  <c r="AE341" s="215"/>
      <c r="AF341" s="215"/>
      <c r="AG341" s="215"/>
      <c r="AH341" s="215"/>
      <c r="AI341" s="215"/>
      <c r="AJ341" s="215"/>
      <c r="AK341" s="215"/>
      <c r="AL341" s="215"/>
      <c r="AM341" s="215"/>
      <c r="AN341" s="215"/>
      <c r="AO341" s="215"/>
      <c r="AP341" s="215"/>
      <c r="AQ341" s="215"/>
      <c r="AR341" s="215"/>
      <c r="AS341" s="215"/>
      <c r="AT341" s="215"/>
    </row>
    <row r="342" spans="1:46" x14ac:dyDescent="0.25">
      <c r="A342" s="215"/>
      <c r="B342" s="215"/>
      <c r="C342" s="215"/>
      <c r="D342" s="215"/>
      <c r="E342" s="215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  <c r="AE342" s="215"/>
      <c r="AF342" s="215"/>
      <c r="AG342" s="215"/>
      <c r="AH342" s="215"/>
      <c r="AI342" s="215"/>
      <c r="AJ342" s="215"/>
      <c r="AK342" s="215"/>
      <c r="AL342" s="215"/>
      <c r="AM342" s="215"/>
      <c r="AN342" s="215"/>
      <c r="AO342" s="215"/>
      <c r="AP342" s="215"/>
      <c r="AQ342" s="215"/>
      <c r="AR342" s="215"/>
      <c r="AS342" s="215"/>
      <c r="AT342" s="215"/>
    </row>
    <row r="343" spans="1:46" x14ac:dyDescent="0.25">
      <c r="A343" s="215"/>
      <c r="B343" s="215"/>
      <c r="C343" s="215"/>
      <c r="D343" s="215"/>
      <c r="E343" s="215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  <c r="AE343" s="215"/>
      <c r="AF343" s="215"/>
      <c r="AG343" s="215"/>
      <c r="AH343" s="215"/>
      <c r="AI343" s="215"/>
      <c r="AJ343" s="215"/>
      <c r="AK343" s="215"/>
      <c r="AL343" s="215"/>
      <c r="AM343" s="215"/>
      <c r="AN343" s="215"/>
      <c r="AO343" s="215"/>
      <c r="AP343" s="215"/>
      <c r="AQ343" s="215"/>
      <c r="AR343" s="215"/>
      <c r="AS343" s="215"/>
      <c r="AT343" s="215"/>
    </row>
    <row r="344" spans="1:46" x14ac:dyDescent="0.25">
      <c r="A344" s="215"/>
      <c r="B344" s="215"/>
      <c r="C344" s="215"/>
      <c r="D344" s="215"/>
      <c r="E344" s="215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  <c r="AH344" s="215"/>
      <c r="AI344" s="215"/>
      <c r="AJ344" s="215"/>
      <c r="AK344" s="215"/>
      <c r="AL344" s="215"/>
      <c r="AM344" s="215"/>
      <c r="AN344" s="215"/>
      <c r="AO344" s="215"/>
      <c r="AP344" s="215"/>
      <c r="AQ344" s="215"/>
      <c r="AR344" s="215"/>
      <c r="AS344" s="215"/>
      <c r="AT344" s="215"/>
    </row>
    <row r="345" spans="1:46" x14ac:dyDescent="0.25">
      <c r="A345" s="215"/>
      <c r="B345" s="215"/>
      <c r="C345" s="215"/>
      <c r="D345" s="215"/>
      <c r="E345" s="215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  <c r="AE345" s="215"/>
      <c r="AF345" s="215"/>
      <c r="AG345" s="215"/>
      <c r="AH345" s="215"/>
      <c r="AI345" s="215"/>
      <c r="AJ345" s="215"/>
      <c r="AK345" s="215"/>
      <c r="AL345" s="215"/>
      <c r="AM345" s="215"/>
      <c r="AN345" s="215"/>
      <c r="AO345" s="215"/>
      <c r="AP345" s="215"/>
      <c r="AQ345" s="215"/>
      <c r="AR345" s="215"/>
      <c r="AS345" s="215"/>
      <c r="AT345" s="215"/>
    </row>
    <row r="346" spans="1:46" x14ac:dyDescent="0.25">
      <c r="A346" s="215"/>
      <c r="B346" s="215"/>
      <c r="C346" s="215"/>
      <c r="D346" s="215"/>
      <c r="E346" s="215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  <c r="AE346" s="215"/>
      <c r="AF346" s="215"/>
      <c r="AG346" s="215"/>
      <c r="AH346" s="215"/>
      <c r="AI346" s="215"/>
      <c r="AJ346" s="215"/>
      <c r="AK346" s="215"/>
      <c r="AL346" s="215"/>
      <c r="AM346" s="215"/>
      <c r="AN346" s="215"/>
      <c r="AO346" s="215"/>
      <c r="AP346" s="215"/>
      <c r="AQ346" s="215"/>
      <c r="AR346" s="215"/>
      <c r="AS346" s="215"/>
      <c r="AT346" s="215"/>
    </row>
    <row r="347" spans="1:46" x14ac:dyDescent="0.25">
      <c r="A347" s="215"/>
      <c r="B347" s="215"/>
      <c r="C347" s="215"/>
      <c r="D347" s="215"/>
      <c r="E347" s="215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  <c r="AE347" s="215"/>
      <c r="AF347" s="215"/>
      <c r="AG347" s="215"/>
      <c r="AH347" s="215"/>
      <c r="AI347" s="215"/>
      <c r="AJ347" s="215"/>
      <c r="AK347" s="215"/>
      <c r="AL347" s="215"/>
      <c r="AM347" s="215"/>
      <c r="AN347" s="215"/>
      <c r="AO347" s="215"/>
      <c r="AP347" s="215"/>
      <c r="AQ347" s="215"/>
      <c r="AR347" s="215"/>
      <c r="AS347" s="215"/>
      <c r="AT347" s="215"/>
    </row>
    <row r="348" spans="1:46" x14ac:dyDescent="0.25">
      <c r="A348" s="215"/>
      <c r="B348" s="215"/>
      <c r="C348" s="215"/>
      <c r="D348" s="215"/>
      <c r="E348" s="215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  <c r="AE348" s="215"/>
      <c r="AF348" s="215"/>
      <c r="AG348" s="215"/>
      <c r="AH348" s="215"/>
      <c r="AI348" s="215"/>
      <c r="AJ348" s="215"/>
      <c r="AK348" s="215"/>
      <c r="AL348" s="215"/>
      <c r="AM348" s="215"/>
      <c r="AN348" s="215"/>
      <c r="AO348" s="215"/>
      <c r="AP348" s="215"/>
      <c r="AQ348" s="215"/>
      <c r="AR348" s="215"/>
      <c r="AS348" s="215"/>
      <c r="AT348" s="215"/>
    </row>
    <row r="349" spans="1:46" x14ac:dyDescent="0.25">
      <c r="A349" s="215"/>
      <c r="B349" s="215"/>
      <c r="C349" s="215"/>
      <c r="D349" s="215"/>
      <c r="E349" s="215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  <c r="AE349" s="215"/>
      <c r="AF349" s="215"/>
      <c r="AG349" s="215"/>
      <c r="AH349" s="215"/>
      <c r="AI349" s="215"/>
      <c r="AJ349" s="215"/>
      <c r="AK349" s="215"/>
      <c r="AL349" s="215"/>
      <c r="AM349" s="215"/>
      <c r="AN349" s="215"/>
      <c r="AO349" s="215"/>
      <c r="AP349" s="215"/>
      <c r="AQ349" s="215"/>
      <c r="AR349" s="215"/>
      <c r="AS349" s="215"/>
      <c r="AT349" s="215"/>
    </row>
    <row r="350" spans="1:46" x14ac:dyDescent="0.25">
      <c r="A350" s="215"/>
      <c r="B350" s="215"/>
      <c r="C350" s="215"/>
      <c r="D350" s="215"/>
      <c r="E350" s="215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  <c r="AE350" s="215"/>
      <c r="AF350" s="215"/>
      <c r="AG350" s="215"/>
      <c r="AH350" s="215"/>
      <c r="AI350" s="215"/>
      <c r="AJ350" s="215"/>
      <c r="AK350" s="215"/>
      <c r="AL350" s="215"/>
      <c r="AM350" s="215"/>
      <c r="AN350" s="215"/>
      <c r="AO350" s="215"/>
      <c r="AP350" s="215"/>
      <c r="AQ350" s="215"/>
      <c r="AR350" s="215"/>
      <c r="AS350" s="215"/>
      <c r="AT350" s="215"/>
    </row>
    <row r="351" spans="1:46" x14ac:dyDescent="0.25">
      <c r="A351" s="215"/>
      <c r="B351" s="215"/>
      <c r="C351" s="215"/>
      <c r="D351" s="215"/>
      <c r="E351" s="215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  <c r="AE351" s="215"/>
      <c r="AF351" s="215"/>
      <c r="AG351" s="215"/>
      <c r="AH351" s="215"/>
      <c r="AI351" s="215"/>
      <c r="AJ351" s="215"/>
      <c r="AK351" s="215"/>
      <c r="AL351" s="215"/>
      <c r="AM351" s="215"/>
      <c r="AN351" s="215"/>
      <c r="AO351" s="215"/>
      <c r="AP351" s="215"/>
      <c r="AQ351" s="215"/>
      <c r="AR351" s="215"/>
      <c r="AS351" s="215"/>
      <c r="AT351" s="215"/>
    </row>
    <row r="352" spans="1:46" x14ac:dyDescent="0.25">
      <c r="A352" s="215"/>
      <c r="B352" s="215"/>
      <c r="C352" s="215"/>
      <c r="D352" s="215"/>
      <c r="E352" s="215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  <c r="AE352" s="215"/>
      <c r="AF352" s="215"/>
      <c r="AG352" s="215"/>
      <c r="AH352" s="215"/>
      <c r="AI352" s="215"/>
      <c r="AJ352" s="215"/>
      <c r="AK352" s="215"/>
      <c r="AL352" s="215"/>
      <c r="AM352" s="215"/>
      <c r="AN352" s="215"/>
      <c r="AO352" s="215"/>
      <c r="AP352" s="215"/>
      <c r="AQ352" s="215"/>
      <c r="AR352" s="215"/>
      <c r="AS352" s="215"/>
      <c r="AT352" s="215"/>
    </row>
    <row r="353" spans="1:46" x14ac:dyDescent="0.25">
      <c r="A353" s="215"/>
      <c r="B353" s="215"/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  <c r="AE353" s="215"/>
      <c r="AF353" s="215"/>
      <c r="AG353" s="215"/>
      <c r="AH353" s="215"/>
      <c r="AI353" s="215"/>
      <c r="AJ353" s="215"/>
      <c r="AK353" s="215"/>
      <c r="AL353" s="215"/>
      <c r="AM353" s="215"/>
      <c r="AN353" s="215"/>
      <c r="AO353" s="215"/>
      <c r="AP353" s="215"/>
      <c r="AQ353" s="215"/>
      <c r="AR353" s="215"/>
      <c r="AS353" s="215"/>
      <c r="AT353" s="215"/>
    </row>
    <row r="354" spans="1:46" x14ac:dyDescent="0.25">
      <c r="A354" s="215"/>
      <c r="B354" s="215"/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  <c r="AE354" s="215"/>
      <c r="AF354" s="215"/>
      <c r="AG354" s="215"/>
      <c r="AH354" s="215"/>
      <c r="AI354" s="215"/>
      <c r="AJ354" s="215"/>
      <c r="AK354" s="215"/>
      <c r="AL354" s="215"/>
      <c r="AM354" s="215"/>
      <c r="AN354" s="215"/>
      <c r="AO354" s="215"/>
      <c r="AP354" s="215"/>
      <c r="AQ354" s="215"/>
      <c r="AR354" s="215"/>
      <c r="AS354" s="215"/>
      <c r="AT354" s="215"/>
    </row>
    <row r="355" spans="1:46" x14ac:dyDescent="0.25">
      <c r="A355" s="215"/>
      <c r="B355" s="215"/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  <c r="AE355" s="215"/>
      <c r="AF355" s="215"/>
      <c r="AG355" s="215"/>
      <c r="AH355" s="215"/>
      <c r="AI355" s="215"/>
      <c r="AJ355" s="215"/>
      <c r="AK355" s="215"/>
      <c r="AL355" s="215"/>
      <c r="AM355" s="215"/>
      <c r="AN355" s="215"/>
      <c r="AO355" s="215"/>
      <c r="AP355" s="215"/>
      <c r="AQ355" s="215"/>
      <c r="AR355" s="215"/>
      <c r="AS355" s="215"/>
      <c r="AT355" s="215"/>
    </row>
    <row r="356" spans="1:46" x14ac:dyDescent="0.25">
      <c r="A356" s="215"/>
      <c r="B356" s="215"/>
      <c r="C356" s="215"/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  <c r="AE356" s="215"/>
      <c r="AF356" s="215"/>
      <c r="AG356" s="215"/>
      <c r="AH356" s="215"/>
      <c r="AI356" s="215"/>
      <c r="AJ356" s="215"/>
      <c r="AK356" s="215"/>
      <c r="AL356" s="215"/>
      <c r="AM356" s="215"/>
      <c r="AN356" s="215"/>
      <c r="AO356" s="215"/>
      <c r="AP356" s="215"/>
      <c r="AQ356" s="215"/>
      <c r="AR356" s="215"/>
      <c r="AS356" s="215"/>
      <c r="AT356" s="215"/>
    </row>
    <row r="357" spans="1:46" x14ac:dyDescent="0.25">
      <c r="A357" s="215"/>
      <c r="B357" s="215"/>
      <c r="C357" s="215"/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  <c r="AE357" s="215"/>
      <c r="AF357" s="215"/>
      <c r="AG357" s="215"/>
      <c r="AH357" s="215"/>
      <c r="AI357" s="215"/>
      <c r="AJ357" s="215"/>
      <c r="AK357" s="215"/>
      <c r="AL357" s="215"/>
      <c r="AM357" s="215"/>
      <c r="AN357" s="215"/>
      <c r="AO357" s="215"/>
      <c r="AP357" s="215"/>
      <c r="AQ357" s="215"/>
      <c r="AR357" s="215"/>
      <c r="AS357" s="215"/>
      <c r="AT357" s="215"/>
    </row>
    <row r="358" spans="1:46" x14ac:dyDescent="0.25">
      <c r="A358" s="215"/>
      <c r="B358" s="215"/>
      <c r="C358" s="215"/>
      <c r="D358" s="215"/>
      <c r="E358" s="215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  <c r="AE358" s="215"/>
      <c r="AF358" s="215"/>
      <c r="AG358" s="215"/>
      <c r="AH358" s="215"/>
      <c r="AI358" s="215"/>
      <c r="AJ358" s="215"/>
      <c r="AK358" s="215"/>
      <c r="AL358" s="215"/>
      <c r="AM358" s="215"/>
      <c r="AN358" s="215"/>
      <c r="AO358" s="215"/>
      <c r="AP358" s="215"/>
      <c r="AQ358" s="215"/>
      <c r="AR358" s="215"/>
      <c r="AS358" s="215"/>
      <c r="AT358" s="215"/>
    </row>
    <row r="359" spans="1:46" x14ac:dyDescent="0.25">
      <c r="A359" s="215"/>
      <c r="B359" s="215"/>
      <c r="C359" s="215"/>
      <c r="D359" s="215"/>
      <c r="E359" s="215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  <c r="AE359" s="215"/>
      <c r="AF359" s="215"/>
      <c r="AG359" s="215"/>
      <c r="AH359" s="215"/>
      <c r="AI359" s="215"/>
      <c r="AJ359" s="215"/>
      <c r="AK359" s="215"/>
      <c r="AL359" s="215"/>
      <c r="AM359" s="215"/>
      <c r="AN359" s="215"/>
      <c r="AO359" s="215"/>
      <c r="AP359" s="215"/>
      <c r="AQ359" s="215"/>
      <c r="AR359" s="215"/>
      <c r="AS359" s="215"/>
      <c r="AT359" s="215"/>
    </row>
    <row r="360" spans="1:46" x14ac:dyDescent="0.25">
      <c r="A360" s="215"/>
      <c r="B360" s="215"/>
      <c r="C360" s="215"/>
      <c r="D360" s="215"/>
      <c r="E360" s="215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  <c r="AE360" s="215"/>
      <c r="AF360" s="215"/>
      <c r="AG360" s="215"/>
      <c r="AH360" s="215"/>
      <c r="AI360" s="215"/>
      <c r="AJ360" s="215"/>
      <c r="AK360" s="215"/>
      <c r="AL360" s="215"/>
      <c r="AM360" s="215"/>
      <c r="AN360" s="215"/>
      <c r="AO360" s="215"/>
      <c r="AP360" s="215"/>
      <c r="AQ360" s="215"/>
      <c r="AR360" s="215"/>
      <c r="AS360" s="215"/>
      <c r="AT360" s="215"/>
    </row>
    <row r="361" spans="1:46" x14ac:dyDescent="0.25">
      <c r="A361" s="215"/>
      <c r="B361" s="215"/>
      <c r="C361" s="215"/>
      <c r="D361" s="215"/>
      <c r="E361" s="215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  <c r="AE361" s="215"/>
      <c r="AF361" s="215"/>
      <c r="AG361" s="215"/>
      <c r="AH361" s="215"/>
      <c r="AI361" s="215"/>
      <c r="AJ361" s="215"/>
      <c r="AK361" s="215"/>
      <c r="AL361" s="215"/>
      <c r="AM361" s="215"/>
      <c r="AN361" s="215"/>
      <c r="AO361" s="215"/>
      <c r="AP361" s="215"/>
      <c r="AQ361" s="215"/>
      <c r="AR361" s="215"/>
      <c r="AS361" s="215"/>
      <c r="AT361" s="215"/>
    </row>
    <row r="362" spans="1:46" x14ac:dyDescent="0.25">
      <c r="A362" s="215"/>
      <c r="B362" s="215"/>
      <c r="C362" s="215"/>
      <c r="D362" s="215"/>
      <c r="E362" s="215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  <c r="AE362" s="215"/>
      <c r="AF362" s="215"/>
      <c r="AG362" s="215"/>
      <c r="AH362" s="215"/>
      <c r="AI362" s="215"/>
      <c r="AJ362" s="215"/>
      <c r="AK362" s="215"/>
      <c r="AL362" s="215"/>
      <c r="AM362" s="215"/>
      <c r="AN362" s="215"/>
      <c r="AO362" s="215"/>
      <c r="AP362" s="215"/>
      <c r="AQ362" s="215"/>
      <c r="AR362" s="215"/>
      <c r="AS362" s="215"/>
      <c r="AT362" s="215"/>
    </row>
    <row r="363" spans="1:46" x14ac:dyDescent="0.25">
      <c r="A363" s="215"/>
      <c r="B363" s="215"/>
      <c r="C363" s="215"/>
      <c r="D363" s="215"/>
      <c r="E363" s="215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  <c r="AE363" s="215"/>
      <c r="AF363" s="215"/>
      <c r="AG363" s="215"/>
      <c r="AH363" s="215"/>
      <c r="AI363" s="215"/>
      <c r="AJ363" s="215"/>
      <c r="AK363" s="215"/>
      <c r="AL363" s="215"/>
      <c r="AM363" s="215"/>
      <c r="AN363" s="215"/>
      <c r="AO363" s="215"/>
      <c r="AP363" s="215"/>
      <c r="AQ363" s="215"/>
      <c r="AR363" s="215"/>
      <c r="AS363" s="215"/>
      <c r="AT363" s="215"/>
    </row>
    <row r="364" spans="1:46" x14ac:dyDescent="0.25">
      <c r="A364" s="215"/>
      <c r="B364" s="215"/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/>
      <c r="AK364" s="215"/>
      <c r="AL364" s="215"/>
      <c r="AM364" s="215"/>
      <c r="AN364" s="215"/>
      <c r="AO364" s="215"/>
      <c r="AP364" s="215"/>
      <c r="AQ364" s="215"/>
      <c r="AR364" s="215"/>
      <c r="AS364" s="215"/>
      <c r="AT364" s="215"/>
    </row>
    <row r="365" spans="1:46" x14ac:dyDescent="0.25">
      <c r="A365" s="215"/>
      <c r="B365" s="215"/>
      <c r="C365" s="215"/>
      <c r="D365" s="215"/>
      <c r="E365" s="215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  <c r="AE365" s="215"/>
      <c r="AF365" s="215"/>
      <c r="AG365" s="215"/>
      <c r="AH365" s="215"/>
      <c r="AI365" s="215"/>
      <c r="AJ365" s="215"/>
      <c r="AK365" s="215"/>
      <c r="AL365" s="215"/>
      <c r="AM365" s="215"/>
      <c r="AN365" s="215"/>
      <c r="AO365" s="215"/>
      <c r="AP365" s="215"/>
      <c r="AQ365" s="215"/>
      <c r="AR365" s="215"/>
      <c r="AS365" s="215"/>
      <c r="AT365" s="215"/>
    </row>
    <row r="366" spans="1:46" x14ac:dyDescent="0.25">
      <c r="A366" s="215"/>
      <c r="B366" s="215"/>
      <c r="C366" s="215"/>
      <c r="D366" s="215"/>
      <c r="E366" s="215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  <c r="AE366" s="215"/>
      <c r="AF366" s="215"/>
      <c r="AG366" s="215"/>
      <c r="AH366" s="215"/>
      <c r="AI366" s="215"/>
      <c r="AJ366" s="215"/>
      <c r="AK366" s="215"/>
      <c r="AL366" s="215"/>
      <c r="AM366" s="215"/>
      <c r="AN366" s="215"/>
      <c r="AO366" s="215"/>
      <c r="AP366" s="215"/>
      <c r="AQ366" s="215"/>
      <c r="AR366" s="215"/>
      <c r="AS366" s="215"/>
      <c r="AT366" s="215"/>
    </row>
    <row r="367" spans="1:46" x14ac:dyDescent="0.25">
      <c r="A367" s="215"/>
      <c r="B367" s="215"/>
      <c r="C367" s="215"/>
      <c r="D367" s="215"/>
      <c r="E367" s="215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  <c r="AE367" s="215"/>
      <c r="AF367" s="215"/>
      <c r="AG367" s="215"/>
      <c r="AH367" s="215"/>
      <c r="AI367" s="215"/>
      <c r="AJ367" s="215"/>
      <c r="AK367" s="215"/>
      <c r="AL367" s="215"/>
      <c r="AM367" s="215"/>
      <c r="AN367" s="215"/>
      <c r="AO367" s="215"/>
      <c r="AP367" s="215"/>
      <c r="AQ367" s="215"/>
      <c r="AR367" s="215"/>
      <c r="AS367" s="215"/>
      <c r="AT367" s="215"/>
    </row>
    <row r="368" spans="1:46" x14ac:dyDescent="0.25">
      <c r="A368" s="215"/>
      <c r="B368" s="215"/>
      <c r="C368" s="215"/>
      <c r="D368" s="215"/>
      <c r="E368" s="215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  <c r="AE368" s="215"/>
      <c r="AF368" s="215"/>
      <c r="AG368" s="215"/>
      <c r="AH368" s="215"/>
      <c r="AI368" s="215"/>
      <c r="AJ368" s="215"/>
      <c r="AK368" s="215"/>
      <c r="AL368" s="215"/>
      <c r="AM368" s="215"/>
      <c r="AN368" s="215"/>
      <c r="AO368" s="215"/>
      <c r="AP368" s="215"/>
      <c r="AQ368" s="215"/>
      <c r="AR368" s="215"/>
      <c r="AS368" s="215"/>
      <c r="AT368" s="215"/>
    </row>
    <row r="369" spans="1:46" x14ac:dyDescent="0.25">
      <c r="A369" s="215"/>
      <c r="B369" s="215"/>
      <c r="C369" s="215"/>
      <c r="D369" s="215"/>
      <c r="E369" s="215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  <c r="AE369" s="215"/>
      <c r="AF369" s="215"/>
      <c r="AG369" s="215"/>
      <c r="AH369" s="215"/>
      <c r="AI369" s="215"/>
      <c r="AJ369" s="215"/>
      <c r="AK369" s="215"/>
      <c r="AL369" s="215"/>
      <c r="AM369" s="215"/>
      <c r="AN369" s="215"/>
      <c r="AO369" s="215"/>
      <c r="AP369" s="215"/>
      <c r="AQ369" s="215"/>
      <c r="AR369" s="215"/>
      <c r="AS369" s="215"/>
      <c r="AT369" s="215"/>
    </row>
    <row r="370" spans="1:46" x14ac:dyDescent="0.25">
      <c r="A370" s="215"/>
      <c r="B370" s="215"/>
      <c r="C370" s="215"/>
      <c r="D370" s="215"/>
      <c r="E370" s="215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  <c r="AH370" s="215"/>
      <c r="AI370" s="215"/>
      <c r="AJ370" s="215"/>
      <c r="AK370" s="215"/>
      <c r="AL370" s="215"/>
      <c r="AM370" s="215"/>
      <c r="AN370" s="215"/>
      <c r="AO370" s="215"/>
      <c r="AP370" s="215"/>
      <c r="AQ370" s="215"/>
      <c r="AR370" s="215"/>
      <c r="AS370" s="215"/>
      <c r="AT370" s="215"/>
    </row>
    <row r="371" spans="1:46" x14ac:dyDescent="0.25">
      <c r="A371" s="215"/>
      <c r="B371" s="215"/>
      <c r="C371" s="215"/>
      <c r="D371" s="215"/>
      <c r="E371" s="215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215"/>
      <c r="AQ371" s="215"/>
      <c r="AR371" s="215"/>
      <c r="AS371" s="215"/>
      <c r="AT371" s="215"/>
    </row>
    <row r="372" spans="1:46" x14ac:dyDescent="0.25">
      <c r="A372" s="215"/>
      <c r="B372" s="215"/>
      <c r="C372" s="215"/>
      <c r="D372" s="215"/>
      <c r="E372" s="215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  <c r="AI372" s="215"/>
      <c r="AJ372" s="215"/>
      <c r="AK372" s="215"/>
      <c r="AL372" s="215"/>
      <c r="AM372" s="215"/>
      <c r="AN372" s="215"/>
      <c r="AO372" s="215"/>
      <c r="AP372" s="215"/>
      <c r="AQ372" s="215"/>
      <c r="AR372" s="215"/>
      <c r="AS372" s="215"/>
      <c r="AT372" s="215"/>
    </row>
    <row r="373" spans="1:46" x14ac:dyDescent="0.25">
      <c r="A373" s="215"/>
      <c r="B373" s="215"/>
      <c r="C373" s="215"/>
      <c r="D373" s="215"/>
      <c r="E373" s="215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  <c r="AH373" s="215"/>
      <c r="AI373" s="215"/>
      <c r="AJ373" s="215"/>
      <c r="AK373" s="215"/>
      <c r="AL373" s="215"/>
      <c r="AM373" s="215"/>
      <c r="AN373" s="215"/>
      <c r="AO373" s="215"/>
      <c r="AP373" s="215"/>
      <c r="AQ373" s="215"/>
      <c r="AR373" s="215"/>
      <c r="AS373" s="215"/>
      <c r="AT373" s="215"/>
    </row>
    <row r="374" spans="1:46" x14ac:dyDescent="0.25">
      <c r="A374" s="215"/>
      <c r="B374" s="215"/>
      <c r="C374" s="215"/>
      <c r="D374" s="215"/>
      <c r="E374" s="215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  <c r="AI374" s="215"/>
      <c r="AJ374" s="215"/>
      <c r="AK374" s="215"/>
      <c r="AL374" s="215"/>
      <c r="AM374" s="215"/>
      <c r="AN374" s="215"/>
      <c r="AO374" s="215"/>
      <c r="AP374" s="215"/>
      <c r="AQ374" s="215"/>
      <c r="AR374" s="215"/>
      <c r="AS374" s="215"/>
      <c r="AT374" s="215"/>
    </row>
    <row r="375" spans="1:46" x14ac:dyDescent="0.25">
      <c r="A375" s="215"/>
      <c r="B375" s="215"/>
      <c r="C375" s="215"/>
      <c r="D375" s="215"/>
      <c r="E375" s="215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  <c r="AE375" s="215"/>
      <c r="AF375" s="215"/>
      <c r="AG375" s="215"/>
      <c r="AH375" s="215"/>
      <c r="AI375" s="215"/>
      <c r="AJ375" s="215"/>
      <c r="AK375" s="215"/>
      <c r="AL375" s="215"/>
      <c r="AM375" s="215"/>
      <c r="AN375" s="215"/>
      <c r="AO375" s="215"/>
      <c r="AP375" s="215"/>
      <c r="AQ375" s="215"/>
      <c r="AR375" s="215"/>
      <c r="AS375" s="215"/>
      <c r="AT375" s="215"/>
    </row>
    <row r="376" spans="1:46" x14ac:dyDescent="0.25">
      <c r="A376" s="215"/>
      <c r="B376" s="215"/>
      <c r="C376" s="215"/>
      <c r="D376" s="215"/>
      <c r="E376" s="215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  <c r="AE376" s="215"/>
      <c r="AF376" s="215"/>
      <c r="AG376" s="215"/>
      <c r="AH376" s="215"/>
      <c r="AI376" s="215"/>
      <c r="AJ376" s="215"/>
      <c r="AK376" s="215"/>
      <c r="AL376" s="215"/>
      <c r="AM376" s="215"/>
      <c r="AN376" s="215"/>
      <c r="AO376" s="215"/>
      <c r="AP376" s="215"/>
      <c r="AQ376" s="215"/>
      <c r="AR376" s="215"/>
      <c r="AS376" s="215"/>
      <c r="AT376" s="215"/>
    </row>
    <row r="377" spans="1:46" x14ac:dyDescent="0.25">
      <c r="A377" s="215"/>
      <c r="B377" s="215"/>
      <c r="C377" s="215"/>
      <c r="D377" s="215"/>
      <c r="E377" s="215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  <c r="AE377" s="215"/>
      <c r="AF377" s="215"/>
      <c r="AG377" s="215"/>
      <c r="AH377" s="215"/>
      <c r="AI377" s="215"/>
      <c r="AJ377" s="215"/>
      <c r="AK377" s="215"/>
      <c r="AL377" s="215"/>
      <c r="AM377" s="215"/>
      <c r="AN377" s="215"/>
      <c r="AO377" s="215"/>
      <c r="AP377" s="215"/>
      <c r="AQ377" s="215"/>
      <c r="AR377" s="215"/>
      <c r="AS377" s="215"/>
      <c r="AT377" s="215"/>
    </row>
    <row r="378" spans="1:46" x14ac:dyDescent="0.25">
      <c r="A378" s="215"/>
      <c r="B378" s="215"/>
      <c r="C378" s="215"/>
      <c r="D378" s="215"/>
      <c r="E378" s="215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  <c r="AE378" s="215"/>
      <c r="AF378" s="215"/>
      <c r="AG378" s="215"/>
      <c r="AH378" s="215"/>
      <c r="AI378" s="215"/>
      <c r="AJ378" s="215"/>
      <c r="AK378" s="215"/>
      <c r="AL378" s="215"/>
      <c r="AM378" s="215"/>
      <c r="AN378" s="215"/>
      <c r="AO378" s="215"/>
      <c r="AP378" s="215"/>
      <c r="AQ378" s="215"/>
      <c r="AR378" s="215"/>
      <c r="AS378" s="215"/>
      <c r="AT378" s="215"/>
    </row>
    <row r="379" spans="1:46" x14ac:dyDescent="0.25">
      <c r="A379" s="215"/>
      <c r="B379" s="215"/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  <c r="AE379" s="215"/>
      <c r="AF379" s="215"/>
      <c r="AG379" s="215"/>
      <c r="AH379" s="215"/>
      <c r="AI379" s="215"/>
      <c r="AJ379" s="215"/>
      <c r="AK379" s="215"/>
      <c r="AL379" s="215"/>
      <c r="AM379" s="215"/>
      <c r="AN379" s="215"/>
      <c r="AO379" s="215"/>
      <c r="AP379" s="215"/>
      <c r="AQ379" s="215"/>
      <c r="AR379" s="215"/>
      <c r="AS379" s="215"/>
      <c r="AT379" s="215"/>
    </row>
    <row r="380" spans="1:46" x14ac:dyDescent="0.25">
      <c r="A380" s="215"/>
      <c r="B380" s="215"/>
      <c r="C380" s="215"/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  <c r="AE380" s="215"/>
      <c r="AF380" s="215"/>
      <c r="AG380" s="215"/>
      <c r="AH380" s="215"/>
      <c r="AI380" s="215"/>
      <c r="AJ380" s="215"/>
      <c r="AK380" s="215"/>
      <c r="AL380" s="215"/>
      <c r="AM380" s="215"/>
      <c r="AN380" s="215"/>
      <c r="AO380" s="215"/>
      <c r="AP380" s="215"/>
      <c r="AQ380" s="215"/>
      <c r="AR380" s="215"/>
      <c r="AS380" s="215"/>
      <c r="AT380" s="215"/>
    </row>
    <row r="381" spans="1:46" x14ac:dyDescent="0.25">
      <c r="A381" s="215"/>
      <c r="B381" s="215"/>
      <c r="C381" s="215"/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  <c r="AE381" s="215"/>
      <c r="AF381" s="215"/>
      <c r="AG381" s="215"/>
      <c r="AH381" s="215"/>
      <c r="AI381" s="215"/>
      <c r="AJ381" s="215"/>
      <c r="AK381" s="215"/>
      <c r="AL381" s="215"/>
      <c r="AM381" s="215"/>
      <c r="AN381" s="215"/>
      <c r="AO381" s="215"/>
      <c r="AP381" s="215"/>
      <c r="AQ381" s="215"/>
      <c r="AR381" s="215"/>
      <c r="AS381" s="215"/>
      <c r="AT381" s="215"/>
    </row>
    <row r="382" spans="1:46" x14ac:dyDescent="0.25">
      <c r="A382" s="215"/>
      <c r="B382" s="215"/>
      <c r="C382" s="215"/>
      <c r="D382" s="215"/>
      <c r="E382" s="215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  <c r="AE382" s="215"/>
      <c r="AF382" s="215"/>
      <c r="AG382" s="215"/>
      <c r="AH382" s="215"/>
      <c r="AI382" s="215"/>
      <c r="AJ382" s="215"/>
      <c r="AK382" s="215"/>
      <c r="AL382" s="215"/>
      <c r="AM382" s="215"/>
      <c r="AN382" s="215"/>
      <c r="AO382" s="215"/>
      <c r="AP382" s="215"/>
      <c r="AQ382" s="215"/>
      <c r="AR382" s="215"/>
      <c r="AS382" s="215"/>
      <c r="AT382" s="215"/>
    </row>
    <row r="383" spans="1:46" x14ac:dyDescent="0.25">
      <c r="A383" s="215"/>
      <c r="B383" s="215"/>
      <c r="C383" s="215"/>
      <c r="D383" s="215"/>
      <c r="E383" s="215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  <c r="AE383" s="215"/>
      <c r="AF383" s="215"/>
      <c r="AG383" s="215"/>
      <c r="AH383" s="215"/>
      <c r="AI383" s="215"/>
      <c r="AJ383" s="215"/>
      <c r="AK383" s="215"/>
      <c r="AL383" s="215"/>
      <c r="AM383" s="215"/>
      <c r="AN383" s="215"/>
      <c r="AO383" s="215"/>
      <c r="AP383" s="215"/>
      <c r="AQ383" s="215"/>
      <c r="AR383" s="215"/>
      <c r="AS383" s="215"/>
      <c r="AT383" s="215"/>
    </row>
    <row r="384" spans="1:46" x14ac:dyDescent="0.25">
      <c r="A384" s="215"/>
      <c r="B384" s="215"/>
      <c r="C384" s="215"/>
      <c r="D384" s="215"/>
      <c r="E384" s="215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  <c r="AE384" s="215"/>
      <c r="AF384" s="215"/>
      <c r="AG384" s="215"/>
      <c r="AH384" s="215"/>
      <c r="AI384" s="215"/>
      <c r="AJ384" s="215"/>
      <c r="AK384" s="215"/>
      <c r="AL384" s="215"/>
      <c r="AM384" s="215"/>
      <c r="AN384" s="215"/>
      <c r="AO384" s="215"/>
      <c r="AP384" s="215"/>
      <c r="AQ384" s="215"/>
      <c r="AR384" s="215"/>
      <c r="AS384" s="215"/>
      <c r="AT384" s="215"/>
    </row>
    <row r="385" spans="1:46" x14ac:dyDescent="0.25">
      <c r="A385" s="215"/>
      <c r="B385" s="215"/>
      <c r="C385" s="215"/>
      <c r="D385" s="215"/>
      <c r="E385" s="215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  <c r="AE385" s="215"/>
      <c r="AF385" s="215"/>
      <c r="AG385" s="215"/>
      <c r="AH385" s="215"/>
      <c r="AI385" s="215"/>
      <c r="AJ385" s="215"/>
      <c r="AK385" s="215"/>
      <c r="AL385" s="215"/>
      <c r="AM385" s="215"/>
      <c r="AN385" s="215"/>
      <c r="AO385" s="215"/>
      <c r="AP385" s="215"/>
      <c r="AQ385" s="215"/>
      <c r="AR385" s="215"/>
      <c r="AS385" s="215"/>
      <c r="AT385" s="215"/>
    </row>
    <row r="386" spans="1:46" x14ac:dyDescent="0.25">
      <c r="A386" s="215"/>
      <c r="B386" s="215"/>
      <c r="C386" s="215"/>
      <c r="D386" s="215"/>
      <c r="E386" s="215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  <c r="AE386" s="215"/>
      <c r="AF386" s="215"/>
      <c r="AG386" s="215"/>
      <c r="AH386" s="215"/>
      <c r="AI386" s="215"/>
      <c r="AJ386" s="215"/>
      <c r="AK386" s="215"/>
      <c r="AL386" s="215"/>
      <c r="AM386" s="215"/>
      <c r="AN386" s="215"/>
      <c r="AO386" s="215"/>
      <c r="AP386" s="215"/>
      <c r="AQ386" s="215"/>
      <c r="AR386" s="215"/>
      <c r="AS386" s="215"/>
      <c r="AT386" s="215"/>
    </row>
    <row r="387" spans="1:46" x14ac:dyDescent="0.25">
      <c r="A387" s="215"/>
      <c r="B387" s="215"/>
      <c r="C387" s="215"/>
      <c r="D387" s="215"/>
      <c r="E387" s="215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  <c r="AE387" s="215"/>
      <c r="AF387" s="215"/>
      <c r="AG387" s="215"/>
      <c r="AH387" s="215"/>
      <c r="AI387" s="215"/>
      <c r="AJ387" s="215"/>
      <c r="AK387" s="215"/>
      <c r="AL387" s="215"/>
      <c r="AM387" s="215"/>
      <c r="AN387" s="215"/>
      <c r="AO387" s="215"/>
      <c r="AP387" s="215"/>
      <c r="AQ387" s="215"/>
      <c r="AR387" s="215"/>
      <c r="AS387" s="215"/>
      <c r="AT387" s="215"/>
    </row>
    <row r="388" spans="1:46" x14ac:dyDescent="0.25">
      <c r="A388" s="215"/>
      <c r="B388" s="215"/>
      <c r="C388" s="215"/>
      <c r="D388" s="215"/>
      <c r="E388" s="215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  <c r="AE388" s="215"/>
      <c r="AF388" s="215"/>
      <c r="AG388" s="215"/>
      <c r="AH388" s="215"/>
      <c r="AI388" s="215"/>
      <c r="AJ388" s="215"/>
      <c r="AK388" s="215"/>
      <c r="AL388" s="215"/>
      <c r="AM388" s="215"/>
      <c r="AN388" s="215"/>
      <c r="AO388" s="215"/>
      <c r="AP388" s="215"/>
      <c r="AQ388" s="215"/>
      <c r="AR388" s="215"/>
      <c r="AS388" s="215"/>
      <c r="AT388" s="215"/>
    </row>
    <row r="389" spans="1:46" x14ac:dyDescent="0.25">
      <c r="A389" s="215"/>
      <c r="B389" s="215"/>
      <c r="C389" s="215"/>
      <c r="D389" s="215"/>
      <c r="E389" s="215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  <c r="AE389" s="215"/>
      <c r="AF389" s="215"/>
      <c r="AG389" s="215"/>
      <c r="AH389" s="215"/>
      <c r="AI389" s="215"/>
      <c r="AJ389" s="215"/>
      <c r="AK389" s="215"/>
      <c r="AL389" s="215"/>
      <c r="AM389" s="215"/>
      <c r="AN389" s="215"/>
      <c r="AO389" s="215"/>
      <c r="AP389" s="215"/>
      <c r="AQ389" s="215"/>
      <c r="AR389" s="215"/>
      <c r="AS389" s="215"/>
      <c r="AT389" s="215"/>
    </row>
    <row r="390" spans="1:46" x14ac:dyDescent="0.25">
      <c r="A390" s="215"/>
      <c r="B390" s="215"/>
      <c r="C390" s="215"/>
      <c r="D390" s="215"/>
      <c r="E390" s="215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  <c r="AE390" s="215"/>
      <c r="AF390" s="215"/>
      <c r="AG390" s="215"/>
      <c r="AH390" s="215"/>
      <c r="AI390" s="215"/>
      <c r="AJ390" s="215"/>
      <c r="AK390" s="215"/>
      <c r="AL390" s="215"/>
      <c r="AM390" s="215"/>
      <c r="AN390" s="215"/>
      <c r="AO390" s="215"/>
      <c r="AP390" s="215"/>
      <c r="AQ390" s="215"/>
      <c r="AR390" s="215"/>
      <c r="AS390" s="215"/>
      <c r="AT390" s="215"/>
    </row>
    <row r="391" spans="1:46" x14ac:dyDescent="0.25">
      <c r="A391" s="215"/>
      <c r="B391" s="215"/>
      <c r="C391" s="215"/>
      <c r="D391" s="215"/>
      <c r="E391" s="215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  <c r="AE391" s="215"/>
      <c r="AF391" s="215"/>
      <c r="AG391" s="215"/>
      <c r="AH391" s="215"/>
      <c r="AI391" s="215"/>
      <c r="AJ391" s="215"/>
      <c r="AK391" s="215"/>
      <c r="AL391" s="215"/>
      <c r="AM391" s="215"/>
      <c r="AN391" s="215"/>
      <c r="AO391" s="215"/>
      <c r="AP391" s="215"/>
      <c r="AQ391" s="215"/>
      <c r="AR391" s="215"/>
      <c r="AS391" s="215"/>
      <c r="AT391" s="215"/>
    </row>
    <row r="392" spans="1:46" x14ac:dyDescent="0.25">
      <c r="A392" s="215"/>
      <c r="B392" s="215"/>
      <c r="C392" s="215"/>
      <c r="D392" s="215"/>
      <c r="E392" s="215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  <c r="AE392" s="215"/>
      <c r="AF392" s="215"/>
      <c r="AG392" s="215"/>
      <c r="AH392" s="215"/>
      <c r="AI392" s="215"/>
      <c r="AJ392" s="215"/>
      <c r="AK392" s="215"/>
      <c r="AL392" s="215"/>
      <c r="AM392" s="215"/>
      <c r="AN392" s="215"/>
      <c r="AO392" s="215"/>
      <c r="AP392" s="215"/>
      <c r="AQ392" s="215"/>
      <c r="AR392" s="215"/>
      <c r="AS392" s="215"/>
      <c r="AT392" s="215"/>
    </row>
    <row r="393" spans="1:46" x14ac:dyDescent="0.25">
      <c r="A393" s="215"/>
      <c r="B393" s="215"/>
      <c r="C393" s="215"/>
      <c r="D393" s="215"/>
      <c r="E393" s="215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  <c r="AH393" s="215"/>
      <c r="AI393" s="215"/>
      <c r="AJ393" s="215"/>
      <c r="AK393" s="215"/>
      <c r="AL393" s="215"/>
      <c r="AM393" s="215"/>
      <c r="AN393" s="215"/>
      <c r="AO393" s="215"/>
      <c r="AP393" s="215"/>
      <c r="AQ393" s="215"/>
      <c r="AR393" s="215"/>
      <c r="AS393" s="215"/>
      <c r="AT393" s="215"/>
    </row>
    <row r="394" spans="1:46" x14ac:dyDescent="0.25">
      <c r="A394" s="215"/>
      <c r="B394" s="215"/>
      <c r="C394" s="215"/>
      <c r="D394" s="215"/>
      <c r="E394" s="215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  <c r="AH394" s="215"/>
      <c r="AI394" s="215"/>
      <c r="AJ394" s="215"/>
      <c r="AK394" s="215"/>
      <c r="AL394" s="215"/>
      <c r="AM394" s="215"/>
      <c r="AN394" s="215"/>
      <c r="AO394" s="215"/>
      <c r="AP394" s="215"/>
      <c r="AQ394" s="215"/>
      <c r="AR394" s="215"/>
      <c r="AS394" s="215"/>
      <c r="AT394" s="215"/>
    </row>
    <row r="395" spans="1:46" x14ac:dyDescent="0.25">
      <c r="A395" s="215"/>
      <c r="B395" s="215"/>
      <c r="C395" s="215"/>
      <c r="D395" s="215"/>
      <c r="E395" s="215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  <c r="AH395" s="215"/>
      <c r="AI395" s="215"/>
      <c r="AJ395" s="215"/>
      <c r="AK395" s="215"/>
      <c r="AL395" s="215"/>
      <c r="AM395" s="215"/>
      <c r="AN395" s="215"/>
      <c r="AO395" s="215"/>
      <c r="AP395" s="215"/>
      <c r="AQ395" s="215"/>
      <c r="AR395" s="215"/>
      <c r="AS395" s="215"/>
      <c r="AT395" s="215"/>
    </row>
    <row r="396" spans="1:46" x14ac:dyDescent="0.25">
      <c r="A396" s="215"/>
      <c r="B396" s="215"/>
      <c r="C396" s="215"/>
      <c r="D396" s="215"/>
      <c r="E396" s="215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  <c r="AE396" s="215"/>
      <c r="AF396" s="215"/>
      <c r="AG396" s="215"/>
      <c r="AH396" s="215"/>
      <c r="AI396" s="215"/>
      <c r="AJ396" s="215"/>
      <c r="AK396" s="215"/>
      <c r="AL396" s="215"/>
      <c r="AM396" s="215"/>
      <c r="AN396" s="215"/>
      <c r="AO396" s="215"/>
      <c r="AP396" s="215"/>
      <c r="AQ396" s="215"/>
      <c r="AR396" s="215"/>
      <c r="AS396" s="215"/>
      <c r="AT396" s="215"/>
    </row>
    <row r="397" spans="1:46" x14ac:dyDescent="0.25">
      <c r="A397" s="215"/>
      <c r="B397" s="215"/>
      <c r="C397" s="215"/>
      <c r="D397" s="215"/>
      <c r="E397" s="215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  <c r="AE397" s="215"/>
      <c r="AF397" s="215"/>
      <c r="AG397" s="215"/>
      <c r="AH397" s="215"/>
      <c r="AI397" s="215"/>
      <c r="AJ397" s="215"/>
      <c r="AK397" s="215"/>
      <c r="AL397" s="215"/>
      <c r="AM397" s="215"/>
      <c r="AN397" s="215"/>
      <c r="AO397" s="215"/>
      <c r="AP397" s="215"/>
      <c r="AQ397" s="215"/>
      <c r="AR397" s="215"/>
      <c r="AS397" s="215"/>
      <c r="AT397" s="215"/>
    </row>
    <row r="398" spans="1:46" x14ac:dyDescent="0.25">
      <c r="A398" s="215"/>
      <c r="B398" s="215"/>
      <c r="C398" s="215"/>
      <c r="D398" s="215"/>
      <c r="E398" s="215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5"/>
      <c r="AR398" s="215"/>
      <c r="AS398" s="215"/>
      <c r="AT398" s="215"/>
    </row>
    <row r="399" spans="1:46" x14ac:dyDescent="0.25">
      <c r="A399" s="215"/>
      <c r="B399" s="215"/>
      <c r="C399" s="215"/>
      <c r="D399" s="215"/>
      <c r="E399" s="215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  <c r="AI399" s="215"/>
      <c r="AJ399" s="215"/>
      <c r="AK399" s="215"/>
      <c r="AL399" s="215"/>
      <c r="AM399" s="215"/>
      <c r="AN399" s="215"/>
      <c r="AO399" s="215"/>
      <c r="AP399" s="215"/>
      <c r="AQ399" s="215"/>
      <c r="AR399" s="215"/>
      <c r="AS399" s="215"/>
      <c r="AT399" s="215"/>
    </row>
    <row r="400" spans="1:46" x14ac:dyDescent="0.25">
      <c r="A400" s="215"/>
      <c r="B400" s="215"/>
      <c r="C400" s="215"/>
      <c r="D400" s="215"/>
      <c r="E400" s="215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  <c r="AI400" s="215"/>
      <c r="AJ400" s="215"/>
      <c r="AK400" s="215"/>
      <c r="AL400" s="215"/>
      <c r="AM400" s="215"/>
      <c r="AN400" s="215"/>
      <c r="AO400" s="215"/>
      <c r="AP400" s="215"/>
      <c r="AQ400" s="215"/>
      <c r="AR400" s="215"/>
      <c r="AS400" s="215"/>
      <c r="AT400" s="215"/>
    </row>
    <row r="401" spans="1:46" x14ac:dyDescent="0.25">
      <c r="A401" s="215"/>
      <c r="B401" s="215"/>
      <c r="C401" s="215"/>
      <c r="D401" s="215"/>
      <c r="E401" s="215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  <c r="AI401" s="215"/>
      <c r="AJ401" s="215"/>
      <c r="AK401" s="215"/>
      <c r="AL401" s="215"/>
      <c r="AM401" s="215"/>
      <c r="AN401" s="215"/>
      <c r="AO401" s="215"/>
      <c r="AP401" s="215"/>
      <c r="AQ401" s="215"/>
      <c r="AR401" s="215"/>
      <c r="AS401" s="215"/>
      <c r="AT401" s="215"/>
    </row>
    <row r="402" spans="1:46" x14ac:dyDescent="0.25">
      <c r="A402" s="215"/>
      <c r="B402" s="215"/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  <c r="AE402" s="215"/>
      <c r="AF402" s="215"/>
      <c r="AG402" s="215"/>
      <c r="AH402" s="215"/>
      <c r="AI402" s="215"/>
      <c r="AJ402" s="215"/>
      <c r="AK402" s="215"/>
      <c r="AL402" s="215"/>
      <c r="AM402" s="215"/>
      <c r="AN402" s="215"/>
      <c r="AO402" s="215"/>
      <c r="AP402" s="215"/>
      <c r="AQ402" s="215"/>
      <c r="AR402" s="215"/>
      <c r="AS402" s="215"/>
      <c r="AT402" s="215"/>
    </row>
    <row r="403" spans="1:46" x14ac:dyDescent="0.25">
      <c r="A403" s="215"/>
      <c r="B403" s="215"/>
      <c r="C403" s="215"/>
      <c r="D403" s="215"/>
      <c r="E403" s="215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  <c r="AE403" s="215"/>
      <c r="AF403" s="215"/>
      <c r="AG403" s="215"/>
      <c r="AH403" s="215"/>
      <c r="AI403" s="215"/>
      <c r="AJ403" s="215"/>
      <c r="AK403" s="215"/>
      <c r="AL403" s="215"/>
      <c r="AM403" s="215"/>
      <c r="AN403" s="215"/>
      <c r="AO403" s="215"/>
      <c r="AP403" s="215"/>
      <c r="AQ403" s="215"/>
      <c r="AR403" s="215"/>
      <c r="AS403" s="215"/>
      <c r="AT403" s="215"/>
    </row>
    <row r="404" spans="1:46" x14ac:dyDescent="0.25">
      <c r="A404" s="215"/>
      <c r="B404" s="215"/>
      <c r="C404" s="215"/>
      <c r="D404" s="215"/>
      <c r="E404" s="215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  <c r="AI404" s="215"/>
      <c r="AJ404" s="215"/>
      <c r="AK404" s="215"/>
      <c r="AL404" s="215"/>
      <c r="AM404" s="215"/>
      <c r="AN404" s="215"/>
      <c r="AO404" s="215"/>
      <c r="AP404" s="215"/>
      <c r="AQ404" s="215"/>
      <c r="AR404" s="215"/>
      <c r="AS404" s="215"/>
      <c r="AT404" s="215"/>
    </row>
    <row r="405" spans="1:46" x14ac:dyDescent="0.25">
      <c r="A405" s="215"/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  <c r="AE405" s="215"/>
      <c r="AF405" s="215"/>
      <c r="AG405" s="215"/>
      <c r="AH405" s="215"/>
      <c r="AI405" s="215"/>
      <c r="AJ405" s="215"/>
      <c r="AK405" s="215"/>
      <c r="AL405" s="215"/>
      <c r="AM405" s="215"/>
      <c r="AN405" s="215"/>
      <c r="AO405" s="215"/>
      <c r="AP405" s="215"/>
      <c r="AQ405" s="215"/>
      <c r="AR405" s="215"/>
      <c r="AS405" s="215"/>
      <c r="AT405" s="215"/>
    </row>
    <row r="406" spans="1:46" x14ac:dyDescent="0.25">
      <c r="A406" s="215"/>
      <c r="B406" s="215"/>
      <c r="C406" s="215"/>
      <c r="D406" s="215"/>
      <c r="E406" s="215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5"/>
      <c r="AQ406" s="215"/>
      <c r="AR406" s="215"/>
      <c r="AS406" s="215"/>
      <c r="AT406" s="215"/>
    </row>
    <row r="407" spans="1:46" x14ac:dyDescent="0.25">
      <c r="A407" s="215"/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  <c r="AE407" s="215"/>
      <c r="AF407" s="215"/>
      <c r="AG407" s="215"/>
      <c r="AH407" s="215"/>
      <c r="AI407" s="215"/>
      <c r="AJ407" s="215"/>
      <c r="AK407" s="215"/>
      <c r="AL407" s="215"/>
      <c r="AM407" s="215"/>
      <c r="AN407" s="215"/>
      <c r="AO407" s="215"/>
      <c r="AP407" s="215"/>
      <c r="AQ407" s="215"/>
      <c r="AR407" s="215"/>
      <c r="AS407" s="215"/>
      <c r="AT407" s="215"/>
    </row>
    <row r="408" spans="1:46" x14ac:dyDescent="0.25">
      <c r="A408" s="215"/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  <c r="AE408" s="215"/>
      <c r="AF408" s="215"/>
      <c r="AG408" s="215"/>
      <c r="AH408" s="215"/>
      <c r="AI408" s="215"/>
      <c r="AJ408" s="215"/>
      <c r="AK408" s="215"/>
      <c r="AL408" s="215"/>
      <c r="AM408" s="215"/>
      <c r="AN408" s="215"/>
      <c r="AO408" s="215"/>
      <c r="AP408" s="215"/>
      <c r="AQ408" s="215"/>
      <c r="AR408" s="215"/>
      <c r="AS408" s="215"/>
      <c r="AT408" s="215"/>
    </row>
    <row r="409" spans="1:46" x14ac:dyDescent="0.25">
      <c r="A409" s="215"/>
      <c r="B409" s="215"/>
      <c r="C409" s="215"/>
      <c r="D409" s="215"/>
      <c r="E409" s="215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  <c r="AE409" s="215"/>
      <c r="AF409" s="215"/>
      <c r="AG409" s="215"/>
      <c r="AH409" s="215"/>
      <c r="AI409" s="215"/>
      <c r="AJ409" s="215"/>
      <c r="AK409" s="215"/>
      <c r="AL409" s="215"/>
      <c r="AM409" s="215"/>
      <c r="AN409" s="215"/>
      <c r="AO409" s="215"/>
      <c r="AP409" s="215"/>
      <c r="AQ409" s="215"/>
      <c r="AR409" s="215"/>
      <c r="AS409" s="215"/>
      <c r="AT409" s="215"/>
    </row>
    <row r="410" spans="1:46" x14ac:dyDescent="0.25">
      <c r="A410" s="215"/>
      <c r="B410" s="215"/>
      <c r="C410" s="215"/>
      <c r="D410" s="215"/>
      <c r="E410" s="215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  <c r="AE410" s="215"/>
      <c r="AF410" s="215"/>
      <c r="AG410" s="215"/>
      <c r="AH410" s="215"/>
      <c r="AI410" s="215"/>
      <c r="AJ410" s="215"/>
      <c r="AK410" s="215"/>
      <c r="AL410" s="215"/>
      <c r="AM410" s="215"/>
      <c r="AN410" s="215"/>
      <c r="AO410" s="215"/>
      <c r="AP410" s="215"/>
      <c r="AQ410" s="215"/>
      <c r="AR410" s="215"/>
      <c r="AS410" s="215"/>
      <c r="AT410" s="215"/>
    </row>
    <row r="411" spans="1:46" x14ac:dyDescent="0.25">
      <c r="A411" s="215"/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  <c r="AE411" s="215"/>
      <c r="AF411" s="215"/>
      <c r="AG411" s="215"/>
      <c r="AH411" s="215"/>
      <c r="AI411" s="215"/>
      <c r="AJ411" s="215"/>
      <c r="AK411" s="215"/>
      <c r="AL411" s="215"/>
      <c r="AM411" s="215"/>
      <c r="AN411" s="215"/>
      <c r="AO411" s="215"/>
      <c r="AP411" s="215"/>
      <c r="AQ411" s="215"/>
      <c r="AR411" s="215"/>
      <c r="AS411" s="215"/>
      <c r="AT411" s="215"/>
    </row>
    <row r="412" spans="1:46" x14ac:dyDescent="0.25">
      <c r="A412" s="215"/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  <c r="AI412" s="215"/>
      <c r="AJ412" s="215"/>
      <c r="AK412" s="215"/>
      <c r="AL412" s="215"/>
      <c r="AM412" s="215"/>
      <c r="AN412" s="215"/>
      <c r="AO412" s="215"/>
      <c r="AP412" s="215"/>
      <c r="AQ412" s="215"/>
      <c r="AR412" s="215"/>
      <c r="AS412" s="215"/>
      <c r="AT412" s="215"/>
    </row>
    <row r="413" spans="1:46" x14ac:dyDescent="0.25">
      <c r="A413" s="215"/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  <c r="AI413" s="215"/>
      <c r="AJ413" s="215"/>
      <c r="AK413" s="215"/>
      <c r="AL413" s="215"/>
      <c r="AM413" s="215"/>
      <c r="AN413" s="215"/>
      <c r="AO413" s="215"/>
      <c r="AP413" s="215"/>
      <c r="AQ413" s="215"/>
      <c r="AR413" s="215"/>
      <c r="AS413" s="215"/>
      <c r="AT413" s="215"/>
    </row>
    <row r="414" spans="1:46" x14ac:dyDescent="0.25">
      <c r="A414" s="215"/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  <c r="AI414" s="215"/>
      <c r="AJ414" s="215"/>
      <c r="AK414" s="215"/>
      <c r="AL414" s="215"/>
      <c r="AM414" s="215"/>
      <c r="AN414" s="215"/>
      <c r="AO414" s="215"/>
      <c r="AP414" s="215"/>
      <c r="AQ414" s="215"/>
      <c r="AR414" s="215"/>
      <c r="AS414" s="215"/>
      <c r="AT414" s="215"/>
    </row>
    <row r="415" spans="1:46" x14ac:dyDescent="0.25">
      <c r="A415" s="215"/>
      <c r="B415" s="215"/>
      <c r="C415" s="215"/>
      <c r="D415" s="215"/>
      <c r="E415" s="215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  <c r="AI415" s="215"/>
      <c r="AJ415" s="215"/>
      <c r="AK415" s="215"/>
      <c r="AL415" s="215"/>
      <c r="AM415" s="215"/>
      <c r="AN415" s="215"/>
      <c r="AO415" s="215"/>
      <c r="AP415" s="215"/>
      <c r="AQ415" s="215"/>
      <c r="AR415" s="215"/>
      <c r="AS415" s="215"/>
      <c r="AT415" s="215"/>
    </row>
    <row r="416" spans="1:46" x14ac:dyDescent="0.25">
      <c r="A416" s="215"/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  <c r="AI416" s="215"/>
      <c r="AJ416" s="215"/>
      <c r="AK416" s="215"/>
      <c r="AL416" s="215"/>
      <c r="AM416" s="215"/>
      <c r="AN416" s="215"/>
      <c r="AO416" s="215"/>
      <c r="AP416" s="215"/>
      <c r="AQ416" s="215"/>
      <c r="AR416" s="215"/>
      <c r="AS416" s="215"/>
      <c r="AT416" s="215"/>
    </row>
    <row r="417" spans="1:46" x14ac:dyDescent="0.25">
      <c r="A417" s="215"/>
      <c r="B417" s="215"/>
      <c r="C417" s="215"/>
      <c r="D417" s="215"/>
      <c r="E417" s="215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  <c r="AE417" s="215"/>
      <c r="AF417" s="215"/>
      <c r="AG417" s="215"/>
      <c r="AH417" s="215"/>
      <c r="AI417" s="215"/>
      <c r="AJ417" s="215"/>
      <c r="AK417" s="215"/>
      <c r="AL417" s="215"/>
      <c r="AM417" s="215"/>
      <c r="AN417" s="215"/>
      <c r="AO417" s="215"/>
      <c r="AP417" s="215"/>
      <c r="AQ417" s="215"/>
      <c r="AR417" s="215"/>
      <c r="AS417" s="215"/>
      <c r="AT417" s="215"/>
    </row>
    <row r="418" spans="1:46" x14ac:dyDescent="0.25">
      <c r="A418" s="215"/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  <c r="AE418" s="215"/>
      <c r="AF418" s="215"/>
      <c r="AG418" s="215"/>
      <c r="AH418" s="215"/>
      <c r="AI418" s="215"/>
      <c r="AJ418" s="215"/>
      <c r="AK418" s="215"/>
      <c r="AL418" s="215"/>
      <c r="AM418" s="215"/>
      <c r="AN418" s="215"/>
      <c r="AO418" s="215"/>
      <c r="AP418" s="215"/>
      <c r="AQ418" s="215"/>
      <c r="AR418" s="215"/>
      <c r="AS418" s="215"/>
      <c r="AT418" s="215"/>
    </row>
    <row r="419" spans="1:46" x14ac:dyDescent="0.25">
      <c r="A419" s="215"/>
      <c r="B419" s="215"/>
      <c r="C419" s="215"/>
      <c r="D419" s="215"/>
      <c r="E419" s="215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  <c r="AE419" s="215"/>
      <c r="AF419" s="215"/>
      <c r="AG419" s="215"/>
      <c r="AH419" s="215"/>
      <c r="AI419" s="215"/>
      <c r="AJ419" s="215"/>
      <c r="AK419" s="215"/>
      <c r="AL419" s="215"/>
      <c r="AM419" s="215"/>
      <c r="AN419" s="215"/>
      <c r="AO419" s="215"/>
      <c r="AP419" s="215"/>
      <c r="AQ419" s="215"/>
      <c r="AR419" s="215"/>
      <c r="AS419" s="215"/>
      <c r="AT419" s="215"/>
    </row>
    <row r="420" spans="1:46" x14ac:dyDescent="0.25">
      <c r="A420" s="215"/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  <c r="AE420" s="215"/>
      <c r="AF420" s="215"/>
      <c r="AG420" s="215"/>
      <c r="AH420" s="215"/>
      <c r="AI420" s="215"/>
      <c r="AJ420" s="215"/>
      <c r="AK420" s="215"/>
      <c r="AL420" s="215"/>
      <c r="AM420" s="215"/>
      <c r="AN420" s="215"/>
      <c r="AO420" s="215"/>
      <c r="AP420" s="215"/>
      <c r="AQ420" s="215"/>
      <c r="AR420" s="215"/>
      <c r="AS420" s="215"/>
      <c r="AT420" s="215"/>
    </row>
    <row r="421" spans="1:46" x14ac:dyDescent="0.25">
      <c r="A421" s="215"/>
      <c r="B421" s="215"/>
      <c r="C421" s="215"/>
      <c r="D421" s="215"/>
      <c r="E421" s="215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  <c r="AE421" s="215"/>
      <c r="AF421" s="215"/>
      <c r="AG421" s="215"/>
      <c r="AH421" s="215"/>
      <c r="AI421" s="215"/>
      <c r="AJ421" s="215"/>
      <c r="AK421" s="215"/>
      <c r="AL421" s="215"/>
      <c r="AM421" s="215"/>
      <c r="AN421" s="215"/>
      <c r="AO421" s="215"/>
      <c r="AP421" s="215"/>
      <c r="AQ421" s="215"/>
      <c r="AR421" s="215"/>
      <c r="AS421" s="215"/>
      <c r="AT421" s="215"/>
    </row>
    <row r="422" spans="1:46" x14ac:dyDescent="0.25">
      <c r="A422" s="215"/>
      <c r="B422" s="215"/>
      <c r="C422" s="215"/>
      <c r="D422" s="215"/>
      <c r="E422" s="215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  <c r="AE422" s="215"/>
      <c r="AF422" s="215"/>
      <c r="AG422" s="215"/>
      <c r="AH422" s="215"/>
      <c r="AI422" s="215"/>
      <c r="AJ422" s="215"/>
      <c r="AK422" s="215"/>
      <c r="AL422" s="215"/>
      <c r="AM422" s="215"/>
      <c r="AN422" s="215"/>
      <c r="AO422" s="215"/>
      <c r="AP422" s="215"/>
      <c r="AQ422" s="215"/>
      <c r="AR422" s="215"/>
      <c r="AS422" s="215"/>
      <c r="AT422" s="215"/>
    </row>
    <row r="423" spans="1:46" x14ac:dyDescent="0.25">
      <c r="A423" s="215"/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  <c r="AE423" s="215"/>
      <c r="AF423" s="215"/>
      <c r="AG423" s="215"/>
      <c r="AH423" s="215"/>
      <c r="AI423" s="215"/>
      <c r="AJ423" s="215"/>
      <c r="AK423" s="215"/>
      <c r="AL423" s="215"/>
      <c r="AM423" s="215"/>
      <c r="AN423" s="215"/>
      <c r="AO423" s="215"/>
      <c r="AP423" s="215"/>
      <c r="AQ423" s="215"/>
      <c r="AR423" s="215"/>
      <c r="AS423" s="215"/>
      <c r="AT423" s="215"/>
    </row>
    <row r="424" spans="1:46" x14ac:dyDescent="0.25">
      <c r="A424" s="215"/>
      <c r="B424" s="215"/>
      <c r="C424" s="215"/>
      <c r="D424" s="215"/>
      <c r="E424" s="215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  <c r="AE424" s="215"/>
      <c r="AF424" s="215"/>
      <c r="AG424" s="215"/>
      <c r="AH424" s="215"/>
      <c r="AI424" s="215"/>
      <c r="AJ424" s="215"/>
      <c r="AK424" s="215"/>
      <c r="AL424" s="215"/>
      <c r="AM424" s="215"/>
      <c r="AN424" s="215"/>
      <c r="AO424" s="215"/>
      <c r="AP424" s="215"/>
      <c r="AQ424" s="215"/>
      <c r="AR424" s="215"/>
      <c r="AS424" s="215"/>
      <c r="AT424" s="215"/>
    </row>
    <row r="425" spans="1:46" x14ac:dyDescent="0.25">
      <c r="A425" s="215"/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  <c r="AE425" s="215"/>
      <c r="AF425" s="215"/>
      <c r="AG425" s="215"/>
      <c r="AH425" s="215"/>
      <c r="AI425" s="215"/>
      <c r="AJ425" s="215"/>
      <c r="AK425" s="215"/>
      <c r="AL425" s="215"/>
      <c r="AM425" s="215"/>
      <c r="AN425" s="215"/>
      <c r="AO425" s="215"/>
      <c r="AP425" s="215"/>
      <c r="AQ425" s="215"/>
      <c r="AR425" s="215"/>
      <c r="AS425" s="215"/>
      <c r="AT425" s="215"/>
    </row>
    <row r="426" spans="1:46" x14ac:dyDescent="0.25">
      <c r="A426" s="215"/>
      <c r="B426" s="215"/>
      <c r="C426" s="215"/>
      <c r="D426" s="215"/>
      <c r="E426" s="215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  <c r="AE426" s="215"/>
      <c r="AF426" s="215"/>
      <c r="AG426" s="215"/>
      <c r="AH426" s="215"/>
      <c r="AI426" s="215"/>
      <c r="AJ426" s="215"/>
      <c r="AK426" s="215"/>
      <c r="AL426" s="215"/>
      <c r="AM426" s="215"/>
      <c r="AN426" s="215"/>
      <c r="AO426" s="215"/>
      <c r="AP426" s="215"/>
      <c r="AQ426" s="215"/>
      <c r="AR426" s="215"/>
      <c r="AS426" s="215"/>
      <c r="AT426" s="215"/>
    </row>
    <row r="427" spans="1:46" x14ac:dyDescent="0.25">
      <c r="A427" s="215"/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  <c r="AE427" s="215"/>
      <c r="AF427" s="215"/>
      <c r="AG427" s="215"/>
      <c r="AH427" s="215"/>
      <c r="AI427" s="215"/>
      <c r="AJ427" s="215"/>
      <c r="AK427" s="215"/>
      <c r="AL427" s="215"/>
      <c r="AM427" s="215"/>
      <c r="AN427" s="215"/>
      <c r="AO427" s="215"/>
      <c r="AP427" s="215"/>
      <c r="AQ427" s="215"/>
      <c r="AR427" s="215"/>
      <c r="AS427" s="215"/>
      <c r="AT427" s="215"/>
    </row>
    <row r="428" spans="1:46" x14ac:dyDescent="0.25">
      <c r="A428" s="215"/>
      <c r="B428" s="215"/>
      <c r="C428" s="215"/>
      <c r="D428" s="215"/>
      <c r="E428" s="215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  <c r="AE428" s="215"/>
      <c r="AF428" s="215"/>
      <c r="AG428" s="215"/>
      <c r="AH428" s="215"/>
      <c r="AI428" s="215"/>
      <c r="AJ428" s="215"/>
      <c r="AK428" s="215"/>
      <c r="AL428" s="215"/>
      <c r="AM428" s="215"/>
      <c r="AN428" s="215"/>
      <c r="AO428" s="215"/>
      <c r="AP428" s="215"/>
      <c r="AQ428" s="215"/>
      <c r="AR428" s="215"/>
      <c r="AS428" s="215"/>
      <c r="AT428" s="215"/>
    </row>
    <row r="429" spans="1:46" x14ac:dyDescent="0.25">
      <c r="A429" s="215"/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  <c r="AE429" s="215"/>
      <c r="AF429" s="215"/>
      <c r="AG429" s="215"/>
      <c r="AH429" s="215"/>
      <c r="AI429" s="215"/>
      <c r="AJ429" s="215"/>
      <c r="AK429" s="215"/>
      <c r="AL429" s="215"/>
      <c r="AM429" s="215"/>
      <c r="AN429" s="215"/>
      <c r="AO429" s="215"/>
      <c r="AP429" s="215"/>
      <c r="AQ429" s="215"/>
      <c r="AR429" s="215"/>
      <c r="AS429" s="215"/>
      <c r="AT429" s="215"/>
    </row>
    <row r="430" spans="1:46" x14ac:dyDescent="0.25">
      <c r="A430" s="215"/>
      <c r="B430" s="215"/>
      <c r="C430" s="215"/>
      <c r="D430" s="215"/>
      <c r="E430" s="215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  <c r="AE430" s="215"/>
      <c r="AF430" s="215"/>
      <c r="AG430" s="215"/>
      <c r="AH430" s="215"/>
      <c r="AI430" s="215"/>
      <c r="AJ430" s="215"/>
      <c r="AK430" s="215"/>
      <c r="AL430" s="215"/>
      <c r="AM430" s="215"/>
      <c r="AN430" s="215"/>
      <c r="AO430" s="215"/>
      <c r="AP430" s="215"/>
      <c r="AQ430" s="215"/>
      <c r="AR430" s="215"/>
      <c r="AS430" s="215"/>
      <c r="AT430" s="215"/>
    </row>
    <row r="431" spans="1:46" x14ac:dyDescent="0.25">
      <c r="A431" s="215"/>
      <c r="B431" s="215"/>
      <c r="C431" s="215"/>
      <c r="D431" s="215"/>
      <c r="E431" s="215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  <c r="AE431" s="215"/>
      <c r="AF431" s="215"/>
      <c r="AG431" s="215"/>
      <c r="AH431" s="215"/>
      <c r="AI431" s="215"/>
      <c r="AJ431" s="215"/>
      <c r="AK431" s="215"/>
      <c r="AL431" s="215"/>
      <c r="AM431" s="215"/>
      <c r="AN431" s="215"/>
      <c r="AO431" s="215"/>
      <c r="AP431" s="215"/>
      <c r="AQ431" s="215"/>
      <c r="AR431" s="215"/>
      <c r="AS431" s="215"/>
      <c r="AT431" s="215"/>
    </row>
    <row r="432" spans="1:46" x14ac:dyDescent="0.25">
      <c r="A432" s="215"/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  <c r="AE432" s="215"/>
      <c r="AF432" s="215"/>
      <c r="AG432" s="215"/>
      <c r="AH432" s="215"/>
      <c r="AI432" s="215"/>
      <c r="AJ432" s="215"/>
      <c r="AK432" s="215"/>
      <c r="AL432" s="215"/>
      <c r="AM432" s="215"/>
      <c r="AN432" s="215"/>
      <c r="AO432" s="215"/>
      <c r="AP432" s="215"/>
      <c r="AQ432" s="215"/>
      <c r="AR432" s="215"/>
      <c r="AS432" s="215"/>
      <c r="AT432" s="215"/>
    </row>
    <row r="433" spans="1:46" x14ac:dyDescent="0.25">
      <c r="A433" s="215"/>
      <c r="B433" s="215"/>
      <c r="C433" s="215"/>
      <c r="D433" s="215"/>
      <c r="E433" s="215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  <c r="AE433" s="215"/>
      <c r="AF433" s="215"/>
      <c r="AG433" s="215"/>
      <c r="AH433" s="215"/>
      <c r="AI433" s="215"/>
      <c r="AJ433" s="215"/>
      <c r="AK433" s="215"/>
      <c r="AL433" s="215"/>
      <c r="AM433" s="215"/>
      <c r="AN433" s="215"/>
      <c r="AO433" s="215"/>
      <c r="AP433" s="215"/>
      <c r="AQ433" s="215"/>
      <c r="AR433" s="215"/>
      <c r="AS433" s="215"/>
      <c r="AT433" s="215"/>
    </row>
    <row r="434" spans="1:46" x14ac:dyDescent="0.25">
      <c r="A434" s="215"/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  <c r="AE434" s="215"/>
      <c r="AF434" s="215"/>
      <c r="AG434" s="215"/>
      <c r="AH434" s="215"/>
      <c r="AI434" s="215"/>
      <c r="AJ434" s="215"/>
      <c r="AK434" s="215"/>
      <c r="AL434" s="215"/>
      <c r="AM434" s="215"/>
      <c r="AN434" s="215"/>
      <c r="AO434" s="215"/>
      <c r="AP434" s="215"/>
      <c r="AQ434" s="215"/>
      <c r="AR434" s="215"/>
      <c r="AS434" s="215"/>
      <c r="AT434" s="215"/>
    </row>
    <row r="435" spans="1:46" x14ac:dyDescent="0.25">
      <c r="A435" s="215"/>
      <c r="B435" s="215"/>
      <c r="C435" s="215"/>
      <c r="D435" s="215"/>
      <c r="E435" s="215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  <c r="AH435" s="215"/>
      <c r="AI435" s="215"/>
      <c r="AJ435" s="215"/>
      <c r="AK435" s="215"/>
      <c r="AL435" s="215"/>
      <c r="AM435" s="215"/>
      <c r="AN435" s="215"/>
      <c r="AO435" s="215"/>
      <c r="AP435" s="215"/>
      <c r="AQ435" s="215"/>
      <c r="AR435" s="215"/>
      <c r="AS435" s="215"/>
      <c r="AT435" s="215"/>
    </row>
    <row r="436" spans="1:46" x14ac:dyDescent="0.25">
      <c r="A436" s="215"/>
      <c r="B436" s="215"/>
      <c r="C436" s="215"/>
      <c r="D436" s="215"/>
      <c r="E436" s="215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  <c r="AE436" s="215"/>
      <c r="AF436" s="215"/>
      <c r="AG436" s="215"/>
      <c r="AH436" s="215"/>
      <c r="AI436" s="215"/>
      <c r="AJ436" s="215"/>
      <c r="AK436" s="215"/>
      <c r="AL436" s="215"/>
      <c r="AM436" s="215"/>
      <c r="AN436" s="215"/>
      <c r="AO436" s="215"/>
      <c r="AP436" s="215"/>
      <c r="AQ436" s="215"/>
      <c r="AR436" s="215"/>
      <c r="AS436" s="215"/>
      <c r="AT436" s="215"/>
    </row>
    <row r="437" spans="1:46" x14ac:dyDescent="0.25">
      <c r="A437" s="215"/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  <c r="AE437" s="215"/>
      <c r="AF437" s="215"/>
      <c r="AG437" s="215"/>
      <c r="AH437" s="215"/>
      <c r="AI437" s="215"/>
      <c r="AJ437" s="215"/>
      <c r="AK437" s="215"/>
      <c r="AL437" s="215"/>
      <c r="AM437" s="215"/>
      <c r="AN437" s="215"/>
      <c r="AO437" s="215"/>
      <c r="AP437" s="215"/>
      <c r="AQ437" s="215"/>
      <c r="AR437" s="215"/>
      <c r="AS437" s="215"/>
      <c r="AT437" s="215"/>
    </row>
    <row r="438" spans="1:46" x14ac:dyDescent="0.25">
      <c r="A438" s="215"/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  <c r="AE438" s="215"/>
      <c r="AF438" s="215"/>
      <c r="AG438" s="215"/>
      <c r="AH438" s="215"/>
      <c r="AI438" s="215"/>
      <c r="AJ438" s="215"/>
      <c r="AK438" s="215"/>
      <c r="AL438" s="215"/>
      <c r="AM438" s="215"/>
      <c r="AN438" s="215"/>
      <c r="AO438" s="215"/>
      <c r="AP438" s="215"/>
      <c r="AQ438" s="215"/>
      <c r="AR438" s="215"/>
      <c r="AS438" s="215"/>
      <c r="AT438" s="215"/>
    </row>
    <row r="439" spans="1:46" x14ac:dyDescent="0.25">
      <c r="A439" s="215"/>
      <c r="B439" s="215"/>
      <c r="C439" s="215"/>
      <c r="D439" s="215"/>
      <c r="E439" s="215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  <c r="AE439" s="215"/>
      <c r="AF439" s="215"/>
      <c r="AG439" s="215"/>
      <c r="AH439" s="215"/>
      <c r="AI439" s="215"/>
      <c r="AJ439" s="215"/>
      <c r="AK439" s="215"/>
      <c r="AL439" s="215"/>
      <c r="AM439" s="215"/>
      <c r="AN439" s="215"/>
      <c r="AO439" s="215"/>
      <c r="AP439" s="215"/>
      <c r="AQ439" s="215"/>
      <c r="AR439" s="215"/>
      <c r="AS439" s="215"/>
      <c r="AT439" s="215"/>
    </row>
    <row r="440" spans="1:46" x14ac:dyDescent="0.25">
      <c r="A440" s="215"/>
      <c r="B440" s="215"/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  <c r="AI440" s="215"/>
      <c r="AJ440" s="215"/>
      <c r="AK440" s="215"/>
      <c r="AL440" s="215"/>
      <c r="AM440" s="215"/>
      <c r="AN440" s="215"/>
      <c r="AO440" s="215"/>
      <c r="AP440" s="215"/>
      <c r="AQ440" s="215"/>
      <c r="AR440" s="215"/>
      <c r="AS440" s="215"/>
      <c r="AT440" s="215"/>
    </row>
    <row r="441" spans="1:46" x14ac:dyDescent="0.25">
      <c r="A441" s="215"/>
      <c r="B441" s="215"/>
      <c r="C441" s="215"/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  <c r="AE441" s="215"/>
      <c r="AF441" s="215"/>
      <c r="AG441" s="215"/>
      <c r="AH441" s="215"/>
      <c r="AI441" s="215"/>
      <c r="AJ441" s="215"/>
      <c r="AK441" s="215"/>
      <c r="AL441" s="215"/>
      <c r="AM441" s="215"/>
      <c r="AN441" s="215"/>
      <c r="AO441" s="215"/>
      <c r="AP441" s="215"/>
      <c r="AQ441" s="215"/>
      <c r="AR441" s="215"/>
      <c r="AS441" s="215"/>
      <c r="AT441" s="215"/>
    </row>
    <row r="442" spans="1:46" x14ac:dyDescent="0.25">
      <c r="A442" s="215"/>
      <c r="B442" s="215"/>
      <c r="C442" s="215"/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  <c r="AH442" s="215"/>
      <c r="AI442" s="215"/>
      <c r="AJ442" s="215"/>
      <c r="AK442" s="215"/>
      <c r="AL442" s="215"/>
      <c r="AM442" s="215"/>
      <c r="AN442" s="215"/>
      <c r="AO442" s="215"/>
      <c r="AP442" s="215"/>
      <c r="AQ442" s="215"/>
      <c r="AR442" s="215"/>
      <c r="AS442" s="215"/>
      <c r="AT442" s="215"/>
    </row>
    <row r="443" spans="1:46" x14ac:dyDescent="0.25">
      <c r="A443" s="215"/>
      <c r="B443" s="215"/>
      <c r="C443" s="215"/>
      <c r="D443" s="215"/>
      <c r="E443" s="215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  <c r="AE443" s="215"/>
      <c r="AF443" s="215"/>
      <c r="AG443" s="215"/>
      <c r="AH443" s="215"/>
      <c r="AI443" s="215"/>
      <c r="AJ443" s="215"/>
      <c r="AK443" s="215"/>
      <c r="AL443" s="215"/>
      <c r="AM443" s="215"/>
      <c r="AN443" s="215"/>
      <c r="AO443" s="215"/>
      <c r="AP443" s="215"/>
      <c r="AQ443" s="215"/>
      <c r="AR443" s="215"/>
      <c r="AS443" s="215"/>
      <c r="AT443" s="215"/>
    </row>
    <row r="444" spans="1:46" x14ac:dyDescent="0.25">
      <c r="A444" s="215"/>
      <c r="B444" s="215"/>
      <c r="C444" s="215"/>
      <c r="D444" s="215"/>
      <c r="E444" s="215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  <c r="AE444" s="215"/>
      <c r="AF444" s="215"/>
      <c r="AG444" s="215"/>
      <c r="AH444" s="215"/>
      <c r="AI444" s="215"/>
      <c r="AJ444" s="215"/>
      <c r="AK444" s="215"/>
      <c r="AL444" s="215"/>
      <c r="AM444" s="215"/>
      <c r="AN444" s="215"/>
      <c r="AO444" s="215"/>
      <c r="AP444" s="215"/>
      <c r="AQ444" s="215"/>
      <c r="AR444" s="215"/>
      <c r="AS444" s="215"/>
      <c r="AT444" s="215"/>
    </row>
    <row r="445" spans="1:46" x14ac:dyDescent="0.25">
      <c r="A445" s="215"/>
      <c r="B445" s="215"/>
      <c r="C445" s="215"/>
      <c r="D445" s="215"/>
      <c r="E445" s="215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  <c r="AE445" s="215"/>
      <c r="AF445" s="215"/>
      <c r="AG445" s="215"/>
      <c r="AH445" s="215"/>
      <c r="AI445" s="215"/>
      <c r="AJ445" s="215"/>
      <c r="AK445" s="215"/>
      <c r="AL445" s="215"/>
      <c r="AM445" s="215"/>
      <c r="AN445" s="215"/>
      <c r="AO445" s="215"/>
      <c r="AP445" s="215"/>
      <c r="AQ445" s="215"/>
      <c r="AR445" s="215"/>
      <c r="AS445" s="215"/>
      <c r="AT445" s="215"/>
    </row>
    <row r="446" spans="1:46" x14ac:dyDescent="0.25">
      <c r="A446" s="215"/>
      <c r="B446" s="215"/>
      <c r="C446" s="215"/>
      <c r="D446" s="215"/>
      <c r="E446" s="215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  <c r="AE446" s="215"/>
      <c r="AF446" s="215"/>
      <c r="AG446" s="215"/>
      <c r="AH446" s="215"/>
      <c r="AI446" s="215"/>
      <c r="AJ446" s="215"/>
      <c r="AK446" s="215"/>
      <c r="AL446" s="215"/>
      <c r="AM446" s="215"/>
      <c r="AN446" s="215"/>
      <c r="AO446" s="215"/>
      <c r="AP446" s="215"/>
      <c r="AQ446" s="215"/>
      <c r="AR446" s="215"/>
      <c r="AS446" s="215"/>
      <c r="AT446" s="215"/>
    </row>
    <row r="447" spans="1:46" x14ac:dyDescent="0.25">
      <c r="A447" s="215"/>
      <c r="B447" s="215"/>
      <c r="C447" s="215"/>
      <c r="D447" s="215"/>
      <c r="E447" s="215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  <c r="AE447" s="215"/>
      <c r="AF447" s="215"/>
      <c r="AG447" s="215"/>
      <c r="AH447" s="215"/>
      <c r="AI447" s="215"/>
      <c r="AJ447" s="215"/>
      <c r="AK447" s="215"/>
      <c r="AL447" s="215"/>
      <c r="AM447" s="215"/>
      <c r="AN447" s="215"/>
      <c r="AO447" s="215"/>
      <c r="AP447" s="215"/>
      <c r="AQ447" s="215"/>
      <c r="AR447" s="215"/>
      <c r="AS447" s="215"/>
      <c r="AT447" s="215"/>
    </row>
    <row r="448" spans="1:46" x14ac:dyDescent="0.25">
      <c r="A448" s="215"/>
      <c r="B448" s="215"/>
      <c r="C448" s="215"/>
      <c r="D448" s="215"/>
      <c r="E448" s="215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  <c r="AE448" s="215"/>
      <c r="AF448" s="215"/>
      <c r="AG448" s="215"/>
      <c r="AH448" s="215"/>
      <c r="AI448" s="215"/>
      <c r="AJ448" s="215"/>
      <c r="AK448" s="215"/>
      <c r="AL448" s="215"/>
      <c r="AM448" s="215"/>
      <c r="AN448" s="215"/>
      <c r="AO448" s="215"/>
      <c r="AP448" s="215"/>
      <c r="AQ448" s="215"/>
      <c r="AR448" s="215"/>
      <c r="AS448" s="215"/>
      <c r="AT448" s="215"/>
    </row>
    <row r="449" spans="1:46" x14ac:dyDescent="0.25">
      <c r="A449" s="215"/>
      <c r="B449" s="215"/>
      <c r="C449" s="215"/>
      <c r="D449" s="215"/>
      <c r="E449" s="215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  <c r="AE449" s="215"/>
      <c r="AF449" s="215"/>
      <c r="AG449" s="215"/>
      <c r="AH449" s="215"/>
      <c r="AI449" s="215"/>
      <c r="AJ449" s="215"/>
      <c r="AK449" s="215"/>
      <c r="AL449" s="215"/>
      <c r="AM449" s="215"/>
      <c r="AN449" s="215"/>
      <c r="AO449" s="215"/>
      <c r="AP449" s="215"/>
      <c r="AQ449" s="215"/>
      <c r="AR449" s="215"/>
      <c r="AS449" s="215"/>
      <c r="AT449" s="215"/>
    </row>
    <row r="450" spans="1:46" x14ac:dyDescent="0.25">
      <c r="A450" s="215"/>
      <c r="B450" s="215"/>
      <c r="C450" s="215"/>
      <c r="D450" s="215"/>
      <c r="E450" s="215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  <c r="AE450" s="215"/>
      <c r="AF450" s="215"/>
      <c r="AG450" s="215"/>
      <c r="AH450" s="215"/>
      <c r="AI450" s="215"/>
      <c r="AJ450" s="215"/>
      <c r="AK450" s="215"/>
      <c r="AL450" s="215"/>
      <c r="AM450" s="215"/>
      <c r="AN450" s="215"/>
      <c r="AO450" s="215"/>
      <c r="AP450" s="215"/>
      <c r="AQ450" s="215"/>
      <c r="AR450" s="215"/>
      <c r="AS450" s="215"/>
      <c r="AT450" s="215"/>
    </row>
    <row r="451" spans="1:46" x14ac:dyDescent="0.25">
      <c r="A451" s="215"/>
      <c r="B451" s="215"/>
      <c r="C451" s="215"/>
      <c r="D451" s="215"/>
      <c r="E451" s="215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  <c r="AE451" s="215"/>
      <c r="AF451" s="215"/>
      <c r="AG451" s="215"/>
      <c r="AH451" s="215"/>
      <c r="AI451" s="215"/>
      <c r="AJ451" s="215"/>
      <c r="AK451" s="215"/>
      <c r="AL451" s="215"/>
      <c r="AM451" s="215"/>
      <c r="AN451" s="215"/>
      <c r="AO451" s="215"/>
      <c r="AP451" s="215"/>
      <c r="AQ451" s="215"/>
      <c r="AR451" s="215"/>
      <c r="AS451" s="215"/>
      <c r="AT451" s="215"/>
    </row>
    <row r="452" spans="1:46" x14ac:dyDescent="0.25">
      <c r="A452" s="215"/>
      <c r="B452" s="215"/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  <c r="AH452" s="215"/>
      <c r="AI452" s="215"/>
      <c r="AJ452" s="215"/>
      <c r="AK452" s="215"/>
      <c r="AL452" s="215"/>
      <c r="AM452" s="215"/>
      <c r="AN452" s="215"/>
      <c r="AO452" s="215"/>
      <c r="AP452" s="215"/>
      <c r="AQ452" s="215"/>
      <c r="AR452" s="215"/>
      <c r="AS452" s="215"/>
      <c r="AT452" s="215"/>
    </row>
    <row r="453" spans="1:46" x14ac:dyDescent="0.25">
      <c r="A453" s="215"/>
      <c r="B453" s="215"/>
      <c r="C453" s="215"/>
      <c r="D453" s="215"/>
      <c r="E453" s="215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  <c r="AE453" s="215"/>
      <c r="AF453" s="215"/>
      <c r="AG453" s="215"/>
      <c r="AH453" s="215"/>
      <c r="AI453" s="215"/>
      <c r="AJ453" s="215"/>
      <c r="AK453" s="215"/>
      <c r="AL453" s="215"/>
      <c r="AM453" s="215"/>
      <c r="AN453" s="215"/>
      <c r="AO453" s="215"/>
      <c r="AP453" s="215"/>
      <c r="AQ453" s="215"/>
      <c r="AR453" s="215"/>
      <c r="AS453" s="215"/>
      <c r="AT453" s="215"/>
    </row>
    <row r="454" spans="1:46" x14ac:dyDescent="0.25">
      <c r="A454" s="215"/>
      <c r="B454" s="215"/>
      <c r="C454" s="215"/>
      <c r="D454" s="215"/>
      <c r="E454" s="215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  <c r="AE454" s="215"/>
      <c r="AF454" s="215"/>
      <c r="AG454" s="215"/>
      <c r="AH454" s="215"/>
      <c r="AI454" s="215"/>
      <c r="AJ454" s="215"/>
      <c r="AK454" s="215"/>
      <c r="AL454" s="215"/>
      <c r="AM454" s="215"/>
      <c r="AN454" s="215"/>
      <c r="AO454" s="215"/>
      <c r="AP454" s="215"/>
      <c r="AQ454" s="215"/>
      <c r="AR454" s="215"/>
      <c r="AS454" s="215"/>
      <c r="AT454" s="215"/>
    </row>
    <row r="455" spans="1:46" x14ac:dyDescent="0.25">
      <c r="A455" s="215"/>
      <c r="B455" s="215"/>
      <c r="C455" s="215"/>
      <c r="D455" s="215"/>
      <c r="E455" s="215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  <c r="AE455" s="215"/>
      <c r="AF455" s="215"/>
      <c r="AG455" s="215"/>
      <c r="AH455" s="215"/>
      <c r="AI455" s="215"/>
      <c r="AJ455" s="215"/>
      <c r="AK455" s="215"/>
      <c r="AL455" s="215"/>
      <c r="AM455" s="215"/>
      <c r="AN455" s="215"/>
      <c r="AO455" s="215"/>
      <c r="AP455" s="215"/>
      <c r="AQ455" s="215"/>
      <c r="AR455" s="215"/>
      <c r="AS455" s="215"/>
      <c r="AT455" s="215"/>
    </row>
    <row r="456" spans="1:46" x14ac:dyDescent="0.25">
      <c r="A456" s="215"/>
      <c r="B456" s="215"/>
      <c r="C456" s="215"/>
      <c r="D456" s="215"/>
      <c r="E456" s="215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  <c r="AE456" s="215"/>
      <c r="AF456" s="215"/>
      <c r="AG456" s="215"/>
      <c r="AH456" s="215"/>
      <c r="AI456" s="215"/>
      <c r="AJ456" s="215"/>
      <c r="AK456" s="215"/>
      <c r="AL456" s="215"/>
      <c r="AM456" s="215"/>
      <c r="AN456" s="215"/>
      <c r="AO456" s="215"/>
      <c r="AP456" s="215"/>
      <c r="AQ456" s="215"/>
      <c r="AR456" s="215"/>
      <c r="AS456" s="215"/>
      <c r="AT456" s="215"/>
    </row>
    <row r="457" spans="1:46" x14ac:dyDescent="0.25">
      <c r="A457" s="215"/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  <c r="AE457" s="215"/>
      <c r="AF457" s="215"/>
      <c r="AG457" s="215"/>
      <c r="AH457" s="215"/>
      <c r="AI457" s="215"/>
      <c r="AJ457" s="215"/>
      <c r="AK457" s="215"/>
      <c r="AL457" s="215"/>
      <c r="AM457" s="215"/>
      <c r="AN457" s="215"/>
      <c r="AO457" s="215"/>
      <c r="AP457" s="215"/>
      <c r="AQ457" s="215"/>
      <c r="AR457" s="215"/>
      <c r="AS457" s="215"/>
      <c r="AT457" s="215"/>
    </row>
    <row r="458" spans="1:46" x14ac:dyDescent="0.25">
      <c r="A458" s="215"/>
      <c r="B458" s="215"/>
      <c r="C458" s="215"/>
      <c r="D458" s="215"/>
      <c r="E458" s="215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  <c r="AE458" s="215"/>
      <c r="AF458" s="215"/>
      <c r="AG458" s="215"/>
      <c r="AH458" s="215"/>
      <c r="AI458" s="215"/>
      <c r="AJ458" s="215"/>
      <c r="AK458" s="215"/>
      <c r="AL458" s="215"/>
      <c r="AM458" s="215"/>
      <c r="AN458" s="215"/>
      <c r="AO458" s="215"/>
      <c r="AP458" s="215"/>
      <c r="AQ458" s="215"/>
      <c r="AR458" s="215"/>
      <c r="AS458" s="215"/>
      <c r="AT458" s="215"/>
    </row>
    <row r="459" spans="1:46" x14ac:dyDescent="0.25">
      <c r="A459" s="215"/>
      <c r="B459" s="215"/>
      <c r="C459" s="215"/>
      <c r="D459" s="215"/>
      <c r="E459" s="215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  <c r="AE459" s="215"/>
      <c r="AF459" s="215"/>
      <c r="AG459" s="215"/>
      <c r="AH459" s="215"/>
      <c r="AI459" s="215"/>
      <c r="AJ459" s="215"/>
      <c r="AK459" s="215"/>
      <c r="AL459" s="215"/>
      <c r="AM459" s="215"/>
      <c r="AN459" s="215"/>
      <c r="AO459" s="215"/>
      <c r="AP459" s="215"/>
      <c r="AQ459" s="215"/>
      <c r="AR459" s="215"/>
      <c r="AS459" s="215"/>
      <c r="AT459" s="215"/>
    </row>
    <row r="460" spans="1:46" x14ac:dyDescent="0.25">
      <c r="A460" s="215"/>
      <c r="B460" s="215"/>
      <c r="C460" s="215"/>
      <c r="D460" s="215"/>
      <c r="E460" s="215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  <c r="AE460" s="215"/>
      <c r="AF460" s="215"/>
      <c r="AG460" s="215"/>
      <c r="AH460" s="215"/>
      <c r="AI460" s="215"/>
      <c r="AJ460" s="215"/>
      <c r="AK460" s="215"/>
      <c r="AL460" s="215"/>
      <c r="AM460" s="215"/>
      <c r="AN460" s="215"/>
      <c r="AO460" s="215"/>
      <c r="AP460" s="215"/>
      <c r="AQ460" s="215"/>
      <c r="AR460" s="215"/>
      <c r="AS460" s="215"/>
      <c r="AT460" s="215"/>
    </row>
    <row r="461" spans="1:46" x14ac:dyDescent="0.25">
      <c r="A461" s="215"/>
      <c r="B461" s="215"/>
      <c r="C461" s="215"/>
      <c r="D461" s="215"/>
      <c r="E461" s="215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  <c r="AE461" s="215"/>
      <c r="AF461" s="215"/>
      <c r="AG461" s="215"/>
      <c r="AH461" s="215"/>
      <c r="AI461" s="215"/>
      <c r="AJ461" s="215"/>
      <c r="AK461" s="215"/>
      <c r="AL461" s="215"/>
      <c r="AM461" s="215"/>
      <c r="AN461" s="215"/>
      <c r="AO461" s="215"/>
      <c r="AP461" s="215"/>
      <c r="AQ461" s="215"/>
      <c r="AR461" s="215"/>
      <c r="AS461" s="215"/>
      <c r="AT461" s="215"/>
    </row>
    <row r="462" spans="1:46" x14ac:dyDescent="0.25">
      <c r="A462" s="215"/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  <c r="AH462" s="215"/>
      <c r="AI462" s="215"/>
      <c r="AJ462" s="215"/>
      <c r="AK462" s="215"/>
      <c r="AL462" s="215"/>
      <c r="AM462" s="215"/>
      <c r="AN462" s="215"/>
      <c r="AO462" s="215"/>
      <c r="AP462" s="215"/>
      <c r="AQ462" s="215"/>
      <c r="AR462" s="215"/>
      <c r="AS462" s="215"/>
      <c r="AT462" s="215"/>
    </row>
    <row r="463" spans="1:46" x14ac:dyDescent="0.25">
      <c r="A463" s="215"/>
      <c r="B463" s="215"/>
      <c r="C463" s="215"/>
      <c r="D463" s="215"/>
      <c r="E463" s="215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  <c r="AE463" s="215"/>
      <c r="AF463" s="215"/>
      <c r="AG463" s="215"/>
      <c r="AH463" s="215"/>
      <c r="AI463" s="215"/>
      <c r="AJ463" s="215"/>
      <c r="AK463" s="215"/>
      <c r="AL463" s="215"/>
      <c r="AM463" s="215"/>
      <c r="AN463" s="215"/>
      <c r="AO463" s="215"/>
      <c r="AP463" s="215"/>
      <c r="AQ463" s="215"/>
      <c r="AR463" s="215"/>
      <c r="AS463" s="215"/>
      <c r="AT463" s="215"/>
    </row>
    <row r="464" spans="1:46" x14ac:dyDescent="0.25">
      <c r="A464" s="215"/>
      <c r="B464" s="215"/>
      <c r="C464" s="215"/>
      <c r="D464" s="215"/>
      <c r="E464" s="215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  <c r="AE464" s="215"/>
      <c r="AF464" s="215"/>
      <c r="AG464" s="215"/>
      <c r="AH464" s="215"/>
      <c r="AI464" s="215"/>
      <c r="AJ464" s="215"/>
      <c r="AK464" s="215"/>
      <c r="AL464" s="215"/>
      <c r="AM464" s="215"/>
      <c r="AN464" s="215"/>
      <c r="AO464" s="215"/>
      <c r="AP464" s="215"/>
      <c r="AQ464" s="215"/>
      <c r="AR464" s="215"/>
      <c r="AS464" s="215"/>
      <c r="AT464" s="215"/>
    </row>
    <row r="465" spans="1:46" x14ac:dyDescent="0.25">
      <c r="A465" s="215"/>
      <c r="B465" s="215"/>
      <c r="C465" s="215"/>
      <c r="D465" s="215"/>
      <c r="E465" s="215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  <c r="AE465" s="215"/>
      <c r="AF465" s="215"/>
      <c r="AG465" s="215"/>
      <c r="AH465" s="215"/>
      <c r="AI465" s="215"/>
      <c r="AJ465" s="215"/>
      <c r="AK465" s="215"/>
      <c r="AL465" s="215"/>
      <c r="AM465" s="215"/>
      <c r="AN465" s="215"/>
      <c r="AO465" s="215"/>
      <c r="AP465" s="215"/>
      <c r="AQ465" s="215"/>
      <c r="AR465" s="215"/>
      <c r="AS465" s="215"/>
      <c r="AT465" s="215"/>
    </row>
    <row r="466" spans="1:46" x14ac:dyDescent="0.25">
      <c r="A466" s="215"/>
      <c r="B466" s="215"/>
      <c r="C466" s="215"/>
      <c r="D466" s="215"/>
      <c r="E466" s="215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  <c r="AH466" s="215"/>
      <c r="AI466" s="215"/>
      <c r="AJ466" s="215"/>
      <c r="AK466" s="215"/>
      <c r="AL466" s="215"/>
      <c r="AM466" s="215"/>
      <c r="AN466" s="215"/>
      <c r="AO466" s="215"/>
      <c r="AP466" s="215"/>
      <c r="AQ466" s="215"/>
      <c r="AR466" s="215"/>
      <c r="AS466" s="215"/>
      <c r="AT466" s="215"/>
    </row>
    <row r="467" spans="1:46" x14ac:dyDescent="0.25">
      <c r="A467" s="215"/>
      <c r="B467" s="215"/>
      <c r="C467" s="215"/>
      <c r="D467" s="215"/>
      <c r="E467" s="215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  <c r="AE467" s="215"/>
      <c r="AF467" s="215"/>
      <c r="AG467" s="215"/>
      <c r="AH467" s="215"/>
      <c r="AI467" s="215"/>
      <c r="AJ467" s="215"/>
      <c r="AK467" s="215"/>
      <c r="AL467" s="215"/>
      <c r="AM467" s="215"/>
      <c r="AN467" s="215"/>
      <c r="AO467" s="215"/>
      <c r="AP467" s="215"/>
      <c r="AQ467" s="215"/>
      <c r="AR467" s="215"/>
      <c r="AS467" s="215"/>
      <c r="AT467" s="215"/>
    </row>
    <row r="468" spans="1:46" x14ac:dyDescent="0.25">
      <c r="A468" s="215"/>
      <c r="B468" s="215"/>
      <c r="C468" s="215"/>
      <c r="D468" s="215"/>
      <c r="E468" s="215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  <c r="AE468" s="215"/>
      <c r="AF468" s="215"/>
      <c r="AG468" s="215"/>
      <c r="AH468" s="215"/>
      <c r="AI468" s="215"/>
      <c r="AJ468" s="215"/>
      <c r="AK468" s="215"/>
      <c r="AL468" s="215"/>
      <c r="AM468" s="215"/>
      <c r="AN468" s="215"/>
      <c r="AO468" s="215"/>
      <c r="AP468" s="215"/>
      <c r="AQ468" s="215"/>
      <c r="AR468" s="215"/>
      <c r="AS468" s="215"/>
      <c r="AT468" s="215"/>
    </row>
    <row r="469" spans="1:46" x14ac:dyDescent="0.25">
      <c r="A469" s="215"/>
      <c r="B469" s="215"/>
      <c r="C469" s="215"/>
      <c r="D469" s="215"/>
      <c r="E469" s="215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  <c r="AE469" s="215"/>
      <c r="AF469" s="215"/>
      <c r="AG469" s="215"/>
      <c r="AH469" s="215"/>
      <c r="AI469" s="215"/>
      <c r="AJ469" s="215"/>
      <c r="AK469" s="215"/>
      <c r="AL469" s="215"/>
      <c r="AM469" s="215"/>
      <c r="AN469" s="215"/>
      <c r="AO469" s="215"/>
      <c r="AP469" s="215"/>
      <c r="AQ469" s="215"/>
      <c r="AR469" s="215"/>
      <c r="AS469" s="215"/>
      <c r="AT469" s="215"/>
    </row>
    <row r="470" spans="1:46" x14ac:dyDescent="0.25">
      <c r="A470" s="215"/>
      <c r="B470" s="215"/>
      <c r="C470" s="215"/>
      <c r="D470" s="215"/>
      <c r="E470" s="215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  <c r="AE470" s="215"/>
      <c r="AF470" s="215"/>
      <c r="AG470" s="215"/>
      <c r="AH470" s="215"/>
      <c r="AI470" s="215"/>
      <c r="AJ470" s="215"/>
      <c r="AK470" s="215"/>
      <c r="AL470" s="215"/>
      <c r="AM470" s="215"/>
      <c r="AN470" s="215"/>
      <c r="AO470" s="215"/>
      <c r="AP470" s="215"/>
      <c r="AQ470" s="215"/>
      <c r="AR470" s="215"/>
      <c r="AS470" s="215"/>
      <c r="AT470" s="215"/>
    </row>
    <row r="471" spans="1:46" x14ac:dyDescent="0.25">
      <c r="A471" s="215"/>
      <c r="B471" s="215"/>
      <c r="C471" s="215"/>
      <c r="D471" s="215"/>
      <c r="E471" s="215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  <c r="AE471" s="215"/>
      <c r="AF471" s="215"/>
      <c r="AG471" s="215"/>
      <c r="AH471" s="215"/>
      <c r="AI471" s="215"/>
      <c r="AJ471" s="215"/>
      <c r="AK471" s="215"/>
      <c r="AL471" s="215"/>
      <c r="AM471" s="215"/>
      <c r="AN471" s="215"/>
      <c r="AO471" s="215"/>
      <c r="AP471" s="215"/>
      <c r="AQ471" s="215"/>
      <c r="AR471" s="215"/>
      <c r="AS471" s="215"/>
      <c r="AT471" s="215"/>
    </row>
    <row r="472" spans="1:46" x14ac:dyDescent="0.25">
      <c r="A472" s="215"/>
      <c r="B472" s="215"/>
      <c r="C472" s="215"/>
      <c r="D472" s="215"/>
      <c r="E472" s="215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  <c r="AH472" s="215"/>
      <c r="AI472" s="215"/>
      <c r="AJ472" s="215"/>
      <c r="AK472" s="215"/>
      <c r="AL472" s="215"/>
      <c r="AM472" s="215"/>
      <c r="AN472" s="215"/>
      <c r="AO472" s="215"/>
      <c r="AP472" s="215"/>
      <c r="AQ472" s="215"/>
      <c r="AR472" s="215"/>
      <c r="AS472" s="215"/>
      <c r="AT472" s="215"/>
    </row>
    <row r="473" spans="1:46" x14ac:dyDescent="0.25">
      <c r="A473" s="215"/>
      <c r="B473" s="215"/>
      <c r="C473" s="215"/>
      <c r="D473" s="215"/>
      <c r="E473" s="215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  <c r="AE473" s="215"/>
      <c r="AF473" s="215"/>
      <c r="AG473" s="215"/>
      <c r="AH473" s="215"/>
      <c r="AI473" s="215"/>
      <c r="AJ473" s="215"/>
      <c r="AK473" s="215"/>
      <c r="AL473" s="215"/>
      <c r="AM473" s="215"/>
      <c r="AN473" s="215"/>
      <c r="AO473" s="215"/>
      <c r="AP473" s="215"/>
      <c r="AQ473" s="215"/>
      <c r="AR473" s="215"/>
      <c r="AS473" s="215"/>
      <c r="AT473" s="215"/>
    </row>
    <row r="474" spans="1:46" x14ac:dyDescent="0.25">
      <c r="A474" s="215"/>
      <c r="B474" s="215"/>
      <c r="C474" s="215"/>
      <c r="D474" s="215"/>
      <c r="E474" s="215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  <c r="AE474" s="215"/>
      <c r="AF474" s="215"/>
      <c r="AG474" s="215"/>
      <c r="AH474" s="215"/>
      <c r="AI474" s="215"/>
      <c r="AJ474" s="215"/>
      <c r="AK474" s="215"/>
      <c r="AL474" s="215"/>
      <c r="AM474" s="215"/>
      <c r="AN474" s="215"/>
      <c r="AO474" s="215"/>
      <c r="AP474" s="215"/>
      <c r="AQ474" s="215"/>
      <c r="AR474" s="215"/>
      <c r="AS474" s="215"/>
      <c r="AT474" s="215"/>
    </row>
    <row r="475" spans="1:46" x14ac:dyDescent="0.25">
      <c r="A475" s="215"/>
      <c r="B475" s="215"/>
      <c r="C475" s="215"/>
      <c r="D475" s="215"/>
      <c r="E475" s="215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  <c r="AE475" s="215"/>
      <c r="AF475" s="215"/>
      <c r="AG475" s="215"/>
      <c r="AH475" s="215"/>
      <c r="AI475" s="215"/>
      <c r="AJ475" s="215"/>
      <c r="AK475" s="215"/>
      <c r="AL475" s="215"/>
      <c r="AM475" s="215"/>
      <c r="AN475" s="215"/>
      <c r="AO475" s="215"/>
      <c r="AP475" s="215"/>
      <c r="AQ475" s="215"/>
      <c r="AR475" s="215"/>
      <c r="AS475" s="215"/>
      <c r="AT475" s="215"/>
    </row>
    <row r="476" spans="1:46" x14ac:dyDescent="0.25">
      <c r="A476" s="215"/>
      <c r="B476" s="215"/>
      <c r="C476" s="215"/>
      <c r="D476" s="215"/>
      <c r="E476" s="215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  <c r="AE476" s="215"/>
      <c r="AF476" s="215"/>
      <c r="AG476" s="215"/>
      <c r="AH476" s="215"/>
      <c r="AI476" s="215"/>
      <c r="AJ476" s="215"/>
      <c r="AK476" s="215"/>
      <c r="AL476" s="215"/>
      <c r="AM476" s="215"/>
      <c r="AN476" s="215"/>
      <c r="AO476" s="215"/>
      <c r="AP476" s="215"/>
      <c r="AQ476" s="215"/>
      <c r="AR476" s="215"/>
      <c r="AS476" s="215"/>
      <c r="AT476" s="215"/>
    </row>
    <row r="477" spans="1:46" x14ac:dyDescent="0.25">
      <c r="A477" s="215"/>
      <c r="B477" s="215"/>
      <c r="C477" s="215"/>
      <c r="D477" s="215"/>
      <c r="E477" s="215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  <c r="AE477" s="215"/>
      <c r="AF477" s="215"/>
      <c r="AG477" s="215"/>
      <c r="AH477" s="215"/>
      <c r="AI477" s="215"/>
      <c r="AJ477" s="215"/>
      <c r="AK477" s="215"/>
      <c r="AL477" s="215"/>
      <c r="AM477" s="215"/>
      <c r="AN477" s="215"/>
      <c r="AO477" s="215"/>
      <c r="AP477" s="215"/>
      <c r="AQ477" s="215"/>
      <c r="AR477" s="215"/>
      <c r="AS477" s="215"/>
      <c r="AT477" s="215"/>
    </row>
    <row r="478" spans="1:46" x14ac:dyDescent="0.25">
      <c r="A478" s="215"/>
      <c r="B478" s="215"/>
      <c r="C478" s="215"/>
      <c r="D478" s="215"/>
      <c r="E478" s="215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  <c r="AE478" s="215"/>
      <c r="AF478" s="215"/>
      <c r="AG478" s="215"/>
      <c r="AH478" s="215"/>
      <c r="AI478" s="215"/>
      <c r="AJ478" s="215"/>
      <c r="AK478" s="215"/>
      <c r="AL478" s="215"/>
      <c r="AM478" s="215"/>
      <c r="AN478" s="215"/>
      <c r="AO478" s="215"/>
      <c r="AP478" s="215"/>
      <c r="AQ478" s="215"/>
      <c r="AR478" s="215"/>
      <c r="AS478" s="215"/>
      <c r="AT478" s="215"/>
    </row>
    <row r="479" spans="1:46" x14ac:dyDescent="0.25">
      <c r="A479" s="215"/>
      <c r="B479" s="215"/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  <c r="AE479" s="215"/>
      <c r="AF479" s="215"/>
      <c r="AG479" s="215"/>
      <c r="AH479" s="215"/>
      <c r="AI479" s="215"/>
      <c r="AJ479" s="215"/>
      <c r="AK479" s="215"/>
      <c r="AL479" s="215"/>
      <c r="AM479" s="215"/>
      <c r="AN479" s="215"/>
      <c r="AO479" s="215"/>
      <c r="AP479" s="215"/>
      <c r="AQ479" s="215"/>
      <c r="AR479" s="215"/>
      <c r="AS479" s="215"/>
      <c r="AT479" s="215"/>
    </row>
    <row r="480" spans="1:46" x14ac:dyDescent="0.25">
      <c r="A480" s="215"/>
      <c r="B480" s="215"/>
      <c r="C480" s="215"/>
      <c r="D480" s="215"/>
      <c r="E480" s="215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  <c r="AE480" s="215"/>
      <c r="AF480" s="215"/>
      <c r="AG480" s="215"/>
      <c r="AH480" s="215"/>
      <c r="AI480" s="215"/>
      <c r="AJ480" s="215"/>
      <c r="AK480" s="215"/>
      <c r="AL480" s="215"/>
      <c r="AM480" s="215"/>
      <c r="AN480" s="215"/>
      <c r="AO480" s="215"/>
      <c r="AP480" s="215"/>
      <c r="AQ480" s="215"/>
      <c r="AR480" s="215"/>
      <c r="AS480" s="215"/>
      <c r="AT480" s="215"/>
    </row>
    <row r="481" spans="1:46" x14ac:dyDescent="0.25">
      <c r="A481" s="215"/>
      <c r="B481" s="215"/>
      <c r="C481" s="215"/>
      <c r="D481" s="215"/>
      <c r="E481" s="215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  <c r="AE481" s="215"/>
      <c r="AF481" s="215"/>
      <c r="AG481" s="215"/>
      <c r="AH481" s="215"/>
      <c r="AI481" s="215"/>
      <c r="AJ481" s="215"/>
      <c r="AK481" s="215"/>
      <c r="AL481" s="215"/>
      <c r="AM481" s="215"/>
      <c r="AN481" s="215"/>
      <c r="AO481" s="215"/>
      <c r="AP481" s="215"/>
      <c r="AQ481" s="215"/>
      <c r="AR481" s="215"/>
      <c r="AS481" s="215"/>
      <c r="AT481" s="215"/>
    </row>
    <row r="482" spans="1:46" x14ac:dyDescent="0.25">
      <c r="A482" s="215"/>
      <c r="B482" s="215"/>
      <c r="C482" s="215"/>
      <c r="D482" s="215"/>
      <c r="E482" s="215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  <c r="AE482" s="215"/>
      <c r="AF482" s="215"/>
      <c r="AG482" s="215"/>
      <c r="AH482" s="215"/>
      <c r="AI482" s="215"/>
      <c r="AJ482" s="215"/>
      <c r="AK482" s="215"/>
      <c r="AL482" s="215"/>
      <c r="AM482" s="215"/>
      <c r="AN482" s="215"/>
      <c r="AO482" s="215"/>
      <c r="AP482" s="215"/>
      <c r="AQ482" s="215"/>
      <c r="AR482" s="215"/>
      <c r="AS482" s="215"/>
      <c r="AT482" s="215"/>
    </row>
    <row r="483" spans="1:46" x14ac:dyDescent="0.25">
      <c r="A483" s="215"/>
      <c r="B483" s="215"/>
      <c r="C483" s="215"/>
      <c r="D483" s="215"/>
      <c r="E483" s="215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  <c r="AE483" s="215"/>
      <c r="AF483" s="215"/>
      <c r="AG483" s="215"/>
      <c r="AH483" s="215"/>
      <c r="AI483" s="215"/>
      <c r="AJ483" s="215"/>
      <c r="AK483" s="215"/>
      <c r="AL483" s="215"/>
      <c r="AM483" s="215"/>
      <c r="AN483" s="215"/>
      <c r="AO483" s="215"/>
      <c r="AP483" s="215"/>
      <c r="AQ483" s="215"/>
      <c r="AR483" s="215"/>
      <c r="AS483" s="215"/>
      <c r="AT483" s="215"/>
    </row>
    <row r="484" spans="1:46" x14ac:dyDescent="0.25">
      <c r="A484" s="215"/>
      <c r="B484" s="215"/>
      <c r="C484" s="215"/>
      <c r="D484" s="215"/>
      <c r="E484" s="215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  <c r="AE484" s="215"/>
      <c r="AF484" s="215"/>
      <c r="AG484" s="215"/>
      <c r="AH484" s="215"/>
      <c r="AI484" s="215"/>
      <c r="AJ484" s="215"/>
      <c r="AK484" s="215"/>
      <c r="AL484" s="215"/>
      <c r="AM484" s="215"/>
      <c r="AN484" s="215"/>
      <c r="AO484" s="215"/>
      <c r="AP484" s="215"/>
      <c r="AQ484" s="215"/>
      <c r="AR484" s="215"/>
      <c r="AS484" s="215"/>
      <c r="AT484" s="215"/>
    </row>
    <row r="485" spans="1:46" x14ac:dyDescent="0.25">
      <c r="A485" s="215"/>
      <c r="B485" s="215"/>
      <c r="C485" s="215"/>
      <c r="D485" s="215"/>
      <c r="E485" s="215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  <c r="AE485" s="215"/>
      <c r="AF485" s="215"/>
      <c r="AG485" s="215"/>
      <c r="AH485" s="215"/>
      <c r="AI485" s="215"/>
      <c r="AJ485" s="215"/>
      <c r="AK485" s="215"/>
      <c r="AL485" s="215"/>
      <c r="AM485" s="215"/>
      <c r="AN485" s="215"/>
      <c r="AO485" s="215"/>
      <c r="AP485" s="215"/>
      <c r="AQ485" s="215"/>
      <c r="AR485" s="215"/>
      <c r="AS485" s="215"/>
      <c r="AT485" s="215"/>
    </row>
    <row r="486" spans="1:46" x14ac:dyDescent="0.25">
      <c r="A486" s="215"/>
      <c r="B486" s="215"/>
      <c r="C486" s="215"/>
      <c r="D486" s="215"/>
      <c r="E486" s="215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  <c r="AE486" s="215"/>
      <c r="AF486" s="215"/>
      <c r="AG486" s="215"/>
      <c r="AH486" s="215"/>
      <c r="AI486" s="215"/>
      <c r="AJ486" s="215"/>
      <c r="AK486" s="215"/>
      <c r="AL486" s="215"/>
      <c r="AM486" s="215"/>
      <c r="AN486" s="215"/>
      <c r="AO486" s="215"/>
      <c r="AP486" s="215"/>
      <c r="AQ486" s="215"/>
      <c r="AR486" s="215"/>
      <c r="AS486" s="215"/>
      <c r="AT486" s="215"/>
    </row>
    <row r="487" spans="1:46" x14ac:dyDescent="0.25">
      <c r="A487" s="215"/>
      <c r="B487" s="215"/>
      <c r="C487" s="215"/>
      <c r="D487" s="215"/>
      <c r="E487" s="215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  <c r="AE487" s="215"/>
      <c r="AF487" s="215"/>
      <c r="AG487" s="215"/>
      <c r="AH487" s="215"/>
      <c r="AI487" s="215"/>
      <c r="AJ487" s="215"/>
      <c r="AK487" s="215"/>
      <c r="AL487" s="215"/>
      <c r="AM487" s="215"/>
      <c r="AN487" s="215"/>
      <c r="AO487" s="215"/>
      <c r="AP487" s="215"/>
      <c r="AQ487" s="215"/>
      <c r="AR487" s="215"/>
      <c r="AS487" s="215"/>
      <c r="AT487" s="215"/>
    </row>
    <row r="488" spans="1:46" x14ac:dyDescent="0.25">
      <c r="A488" s="215"/>
      <c r="B488" s="215"/>
      <c r="C488" s="215"/>
      <c r="D488" s="215"/>
      <c r="E488" s="215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  <c r="AE488" s="215"/>
      <c r="AF488" s="215"/>
      <c r="AG488" s="215"/>
      <c r="AH488" s="215"/>
      <c r="AI488" s="215"/>
      <c r="AJ488" s="215"/>
      <c r="AK488" s="215"/>
      <c r="AL488" s="215"/>
      <c r="AM488" s="215"/>
      <c r="AN488" s="215"/>
      <c r="AO488" s="215"/>
      <c r="AP488" s="215"/>
      <c r="AQ488" s="215"/>
      <c r="AR488" s="215"/>
      <c r="AS488" s="215"/>
      <c r="AT488" s="215"/>
    </row>
    <row r="489" spans="1:46" x14ac:dyDescent="0.25">
      <c r="A489" s="215"/>
      <c r="B489" s="215"/>
      <c r="C489" s="215"/>
      <c r="D489" s="215"/>
      <c r="E489" s="215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  <c r="AE489" s="215"/>
      <c r="AF489" s="215"/>
      <c r="AG489" s="215"/>
      <c r="AH489" s="215"/>
      <c r="AI489" s="215"/>
      <c r="AJ489" s="215"/>
      <c r="AK489" s="215"/>
      <c r="AL489" s="215"/>
      <c r="AM489" s="215"/>
      <c r="AN489" s="215"/>
      <c r="AO489" s="215"/>
      <c r="AP489" s="215"/>
      <c r="AQ489" s="215"/>
      <c r="AR489" s="215"/>
      <c r="AS489" s="215"/>
      <c r="AT489" s="215"/>
    </row>
    <row r="490" spans="1:46" x14ac:dyDescent="0.25">
      <c r="A490" s="215"/>
      <c r="B490" s="215"/>
      <c r="C490" s="215"/>
      <c r="D490" s="215"/>
      <c r="E490" s="215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  <c r="AE490" s="215"/>
      <c r="AF490" s="215"/>
      <c r="AG490" s="215"/>
      <c r="AH490" s="215"/>
      <c r="AI490" s="215"/>
      <c r="AJ490" s="215"/>
      <c r="AK490" s="215"/>
      <c r="AL490" s="215"/>
      <c r="AM490" s="215"/>
      <c r="AN490" s="215"/>
      <c r="AO490" s="215"/>
      <c r="AP490" s="215"/>
      <c r="AQ490" s="215"/>
      <c r="AR490" s="215"/>
      <c r="AS490" s="215"/>
      <c r="AT490" s="215"/>
    </row>
    <row r="491" spans="1:46" x14ac:dyDescent="0.25">
      <c r="A491" s="215"/>
      <c r="B491" s="215"/>
      <c r="C491" s="215"/>
      <c r="D491" s="215"/>
      <c r="E491" s="215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</row>
    <row r="492" spans="1:46" x14ac:dyDescent="0.25">
      <c r="A492" s="215"/>
      <c r="B492" s="215"/>
      <c r="C492" s="215"/>
      <c r="D492" s="215"/>
      <c r="E492" s="215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  <c r="AE492" s="215"/>
      <c r="AF492" s="215"/>
      <c r="AG492" s="215"/>
      <c r="AH492" s="215"/>
      <c r="AI492" s="215"/>
      <c r="AJ492" s="215"/>
      <c r="AK492" s="215"/>
      <c r="AL492" s="215"/>
      <c r="AM492" s="215"/>
      <c r="AN492" s="215"/>
      <c r="AO492" s="215"/>
      <c r="AP492" s="215"/>
      <c r="AQ492" s="215"/>
      <c r="AR492" s="215"/>
      <c r="AS492" s="215"/>
      <c r="AT492" s="215"/>
    </row>
    <row r="493" spans="1:46" x14ac:dyDescent="0.25">
      <c r="A493" s="215"/>
      <c r="B493" s="215"/>
      <c r="C493" s="215"/>
      <c r="D493" s="215"/>
      <c r="E493" s="215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  <c r="AE493" s="215"/>
      <c r="AF493" s="215"/>
      <c r="AG493" s="215"/>
      <c r="AH493" s="215"/>
      <c r="AI493" s="215"/>
      <c r="AJ493" s="215"/>
      <c r="AK493" s="215"/>
      <c r="AL493" s="215"/>
      <c r="AM493" s="215"/>
      <c r="AN493" s="215"/>
      <c r="AO493" s="215"/>
      <c r="AP493" s="215"/>
      <c r="AQ493" s="215"/>
      <c r="AR493" s="215"/>
      <c r="AS493" s="215"/>
      <c r="AT493" s="215"/>
    </row>
    <row r="494" spans="1:46" x14ac:dyDescent="0.25">
      <c r="A494" s="215"/>
      <c r="B494" s="215"/>
      <c r="C494" s="215"/>
      <c r="D494" s="215"/>
      <c r="E494" s="215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  <c r="AE494" s="215"/>
      <c r="AF494" s="215"/>
      <c r="AG494" s="215"/>
      <c r="AH494" s="215"/>
      <c r="AI494" s="215"/>
      <c r="AJ494" s="215"/>
      <c r="AK494" s="215"/>
      <c r="AL494" s="215"/>
      <c r="AM494" s="215"/>
      <c r="AN494" s="215"/>
      <c r="AO494" s="215"/>
      <c r="AP494" s="215"/>
      <c r="AQ494" s="215"/>
      <c r="AR494" s="215"/>
      <c r="AS494" s="215"/>
      <c r="AT494" s="215"/>
    </row>
    <row r="495" spans="1:46" x14ac:dyDescent="0.25">
      <c r="A495" s="215"/>
      <c r="B495" s="215"/>
      <c r="C495" s="215"/>
      <c r="D495" s="215"/>
      <c r="E495" s="215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  <c r="AE495" s="215"/>
      <c r="AF495" s="215"/>
      <c r="AG495" s="215"/>
      <c r="AH495" s="215"/>
      <c r="AI495" s="215"/>
      <c r="AJ495" s="215"/>
      <c r="AK495" s="215"/>
      <c r="AL495" s="215"/>
      <c r="AM495" s="215"/>
      <c r="AN495" s="215"/>
      <c r="AO495" s="215"/>
      <c r="AP495" s="215"/>
      <c r="AQ495" s="215"/>
      <c r="AR495" s="215"/>
      <c r="AS495" s="215"/>
      <c r="AT495" s="215"/>
    </row>
    <row r="496" spans="1:46" x14ac:dyDescent="0.25">
      <c r="A496" s="215"/>
      <c r="B496" s="215"/>
      <c r="C496" s="215"/>
      <c r="D496" s="215"/>
      <c r="E496" s="215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  <c r="AI496" s="215"/>
      <c r="AJ496" s="215"/>
      <c r="AK496" s="215"/>
      <c r="AL496" s="215"/>
      <c r="AM496" s="215"/>
      <c r="AN496" s="215"/>
      <c r="AO496" s="215"/>
      <c r="AP496" s="215"/>
      <c r="AQ496" s="215"/>
      <c r="AR496" s="215"/>
      <c r="AS496" s="215"/>
      <c r="AT496" s="215"/>
    </row>
    <row r="497" spans="1:46" x14ac:dyDescent="0.25">
      <c r="A497" s="215"/>
      <c r="B497" s="215"/>
      <c r="C497" s="215"/>
      <c r="D497" s="215"/>
      <c r="E497" s="215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  <c r="AE497" s="215"/>
      <c r="AF497" s="215"/>
      <c r="AG497" s="215"/>
      <c r="AH497" s="215"/>
      <c r="AI497" s="215"/>
      <c r="AJ497" s="215"/>
      <c r="AK497" s="215"/>
      <c r="AL497" s="215"/>
      <c r="AM497" s="215"/>
      <c r="AN497" s="215"/>
      <c r="AO497" s="215"/>
      <c r="AP497" s="215"/>
      <c r="AQ497" s="215"/>
      <c r="AR497" s="215"/>
      <c r="AS497" s="215"/>
      <c r="AT497" s="215"/>
    </row>
    <row r="498" spans="1:46" x14ac:dyDescent="0.25">
      <c r="A498" s="215"/>
      <c r="B498" s="215"/>
      <c r="C498" s="215"/>
      <c r="D498" s="215"/>
      <c r="E498" s="215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  <c r="AE498" s="215"/>
      <c r="AF498" s="215"/>
      <c r="AG498" s="215"/>
      <c r="AH498" s="215"/>
      <c r="AI498" s="215"/>
      <c r="AJ498" s="215"/>
      <c r="AK498" s="215"/>
      <c r="AL498" s="215"/>
      <c r="AM498" s="215"/>
      <c r="AN498" s="215"/>
      <c r="AO498" s="215"/>
      <c r="AP498" s="215"/>
      <c r="AQ498" s="215"/>
      <c r="AR498" s="215"/>
      <c r="AS498" s="215"/>
      <c r="AT498" s="215"/>
    </row>
    <row r="499" spans="1:46" x14ac:dyDescent="0.25">
      <c r="A499" s="215"/>
      <c r="B499" s="215"/>
      <c r="C499" s="215"/>
      <c r="D499" s="215"/>
      <c r="E499" s="215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  <c r="AE499" s="215"/>
      <c r="AF499" s="215"/>
      <c r="AG499" s="215"/>
      <c r="AH499" s="215"/>
      <c r="AI499" s="215"/>
      <c r="AJ499" s="215"/>
      <c r="AK499" s="215"/>
      <c r="AL499" s="215"/>
      <c r="AM499" s="215"/>
      <c r="AN499" s="215"/>
      <c r="AO499" s="215"/>
      <c r="AP499" s="215"/>
      <c r="AQ499" s="215"/>
      <c r="AR499" s="215"/>
      <c r="AS499" s="215"/>
      <c r="AT499" s="215"/>
    </row>
    <row r="500" spans="1:46" x14ac:dyDescent="0.25">
      <c r="A500" s="215"/>
      <c r="B500" s="215"/>
      <c r="C500" s="215"/>
      <c r="D500" s="215"/>
      <c r="E500" s="215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  <c r="AE500" s="215"/>
      <c r="AF500" s="215"/>
      <c r="AG500" s="215"/>
      <c r="AH500" s="215"/>
      <c r="AI500" s="215"/>
      <c r="AJ500" s="215"/>
      <c r="AK500" s="215"/>
      <c r="AL500" s="215"/>
      <c r="AM500" s="215"/>
      <c r="AN500" s="215"/>
      <c r="AO500" s="215"/>
      <c r="AP500" s="215"/>
      <c r="AQ500" s="215"/>
      <c r="AR500" s="215"/>
      <c r="AS500" s="215"/>
      <c r="AT500" s="215"/>
    </row>
    <row r="501" spans="1:46" x14ac:dyDescent="0.25">
      <c r="A501" s="215"/>
      <c r="B501" s="215"/>
      <c r="C501" s="215"/>
      <c r="D501" s="215"/>
      <c r="E501" s="215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  <c r="AE501" s="215"/>
      <c r="AF501" s="215"/>
      <c r="AG501" s="215"/>
      <c r="AH501" s="215"/>
      <c r="AI501" s="215"/>
      <c r="AJ501" s="215"/>
      <c r="AK501" s="215"/>
      <c r="AL501" s="215"/>
      <c r="AM501" s="215"/>
      <c r="AN501" s="215"/>
      <c r="AO501" s="215"/>
      <c r="AP501" s="215"/>
      <c r="AQ501" s="215"/>
      <c r="AR501" s="215"/>
      <c r="AS501" s="215"/>
      <c r="AT501" s="215"/>
    </row>
    <row r="502" spans="1:46" x14ac:dyDescent="0.25">
      <c r="A502" s="215"/>
      <c r="B502" s="215"/>
      <c r="C502" s="215"/>
      <c r="D502" s="215"/>
      <c r="E502" s="215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  <c r="AE502" s="215"/>
      <c r="AF502" s="215"/>
      <c r="AG502" s="215"/>
      <c r="AH502" s="215"/>
      <c r="AI502" s="215"/>
      <c r="AJ502" s="215"/>
      <c r="AK502" s="215"/>
      <c r="AL502" s="215"/>
      <c r="AM502" s="215"/>
      <c r="AN502" s="215"/>
      <c r="AO502" s="215"/>
      <c r="AP502" s="215"/>
      <c r="AQ502" s="215"/>
      <c r="AR502" s="215"/>
      <c r="AS502" s="215"/>
      <c r="AT502" s="215"/>
    </row>
    <row r="503" spans="1:46" x14ac:dyDescent="0.25">
      <c r="A503" s="215"/>
      <c r="B503" s="215"/>
      <c r="C503" s="215"/>
      <c r="D503" s="215"/>
      <c r="E503" s="215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  <c r="AE503" s="215"/>
      <c r="AF503" s="215"/>
      <c r="AG503" s="215"/>
      <c r="AH503" s="215"/>
      <c r="AI503" s="215"/>
      <c r="AJ503" s="215"/>
      <c r="AK503" s="215"/>
      <c r="AL503" s="215"/>
      <c r="AM503" s="215"/>
      <c r="AN503" s="215"/>
      <c r="AO503" s="215"/>
      <c r="AP503" s="215"/>
      <c r="AQ503" s="215"/>
      <c r="AR503" s="215"/>
      <c r="AS503" s="215"/>
      <c r="AT503" s="215"/>
    </row>
    <row r="504" spans="1:46" x14ac:dyDescent="0.25">
      <c r="A504" s="215"/>
      <c r="B504" s="215"/>
      <c r="C504" s="215"/>
      <c r="D504" s="215"/>
      <c r="E504" s="215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  <c r="AE504" s="215"/>
      <c r="AF504" s="215"/>
      <c r="AG504" s="215"/>
      <c r="AH504" s="215"/>
      <c r="AI504" s="215"/>
      <c r="AJ504" s="215"/>
      <c r="AK504" s="215"/>
      <c r="AL504" s="215"/>
      <c r="AM504" s="215"/>
      <c r="AN504" s="215"/>
      <c r="AO504" s="215"/>
      <c r="AP504" s="215"/>
      <c r="AQ504" s="215"/>
      <c r="AR504" s="215"/>
      <c r="AS504" s="215"/>
      <c r="AT504" s="215"/>
    </row>
    <row r="505" spans="1:46" x14ac:dyDescent="0.25">
      <c r="A505" s="215"/>
      <c r="B505" s="215"/>
      <c r="C505" s="215"/>
      <c r="D505" s="215"/>
      <c r="E505" s="215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  <c r="AE505" s="215"/>
      <c r="AF505" s="215"/>
      <c r="AG505" s="215"/>
      <c r="AH505" s="215"/>
      <c r="AI505" s="215"/>
      <c r="AJ505" s="215"/>
      <c r="AK505" s="215"/>
      <c r="AL505" s="215"/>
      <c r="AM505" s="215"/>
      <c r="AN505" s="215"/>
      <c r="AO505" s="215"/>
      <c r="AP505" s="215"/>
      <c r="AQ505" s="215"/>
      <c r="AR505" s="215"/>
      <c r="AS505" s="215"/>
      <c r="AT505" s="215"/>
    </row>
    <row r="506" spans="1:46" x14ac:dyDescent="0.25">
      <c r="A506" s="215"/>
      <c r="B506" s="215"/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  <c r="AE506" s="215"/>
      <c r="AF506" s="215"/>
      <c r="AG506" s="215"/>
      <c r="AH506" s="215"/>
      <c r="AI506" s="215"/>
      <c r="AJ506" s="215"/>
      <c r="AK506" s="215"/>
      <c r="AL506" s="215"/>
      <c r="AM506" s="215"/>
      <c r="AN506" s="215"/>
      <c r="AO506" s="215"/>
      <c r="AP506" s="215"/>
      <c r="AQ506" s="215"/>
      <c r="AR506" s="215"/>
      <c r="AS506" s="215"/>
      <c r="AT506" s="215"/>
    </row>
    <row r="507" spans="1:46" x14ac:dyDescent="0.25">
      <c r="A507" s="215"/>
      <c r="B507" s="215"/>
      <c r="C507" s="215"/>
      <c r="D507" s="215"/>
      <c r="E507" s="215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  <c r="AE507" s="215"/>
      <c r="AF507" s="215"/>
      <c r="AG507" s="215"/>
      <c r="AH507" s="215"/>
      <c r="AI507" s="215"/>
      <c r="AJ507" s="215"/>
      <c r="AK507" s="215"/>
      <c r="AL507" s="215"/>
      <c r="AM507" s="215"/>
      <c r="AN507" s="215"/>
      <c r="AO507" s="215"/>
      <c r="AP507" s="215"/>
      <c r="AQ507" s="215"/>
      <c r="AR507" s="215"/>
      <c r="AS507" s="215"/>
      <c r="AT507" s="215"/>
    </row>
    <row r="508" spans="1:46" x14ac:dyDescent="0.25">
      <c r="A508" s="215"/>
      <c r="B508" s="215"/>
      <c r="C508" s="215"/>
      <c r="D508" s="215"/>
      <c r="E508" s="215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  <c r="AE508" s="215"/>
      <c r="AF508" s="215"/>
      <c r="AG508" s="215"/>
      <c r="AH508" s="215"/>
      <c r="AI508" s="215"/>
      <c r="AJ508" s="215"/>
      <c r="AK508" s="215"/>
      <c r="AL508" s="215"/>
      <c r="AM508" s="215"/>
      <c r="AN508" s="215"/>
      <c r="AO508" s="215"/>
      <c r="AP508" s="215"/>
      <c r="AQ508" s="215"/>
      <c r="AR508" s="215"/>
      <c r="AS508" s="215"/>
      <c r="AT508" s="215"/>
    </row>
    <row r="509" spans="1:46" x14ac:dyDescent="0.25">
      <c r="A509" s="215"/>
      <c r="B509" s="215"/>
      <c r="C509" s="215"/>
      <c r="D509" s="215"/>
      <c r="E509" s="215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  <c r="AE509" s="215"/>
      <c r="AF509" s="215"/>
      <c r="AG509" s="215"/>
      <c r="AH509" s="215"/>
      <c r="AI509" s="215"/>
      <c r="AJ509" s="215"/>
      <c r="AK509" s="215"/>
      <c r="AL509" s="215"/>
      <c r="AM509" s="215"/>
      <c r="AN509" s="215"/>
      <c r="AO509" s="215"/>
      <c r="AP509" s="215"/>
      <c r="AQ509" s="215"/>
      <c r="AR509" s="215"/>
      <c r="AS509" s="215"/>
      <c r="AT509" s="215"/>
    </row>
    <row r="510" spans="1:46" x14ac:dyDescent="0.25">
      <c r="A510" s="215"/>
      <c r="B510" s="215"/>
      <c r="C510" s="215"/>
      <c r="D510" s="215"/>
      <c r="E510" s="215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  <c r="AI510" s="215"/>
      <c r="AJ510" s="215"/>
      <c r="AK510" s="215"/>
      <c r="AL510" s="215"/>
      <c r="AM510" s="215"/>
      <c r="AN510" s="215"/>
      <c r="AO510" s="215"/>
      <c r="AP510" s="215"/>
      <c r="AQ510" s="215"/>
      <c r="AR510" s="215"/>
      <c r="AS510" s="215"/>
      <c r="AT510" s="215"/>
    </row>
    <row r="511" spans="1:46" x14ac:dyDescent="0.25">
      <c r="A511" s="215"/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  <c r="AI511" s="215"/>
      <c r="AJ511" s="215"/>
      <c r="AK511" s="215"/>
      <c r="AL511" s="215"/>
      <c r="AM511" s="215"/>
      <c r="AN511" s="215"/>
      <c r="AO511" s="215"/>
      <c r="AP511" s="215"/>
      <c r="AQ511" s="215"/>
      <c r="AR511" s="215"/>
      <c r="AS511" s="215"/>
      <c r="AT511" s="215"/>
    </row>
    <row r="512" spans="1:46" x14ac:dyDescent="0.25">
      <c r="A512" s="215"/>
      <c r="B512" s="215"/>
      <c r="C512" s="215"/>
      <c r="D512" s="215"/>
      <c r="E512" s="215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  <c r="AI512" s="215"/>
      <c r="AJ512" s="215"/>
      <c r="AK512" s="215"/>
      <c r="AL512" s="215"/>
      <c r="AM512" s="215"/>
      <c r="AN512" s="215"/>
      <c r="AO512" s="215"/>
      <c r="AP512" s="215"/>
      <c r="AQ512" s="215"/>
      <c r="AR512" s="215"/>
      <c r="AS512" s="215"/>
      <c r="AT512" s="215"/>
    </row>
    <row r="513" spans="1:46" x14ac:dyDescent="0.25">
      <c r="A513" s="215"/>
      <c r="B513" s="215"/>
      <c r="C513" s="215"/>
      <c r="D513" s="215"/>
      <c r="E513" s="215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  <c r="AI513" s="215"/>
      <c r="AJ513" s="215"/>
      <c r="AK513" s="215"/>
      <c r="AL513" s="215"/>
      <c r="AM513" s="215"/>
      <c r="AN513" s="215"/>
      <c r="AO513" s="215"/>
      <c r="AP513" s="215"/>
      <c r="AQ513" s="215"/>
      <c r="AR513" s="215"/>
      <c r="AS513" s="215"/>
      <c r="AT513" s="215"/>
    </row>
    <row r="514" spans="1:46" x14ac:dyDescent="0.25">
      <c r="A514" s="215"/>
      <c r="B514" s="215"/>
      <c r="C514" s="215"/>
      <c r="D514" s="215"/>
      <c r="E514" s="215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  <c r="AI514" s="215"/>
      <c r="AJ514" s="215"/>
      <c r="AK514" s="215"/>
      <c r="AL514" s="215"/>
      <c r="AM514" s="215"/>
      <c r="AN514" s="215"/>
      <c r="AO514" s="215"/>
      <c r="AP514" s="215"/>
      <c r="AQ514" s="215"/>
      <c r="AR514" s="215"/>
      <c r="AS514" s="215"/>
      <c r="AT514" s="215"/>
    </row>
    <row r="515" spans="1:46" x14ac:dyDescent="0.25">
      <c r="A515" s="215"/>
      <c r="B515" s="215"/>
      <c r="C515" s="215"/>
      <c r="D515" s="215"/>
      <c r="E515" s="215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  <c r="AE515" s="215"/>
      <c r="AF515" s="215"/>
      <c r="AG515" s="215"/>
      <c r="AH515" s="215"/>
      <c r="AI515" s="215"/>
      <c r="AJ515" s="215"/>
      <c r="AK515" s="215"/>
      <c r="AL515" s="215"/>
      <c r="AM515" s="215"/>
      <c r="AN515" s="215"/>
      <c r="AO515" s="215"/>
      <c r="AP515" s="215"/>
      <c r="AQ515" s="215"/>
      <c r="AR515" s="215"/>
      <c r="AS515" s="215"/>
      <c r="AT515" s="215"/>
    </row>
    <row r="516" spans="1:46" x14ac:dyDescent="0.25">
      <c r="A516" s="215"/>
      <c r="B516" s="215"/>
      <c r="C516" s="215"/>
      <c r="D516" s="215"/>
      <c r="E516" s="215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  <c r="AE516" s="215"/>
      <c r="AF516" s="215"/>
      <c r="AG516" s="215"/>
      <c r="AH516" s="215"/>
      <c r="AI516" s="215"/>
      <c r="AJ516" s="215"/>
      <c r="AK516" s="215"/>
      <c r="AL516" s="215"/>
      <c r="AM516" s="215"/>
      <c r="AN516" s="215"/>
      <c r="AO516" s="215"/>
      <c r="AP516" s="215"/>
      <c r="AQ516" s="215"/>
      <c r="AR516" s="215"/>
      <c r="AS516" s="215"/>
      <c r="AT516" s="215"/>
    </row>
    <row r="517" spans="1:46" x14ac:dyDescent="0.25">
      <c r="A517" s="215"/>
      <c r="B517" s="215"/>
      <c r="C517" s="215"/>
      <c r="D517" s="215"/>
      <c r="E517" s="215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  <c r="AE517" s="215"/>
      <c r="AF517" s="215"/>
      <c r="AG517" s="215"/>
      <c r="AH517" s="215"/>
      <c r="AI517" s="215"/>
      <c r="AJ517" s="215"/>
      <c r="AK517" s="215"/>
      <c r="AL517" s="215"/>
      <c r="AM517" s="215"/>
      <c r="AN517" s="215"/>
      <c r="AO517" s="215"/>
      <c r="AP517" s="215"/>
      <c r="AQ517" s="215"/>
      <c r="AR517" s="215"/>
      <c r="AS517" s="215"/>
      <c r="AT517" s="215"/>
    </row>
    <row r="518" spans="1:46" x14ac:dyDescent="0.25">
      <c r="A518" s="215"/>
      <c r="B518" s="215"/>
      <c r="C518" s="215"/>
      <c r="D518" s="215"/>
      <c r="E518" s="215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  <c r="AE518" s="215"/>
      <c r="AF518" s="215"/>
      <c r="AG518" s="215"/>
      <c r="AH518" s="215"/>
      <c r="AI518" s="215"/>
      <c r="AJ518" s="215"/>
      <c r="AK518" s="215"/>
      <c r="AL518" s="215"/>
      <c r="AM518" s="215"/>
      <c r="AN518" s="215"/>
      <c r="AO518" s="215"/>
      <c r="AP518" s="215"/>
      <c r="AQ518" s="215"/>
      <c r="AR518" s="215"/>
      <c r="AS518" s="215"/>
      <c r="AT518" s="215"/>
    </row>
    <row r="519" spans="1:46" x14ac:dyDescent="0.25">
      <c r="A519" s="215"/>
      <c r="B519" s="215"/>
      <c r="C519" s="215"/>
      <c r="D519" s="215"/>
      <c r="E519" s="215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  <c r="AE519" s="215"/>
      <c r="AF519" s="215"/>
      <c r="AG519" s="215"/>
      <c r="AH519" s="215"/>
      <c r="AI519" s="215"/>
      <c r="AJ519" s="215"/>
      <c r="AK519" s="215"/>
      <c r="AL519" s="215"/>
      <c r="AM519" s="215"/>
      <c r="AN519" s="215"/>
      <c r="AO519" s="215"/>
      <c r="AP519" s="215"/>
      <c r="AQ519" s="215"/>
      <c r="AR519" s="215"/>
      <c r="AS519" s="215"/>
      <c r="AT519" s="215"/>
    </row>
    <row r="520" spans="1:46" x14ac:dyDescent="0.25">
      <c r="A520" s="215"/>
      <c r="B520" s="215"/>
      <c r="C520" s="215"/>
      <c r="D520" s="215"/>
      <c r="E520" s="215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  <c r="AE520" s="215"/>
      <c r="AF520" s="215"/>
      <c r="AG520" s="215"/>
      <c r="AH520" s="215"/>
      <c r="AI520" s="215"/>
      <c r="AJ520" s="215"/>
      <c r="AK520" s="215"/>
      <c r="AL520" s="215"/>
      <c r="AM520" s="215"/>
      <c r="AN520" s="215"/>
      <c r="AO520" s="215"/>
      <c r="AP520" s="215"/>
      <c r="AQ520" s="215"/>
      <c r="AR520" s="215"/>
      <c r="AS520" s="215"/>
      <c r="AT520" s="215"/>
    </row>
    <row r="521" spans="1:46" x14ac:dyDescent="0.25">
      <c r="A521" s="215"/>
      <c r="B521" s="215"/>
      <c r="C521" s="215"/>
      <c r="D521" s="215"/>
      <c r="E521" s="215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  <c r="AH521" s="215"/>
      <c r="AI521" s="215"/>
      <c r="AJ521" s="215"/>
      <c r="AK521" s="215"/>
      <c r="AL521" s="215"/>
      <c r="AM521" s="215"/>
      <c r="AN521" s="215"/>
      <c r="AO521" s="215"/>
      <c r="AP521" s="215"/>
      <c r="AQ521" s="215"/>
      <c r="AR521" s="215"/>
      <c r="AS521" s="215"/>
      <c r="AT521" s="215"/>
    </row>
    <row r="522" spans="1:46" x14ac:dyDescent="0.25">
      <c r="A522" s="215"/>
      <c r="B522" s="215"/>
      <c r="C522" s="215"/>
      <c r="D522" s="215"/>
      <c r="E522" s="215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  <c r="AE522" s="215"/>
      <c r="AF522" s="215"/>
      <c r="AG522" s="215"/>
      <c r="AH522" s="215"/>
      <c r="AI522" s="215"/>
      <c r="AJ522" s="215"/>
      <c r="AK522" s="215"/>
      <c r="AL522" s="215"/>
      <c r="AM522" s="215"/>
      <c r="AN522" s="215"/>
      <c r="AO522" s="215"/>
      <c r="AP522" s="215"/>
      <c r="AQ522" s="215"/>
      <c r="AR522" s="215"/>
      <c r="AS522" s="215"/>
      <c r="AT522" s="215"/>
    </row>
    <row r="523" spans="1:46" x14ac:dyDescent="0.25">
      <c r="A523" s="215"/>
      <c r="B523" s="215"/>
      <c r="C523" s="215"/>
      <c r="D523" s="215"/>
      <c r="E523" s="215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  <c r="AE523" s="215"/>
      <c r="AF523" s="215"/>
      <c r="AG523" s="215"/>
      <c r="AH523" s="215"/>
      <c r="AI523" s="215"/>
      <c r="AJ523" s="215"/>
      <c r="AK523" s="215"/>
      <c r="AL523" s="215"/>
      <c r="AM523" s="215"/>
      <c r="AN523" s="215"/>
      <c r="AO523" s="215"/>
      <c r="AP523" s="215"/>
      <c r="AQ523" s="215"/>
      <c r="AR523" s="215"/>
      <c r="AS523" s="215"/>
      <c r="AT523" s="215"/>
    </row>
    <row r="524" spans="1:46" x14ac:dyDescent="0.25">
      <c r="A524" s="215"/>
      <c r="B524" s="215"/>
      <c r="C524" s="215"/>
      <c r="D524" s="215"/>
      <c r="E524" s="215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  <c r="AE524" s="215"/>
      <c r="AF524" s="215"/>
      <c r="AG524" s="215"/>
      <c r="AH524" s="215"/>
      <c r="AI524" s="215"/>
      <c r="AJ524" s="215"/>
      <c r="AK524" s="215"/>
      <c r="AL524" s="215"/>
      <c r="AM524" s="215"/>
      <c r="AN524" s="215"/>
      <c r="AO524" s="215"/>
      <c r="AP524" s="215"/>
      <c r="AQ524" s="215"/>
      <c r="AR524" s="215"/>
      <c r="AS524" s="215"/>
      <c r="AT524" s="215"/>
    </row>
    <row r="525" spans="1:46" x14ac:dyDescent="0.25">
      <c r="A525" s="215"/>
      <c r="B525" s="215"/>
      <c r="C525" s="215"/>
      <c r="D525" s="215"/>
      <c r="E525" s="215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  <c r="AE525" s="215"/>
      <c r="AF525" s="215"/>
      <c r="AG525" s="215"/>
      <c r="AH525" s="215"/>
      <c r="AI525" s="215"/>
      <c r="AJ525" s="215"/>
      <c r="AK525" s="215"/>
      <c r="AL525" s="215"/>
      <c r="AM525" s="215"/>
      <c r="AN525" s="215"/>
      <c r="AO525" s="215"/>
      <c r="AP525" s="215"/>
      <c r="AQ525" s="215"/>
      <c r="AR525" s="215"/>
      <c r="AS525" s="215"/>
      <c r="AT525" s="215"/>
    </row>
    <row r="526" spans="1:46" x14ac:dyDescent="0.25">
      <c r="A526" s="215"/>
      <c r="B526" s="215"/>
      <c r="C526" s="215"/>
      <c r="D526" s="215"/>
      <c r="E526" s="215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  <c r="AE526" s="215"/>
      <c r="AF526" s="215"/>
      <c r="AG526" s="215"/>
      <c r="AH526" s="215"/>
      <c r="AI526" s="215"/>
      <c r="AJ526" s="215"/>
      <c r="AK526" s="215"/>
      <c r="AL526" s="215"/>
      <c r="AM526" s="215"/>
      <c r="AN526" s="215"/>
      <c r="AO526" s="215"/>
      <c r="AP526" s="215"/>
      <c r="AQ526" s="215"/>
      <c r="AR526" s="215"/>
      <c r="AS526" s="215"/>
      <c r="AT526" s="215"/>
    </row>
    <row r="527" spans="1:46" x14ac:dyDescent="0.25">
      <c r="A527" s="215"/>
      <c r="B527" s="215"/>
      <c r="C527" s="215"/>
      <c r="D527" s="215"/>
      <c r="E527" s="215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  <c r="AE527" s="215"/>
      <c r="AF527" s="215"/>
      <c r="AG527" s="215"/>
      <c r="AH527" s="215"/>
      <c r="AI527" s="215"/>
      <c r="AJ527" s="215"/>
      <c r="AK527" s="215"/>
      <c r="AL527" s="215"/>
      <c r="AM527" s="215"/>
      <c r="AN527" s="215"/>
      <c r="AO527" s="215"/>
      <c r="AP527" s="215"/>
      <c r="AQ527" s="215"/>
      <c r="AR527" s="215"/>
      <c r="AS527" s="215"/>
      <c r="AT527" s="215"/>
    </row>
    <row r="528" spans="1:46" x14ac:dyDescent="0.25">
      <c r="A528" s="215"/>
      <c r="B528" s="215"/>
      <c r="C528" s="215"/>
      <c r="D528" s="215"/>
      <c r="E528" s="215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  <c r="AE528" s="215"/>
      <c r="AF528" s="215"/>
      <c r="AG528" s="215"/>
      <c r="AH528" s="215"/>
      <c r="AI528" s="215"/>
      <c r="AJ528" s="215"/>
      <c r="AK528" s="215"/>
      <c r="AL528" s="215"/>
      <c r="AM528" s="215"/>
      <c r="AN528" s="215"/>
      <c r="AO528" s="215"/>
      <c r="AP528" s="215"/>
      <c r="AQ528" s="215"/>
      <c r="AR528" s="215"/>
      <c r="AS528" s="215"/>
      <c r="AT528" s="215"/>
    </row>
    <row r="529" spans="1:46" x14ac:dyDescent="0.25">
      <c r="A529" s="215"/>
      <c r="B529" s="215"/>
      <c r="C529" s="215"/>
      <c r="D529" s="215"/>
      <c r="E529" s="215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  <c r="AE529" s="215"/>
      <c r="AF529" s="215"/>
      <c r="AG529" s="215"/>
      <c r="AH529" s="215"/>
      <c r="AI529" s="215"/>
      <c r="AJ529" s="215"/>
      <c r="AK529" s="215"/>
      <c r="AL529" s="215"/>
      <c r="AM529" s="215"/>
      <c r="AN529" s="215"/>
      <c r="AO529" s="215"/>
      <c r="AP529" s="215"/>
      <c r="AQ529" s="215"/>
      <c r="AR529" s="215"/>
      <c r="AS529" s="215"/>
      <c r="AT529" s="215"/>
    </row>
    <row r="530" spans="1:46" x14ac:dyDescent="0.25">
      <c r="A530" s="215"/>
      <c r="B530" s="215"/>
      <c r="C530" s="215"/>
      <c r="D530" s="215"/>
      <c r="E530" s="215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  <c r="AE530" s="215"/>
      <c r="AF530" s="215"/>
      <c r="AG530" s="215"/>
      <c r="AH530" s="215"/>
      <c r="AI530" s="215"/>
      <c r="AJ530" s="215"/>
      <c r="AK530" s="215"/>
      <c r="AL530" s="215"/>
      <c r="AM530" s="215"/>
      <c r="AN530" s="215"/>
      <c r="AO530" s="215"/>
      <c r="AP530" s="215"/>
      <c r="AQ530" s="215"/>
      <c r="AR530" s="215"/>
      <c r="AS530" s="215"/>
      <c r="AT530" s="215"/>
    </row>
    <row r="531" spans="1:46" x14ac:dyDescent="0.25">
      <c r="A531" s="215"/>
      <c r="B531" s="215"/>
      <c r="C531" s="215"/>
      <c r="D531" s="215"/>
      <c r="E531" s="215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  <c r="AE531" s="215"/>
      <c r="AF531" s="215"/>
      <c r="AG531" s="215"/>
      <c r="AH531" s="215"/>
      <c r="AI531" s="215"/>
      <c r="AJ531" s="215"/>
      <c r="AK531" s="215"/>
      <c r="AL531" s="215"/>
      <c r="AM531" s="215"/>
      <c r="AN531" s="215"/>
      <c r="AO531" s="215"/>
      <c r="AP531" s="215"/>
      <c r="AQ531" s="215"/>
      <c r="AR531" s="215"/>
      <c r="AS531" s="215"/>
      <c r="AT531" s="215"/>
    </row>
    <row r="532" spans="1:46" x14ac:dyDescent="0.25">
      <c r="A532" s="215"/>
      <c r="B532" s="215"/>
      <c r="C532" s="215"/>
      <c r="D532" s="215"/>
      <c r="E532" s="215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  <c r="AE532" s="215"/>
      <c r="AF532" s="215"/>
      <c r="AG532" s="215"/>
      <c r="AH532" s="215"/>
      <c r="AI532" s="215"/>
      <c r="AJ532" s="215"/>
      <c r="AK532" s="215"/>
      <c r="AL532" s="215"/>
      <c r="AM532" s="215"/>
      <c r="AN532" s="215"/>
      <c r="AO532" s="215"/>
      <c r="AP532" s="215"/>
      <c r="AQ532" s="215"/>
      <c r="AR532" s="215"/>
      <c r="AS532" s="215"/>
      <c r="AT532" s="215"/>
    </row>
    <row r="533" spans="1:46" x14ac:dyDescent="0.25">
      <c r="A533" s="215"/>
      <c r="B533" s="215"/>
      <c r="C533" s="215"/>
      <c r="D533" s="215"/>
      <c r="E533" s="215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  <c r="AH533" s="215"/>
      <c r="AI533" s="215"/>
      <c r="AJ533" s="215"/>
      <c r="AK533" s="215"/>
      <c r="AL533" s="215"/>
      <c r="AM533" s="215"/>
      <c r="AN533" s="215"/>
      <c r="AO533" s="215"/>
      <c r="AP533" s="215"/>
      <c r="AQ533" s="215"/>
      <c r="AR533" s="215"/>
      <c r="AS533" s="215"/>
      <c r="AT533" s="215"/>
    </row>
    <row r="534" spans="1:46" x14ac:dyDescent="0.25">
      <c r="A534" s="215"/>
      <c r="B534" s="215"/>
      <c r="C534" s="215"/>
      <c r="D534" s="215"/>
      <c r="E534" s="215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  <c r="AH534" s="215"/>
      <c r="AI534" s="215"/>
      <c r="AJ534" s="215"/>
      <c r="AK534" s="215"/>
      <c r="AL534" s="215"/>
      <c r="AM534" s="215"/>
      <c r="AN534" s="215"/>
      <c r="AO534" s="215"/>
      <c r="AP534" s="215"/>
      <c r="AQ534" s="215"/>
      <c r="AR534" s="215"/>
      <c r="AS534" s="215"/>
      <c r="AT534" s="215"/>
    </row>
    <row r="535" spans="1:46" x14ac:dyDescent="0.25">
      <c r="A535" s="215"/>
      <c r="B535" s="215"/>
      <c r="C535" s="215"/>
      <c r="D535" s="215"/>
      <c r="E535" s="215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  <c r="AE535" s="215"/>
      <c r="AF535" s="215"/>
      <c r="AG535" s="215"/>
      <c r="AH535" s="215"/>
      <c r="AI535" s="215"/>
      <c r="AJ535" s="215"/>
      <c r="AK535" s="215"/>
      <c r="AL535" s="215"/>
      <c r="AM535" s="215"/>
      <c r="AN535" s="215"/>
      <c r="AO535" s="215"/>
      <c r="AP535" s="215"/>
      <c r="AQ535" s="215"/>
      <c r="AR535" s="215"/>
      <c r="AS535" s="215"/>
      <c r="AT535" s="215"/>
    </row>
    <row r="536" spans="1:46" x14ac:dyDescent="0.25">
      <c r="A536" s="215"/>
      <c r="B536" s="215"/>
      <c r="C536" s="215"/>
      <c r="D536" s="215"/>
      <c r="E536" s="215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  <c r="AE536" s="215"/>
      <c r="AF536" s="215"/>
      <c r="AG536" s="215"/>
      <c r="AH536" s="215"/>
      <c r="AI536" s="215"/>
      <c r="AJ536" s="215"/>
      <c r="AK536" s="215"/>
      <c r="AL536" s="215"/>
      <c r="AM536" s="215"/>
      <c r="AN536" s="215"/>
      <c r="AO536" s="215"/>
      <c r="AP536" s="215"/>
      <c r="AQ536" s="215"/>
      <c r="AR536" s="215"/>
      <c r="AS536" s="215"/>
      <c r="AT536" s="215"/>
    </row>
    <row r="537" spans="1:46" x14ac:dyDescent="0.25">
      <c r="A537" s="215"/>
      <c r="B537" s="215"/>
      <c r="C537" s="215"/>
      <c r="D537" s="215"/>
      <c r="E537" s="215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  <c r="AE537" s="215"/>
      <c r="AF537" s="215"/>
      <c r="AG537" s="215"/>
      <c r="AH537" s="215"/>
      <c r="AI537" s="215"/>
      <c r="AJ537" s="215"/>
      <c r="AK537" s="215"/>
      <c r="AL537" s="215"/>
      <c r="AM537" s="215"/>
      <c r="AN537" s="215"/>
      <c r="AO537" s="215"/>
      <c r="AP537" s="215"/>
      <c r="AQ537" s="215"/>
      <c r="AR537" s="215"/>
      <c r="AS537" s="215"/>
      <c r="AT537" s="215"/>
    </row>
    <row r="538" spans="1:46" x14ac:dyDescent="0.25">
      <c r="A538" s="215"/>
      <c r="B538" s="215"/>
      <c r="C538" s="215"/>
      <c r="D538" s="215"/>
      <c r="E538" s="215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  <c r="AE538" s="215"/>
      <c r="AF538" s="215"/>
      <c r="AG538" s="215"/>
      <c r="AH538" s="215"/>
      <c r="AI538" s="215"/>
      <c r="AJ538" s="215"/>
      <c r="AK538" s="215"/>
      <c r="AL538" s="215"/>
      <c r="AM538" s="215"/>
      <c r="AN538" s="215"/>
      <c r="AO538" s="215"/>
      <c r="AP538" s="215"/>
      <c r="AQ538" s="215"/>
      <c r="AR538" s="215"/>
      <c r="AS538" s="215"/>
      <c r="AT538" s="215"/>
    </row>
    <row r="539" spans="1:46" x14ac:dyDescent="0.25">
      <c r="A539" s="215"/>
      <c r="B539" s="215"/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  <c r="AE539" s="215"/>
      <c r="AF539" s="215"/>
      <c r="AG539" s="215"/>
      <c r="AH539" s="215"/>
      <c r="AI539" s="215"/>
      <c r="AJ539" s="215"/>
      <c r="AK539" s="215"/>
      <c r="AL539" s="215"/>
      <c r="AM539" s="215"/>
      <c r="AN539" s="215"/>
      <c r="AO539" s="215"/>
      <c r="AP539" s="215"/>
      <c r="AQ539" s="215"/>
      <c r="AR539" s="215"/>
      <c r="AS539" s="215"/>
      <c r="AT539" s="215"/>
    </row>
    <row r="540" spans="1:46" x14ac:dyDescent="0.25">
      <c r="A540" s="215"/>
      <c r="B540" s="215"/>
      <c r="C540" s="215"/>
      <c r="D540" s="215"/>
      <c r="E540" s="215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  <c r="AE540" s="215"/>
      <c r="AF540" s="215"/>
      <c r="AG540" s="215"/>
      <c r="AH540" s="215"/>
      <c r="AI540" s="215"/>
      <c r="AJ540" s="215"/>
      <c r="AK540" s="215"/>
      <c r="AL540" s="215"/>
      <c r="AM540" s="215"/>
      <c r="AN540" s="215"/>
      <c r="AO540" s="215"/>
      <c r="AP540" s="215"/>
      <c r="AQ540" s="215"/>
      <c r="AR540" s="215"/>
      <c r="AS540" s="215"/>
      <c r="AT540" s="215"/>
    </row>
    <row r="541" spans="1:46" x14ac:dyDescent="0.25">
      <c r="A541" s="215"/>
      <c r="B541" s="215"/>
      <c r="C541" s="215"/>
      <c r="D541" s="215"/>
      <c r="E541" s="215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  <c r="AE541" s="215"/>
      <c r="AF541" s="215"/>
      <c r="AG541" s="215"/>
      <c r="AH541" s="215"/>
      <c r="AI541" s="215"/>
      <c r="AJ541" s="215"/>
      <c r="AK541" s="215"/>
      <c r="AL541" s="215"/>
      <c r="AM541" s="215"/>
      <c r="AN541" s="215"/>
      <c r="AO541" s="215"/>
      <c r="AP541" s="215"/>
      <c r="AQ541" s="215"/>
      <c r="AR541" s="215"/>
      <c r="AS541" s="215"/>
      <c r="AT541" s="215"/>
    </row>
    <row r="542" spans="1:46" x14ac:dyDescent="0.25">
      <c r="A542" s="215"/>
      <c r="B542" s="215"/>
      <c r="C542" s="215"/>
      <c r="D542" s="215"/>
      <c r="E542" s="215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  <c r="AE542" s="215"/>
      <c r="AF542" s="215"/>
      <c r="AG542" s="215"/>
      <c r="AH542" s="215"/>
      <c r="AI542" s="215"/>
      <c r="AJ542" s="215"/>
      <c r="AK542" s="215"/>
      <c r="AL542" s="215"/>
      <c r="AM542" s="215"/>
      <c r="AN542" s="215"/>
      <c r="AO542" s="215"/>
      <c r="AP542" s="215"/>
      <c r="AQ542" s="215"/>
      <c r="AR542" s="215"/>
      <c r="AS542" s="215"/>
      <c r="AT542" s="215"/>
    </row>
    <row r="543" spans="1:46" x14ac:dyDescent="0.25">
      <c r="A543" s="215"/>
      <c r="B543" s="215"/>
      <c r="C543" s="215"/>
      <c r="D543" s="215"/>
      <c r="E543" s="215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  <c r="AE543" s="215"/>
      <c r="AF543" s="215"/>
      <c r="AG543" s="215"/>
      <c r="AH543" s="215"/>
      <c r="AI543" s="215"/>
      <c r="AJ543" s="215"/>
      <c r="AK543" s="215"/>
      <c r="AL543" s="215"/>
      <c r="AM543" s="215"/>
      <c r="AN543" s="215"/>
      <c r="AO543" s="215"/>
      <c r="AP543" s="215"/>
      <c r="AQ543" s="215"/>
      <c r="AR543" s="215"/>
      <c r="AS543" s="215"/>
      <c r="AT543" s="215"/>
    </row>
    <row r="544" spans="1:46" x14ac:dyDescent="0.25">
      <c r="A544" s="215"/>
      <c r="B544" s="215"/>
      <c r="C544" s="215"/>
      <c r="D544" s="215"/>
      <c r="E544" s="215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  <c r="AE544" s="215"/>
      <c r="AF544" s="215"/>
      <c r="AG544" s="215"/>
      <c r="AH544" s="215"/>
      <c r="AI544" s="215"/>
      <c r="AJ544" s="215"/>
      <c r="AK544" s="215"/>
      <c r="AL544" s="215"/>
      <c r="AM544" s="215"/>
      <c r="AN544" s="215"/>
      <c r="AO544" s="215"/>
      <c r="AP544" s="215"/>
      <c r="AQ544" s="215"/>
      <c r="AR544" s="215"/>
      <c r="AS544" s="215"/>
      <c r="AT544" s="215"/>
    </row>
    <row r="545" spans="1:46" x14ac:dyDescent="0.25">
      <c r="A545" s="215"/>
      <c r="B545" s="215"/>
      <c r="C545" s="215"/>
      <c r="D545" s="215"/>
      <c r="E545" s="215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  <c r="AE545" s="215"/>
      <c r="AF545" s="215"/>
      <c r="AG545" s="215"/>
      <c r="AH545" s="215"/>
      <c r="AI545" s="215"/>
      <c r="AJ545" s="215"/>
      <c r="AK545" s="215"/>
      <c r="AL545" s="215"/>
      <c r="AM545" s="215"/>
      <c r="AN545" s="215"/>
      <c r="AO545" s="215"/>
      <c r="AP545" s="215"/>
      <c r="AQ545" s="215"/>
      <c r="AR545" s="215"/>
      <c r="AS545" s="215"/>
      <c r="AT545" s="215"/>
    </row>
    <row r="546" spans="1:46" x14ac:dyDescent="0.25">
      <c r="A546" s="215"/>
      <c r="B546" s="215"/>
      <c r="C546" s="215"/>
      <c r="D546" s="215"/>
      <c r="E546" s="215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  <c r="AE546" s="215"/>
      <c r="AF546" s="215"/>
      <c r="AG546" s="215"/>
      <c r="AH546" s="215"/>
      <c r="AI546" s="215"/>
      <c r="AJ546" s="215"/>
      <c r="AK546" s="215"/>
      <c r="AL546" s="215"/>
      <c r="AM546" s="215"/>
      <c r="AN546" s="215"/>
      <c r="AO546" s="215"/>
      <c r="AP546" s="215"/>
      <c r="AQ546" s="215"/>
      <c r="AR546" s="215"/>
      <c r="AS546" s="215"/>
      <c r="AT546" s="215"/>
    </row>
    <row r="547" spans="1:46" x14ac:dyDescent="0.25">
      <c r="A547" s="215"/>
      <c r="B547" s="215"/>
      <c r="C547" s="215"/>
      <c r="D547" s="215"/>
      <c r="E547" s="215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  <c r="AE547" s="215"/>
      <c r="AF547" s="215"/>
      <c r="AG547" s="215"/>
      <c r="AH547" s="215"/>
      <c r="AI547" s="215"/>
      <c r="AJ547" s="215"/>
      <c r="AK547" s="215"/>
      <c r="AL547" s="215"/>
      <c r="AM547" s="215"/>
      <c r="AN547" s="215"/>
      <c r="AO547" s="215"/>
      <c r="AP547" s="215"/>
      <c r="AQ547" s="215"/>
      <c r="AR547" s="215"/>
      <c r="AS547" s="215"/>
      <c r="AT547" s="215"/>
    </row>
    <row r="548" spans="1:46" x14ac:dyDescent="0.25">
      <c r="A548" s="215"/>
      <c r="B548" s="215"/>
      <c r="C548" s="215"/>
      <c r="D548" s="215"/>
      <c r="E548" s="215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  <c r="AE548" s="215"/>
      <c r="AF548" s="215"/>
      <c r="AG548" s="215"/>
      <c r="AH548" s="215"/>
      <c r="AI548" s="215"/>
      <c r="AJ548" s="215"/>
      <c r="AK548" s="215"/>
      <c r="AL548" s="215"/>
      <c r="AM548" s="215"/>
      <c r="AN548" s="215"/>
      <c r="AO548" s="215"/>
      <c r="AP548" s="215"/>
      <c r="AQ548" s="215"/>
      <c r="AR548" s="215"/>
      <c r="AS548" s="215"/>
      <c r="AT548" s="215"/>
    </row>
    <row r="549" spans="1:46" x14ac:dyDescent="0.25">
      <c r="A549" s="215"/>
      <c r="B549" s="215"/>
      <c r="C549" s="215"/>
      <c r="D549" s="215"/>
      <c r="E549" s="215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  <c r="AE549" s="215"/>
      <c r="AF549" s="215"/>
      <c r="AG549" s="215"/>
      <c r="AH549" s="215"/>
      <c r="AI549" s="215"/>
      <c r="AJ549" s="215"/>
      <c r="AK549" s="215"/>
      <c r="AL549" s="215"/>
      <c r="AM549" s="215"/>
      <c r="AN549" s="215"/>
      <c r="AO549" s="215"/>
      <c r="AP549" s="215"/>
      <c r="AQ549" s="215"/>
      <c r="AR549" s="215"/>
      <c r="AS549" s="215"/>
      <c r="AT549" s="215"/>
    </row>
    <row r="550" spans="1:46" x14ac:dyDescent="0.25">
      <c r="A550" s="215"/>
      <c r="B550" s="215"/>
      <c r="C550" s="215"/>
      <c r="D550" s="215"/>
      <c r="E550" s="215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  <c r="AE550" s="215"/>
      <c r="AF550" s="215"/>
      <c r="AG550" s="215"/>
      <c r="AH550" s="215"/>
      <c r="AI550" s="215"/>
      <c r="AJ550" s="215"/>
      <c r="AK550" s="215"/>
      <c r="AL550" s="215"/>
      <c r="AM550" s="215"/>
      <c r="AN550" s="215"/>
      <c r="AO550" s="215"/>
      <c r="AP550" s="215"/>
      <c r="AQ550" s="215"/>
      <c r="AR550" s="215"/>
      <c r="AS550" s="215"/>
      <c r="AT550" s="215"/>
    </row>
    <row r="551" spans="1:46" x14ac:dyDescent="0.25">
      <c r="A551" s="215"/>
      <c r="B551" s="215"/>
      <c r="C551" s="215"/>
      <c r="D551" s="215"/>
      <c r="E551" s="215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  <c r="AE551" s="215"/>
      <c r="AF551" s="215"/>
      <c r="AG551" s="215"/>
      <c r="AH551" s="215"/>
      <c r="AI551" s="215"/>
      <c r="AJ551" s="215"/>
      <c r="AK551" s="215"/>
      <c r="AL551" s="215"/>
      <c r="AM551" s="215"/>
      <c r="AN551" s="215"/>
      <c r="AO551" s="215"/>
      <c r="AP551" s="215"/>
      <c r="AQ551" s="215"/>
      <c r="AR551" s="215"/>
      <c r="AS551" s="215"/>
      <c r="AT551" s="215"/>
    </row>
    <row r="552" spans="1:46" x14ac:dyDescent="0.25">
      <c r="A552" s="215"/>
      <c r="B552" s="215"/>
      <c r="C552" s="215"/>
      <c r="D552" s="215"/>
      <c r="E552" s="215"/>
      <c r="F552" s="215"/>
      <c r="G552" s="215"/>
      <c r="H552" s="215"/>
      <c r="I552" s="215"/>
      <c r="J552" s="215"/>
      <c r="K552" s="215"/>
      <c r="L552" s="215"/>
      <c r="M552" s="215"/>
    </row>
    <row r="553" spans="1:46" x14ac:dyDescent="0.25">
      <c r="A553" s="215"/>
      <c r="B553" s="215"/>
      <c r="C553" s="215"/>
      <c r="D553" s="215"/>
      <c r="E553" s="215"/>
      <c r="F553" s="215"/>
      <c r="G553" s="215"/>
      <c r="H553" s="215"/>
      <c r="I553" s="215"/>
      <c r="J553" s="215"/>
      <c r="K553" s="215"/>
      <c r="L553" s="215"/>
      <c r="M553" s="215"/>
    </row>
    <row r="554" spans="1:46" x14ac:dyDescent="0.25">
      <c r="A554" s="215"/>
      <c r="B554" s="215"/>
      <c r="C554" s="215"/>
      <c r="D554" s="215"/>
      <c r="E554" s="215"/>
      <c r="F554" s="215"/>
      <c r="G554" s="215"/>
      <c r="H554" s="215"/>
      <c r="I554" s="215"/>
      <c r="J554" s="215"/>
      <c r="K554" s="215"/>
      <c r="L554" s="215"/>
      <c r="M554" s="215"/>
    </row>
    <row r="555" spans="1:46" x14ac:dyDescent="0.25">
      <c r="A555" s="215"/>
      <c r="B555" s="215"/>
      <c r="C555" s="215"/>
      <c r="D555" s="215"/>
      <c r="E555" s="215"/>
      <c r="F555" s="215"/>
      <c r="G555" s="215"/>
      <c r="H555" s="215"/>
      <c r="I555" s="215"/>
      <c r="J555" s="215"/>
      <c r="K555" s="215"/>
      <c r="L555" s="215"/>
      <c r="M555" s="215"/>
    </row>
    <row r="556" spans="1:46" x14ac:dyDescent="0.25">
      <c r="A556" s="215"/>
      <c r="B556" s="215"/>
      <c r="C556" s="215"/>
      <c r="D556" s="215"/>
      <c r="E556" s="215"/>
      <c r="F556" s="215"/>
      <c r="G556" s="215"/>
      <c r="H556" s="215"/>
      <c r="I556" s="215"/>
      <c r="J556" s="215"/>
      <c r="K556" s="215"/>
      <c r="L556" s="215"/>
      <c r="M556" s="215"/>
    </row>
    <row r="557" spans="1:46" x14ac:dyDescent="0.25">
      <c r="A557" s="215"/>
      <c r="B557" s="215"/>
      <c r="C557" s="215"/>
      <c r="D557" s="215"/>
      <c r="E557" s="215"/>
      <c r="F557" s="215"/>
      <c r="G557" s="215"/>
      <c r="H557" s="215"/>
      <c r="I557" s="215"/>
      <c r="J557" s="215"/>
      <c r="K557" s="215"/>
      <c r="L557" s="215"/>
      <c r="M557" s="215"/>
    </row>
    <row r="558" spans="1:46" x14ac:dyDescent="0.25">
      <c r="A558" s="215"/>
      <c r="B558" s="215"/>
      <c r="C558" s="215"/>
      <c r="D558" s="215"/>
      <c r="E558" s="215"/>
      <c r="F558" s="215"/>
      <c r="G558" s="215"/>
      <c r="H558" s="215"/>
      <c r="I558" s="215"/>
      <c r="J558" s="215"/>
      <c r="K558" s="215"/>
      <c r="L558" s="215"/>
      <c r="M558" s="215"/>
    </row>
    <row r="559" spans="1:46" x14ac:dyDescent="0.25">
      <c r="A559" s="215"/>
      <c r="B559" s="215"/>
      <c r="C559" s="215"/>
      <c r="D559" s="215"/>
      <c r="E559" s="215"/>
      <c r="F559" s="215"/>
      <c r="G559" s="215"/>
      <c r="H559" s="215"/>
      <c r="I559" s="215"/>
      <c r="J559" s="215"/>
      <c r="K559" s="215"/>
      <c r="L559" s="215"/>
      <c r="M559" s="215"/>
    </row>
    <row r="560" spans="1:46" x14ac:dyDescent="0.25">
      <c r="A560" s="215"/>
      <c r="B560" s="215"/>
      <c r="C560" s="215"/>
      <c r="D560" s="215"/>
      <c r="E560" s="215"/>
      <c r="F560" s="215"/>
      <c r="G560" s="215"/>
      <c r="H560" s="215"/>
      <c r="I560" s="215"/>
      <c r="J560" s="215"/>
      <c r="K560" s="215"/>
      <c r="L560" s="215"/>
      <c r="M560" s="215"/>
    </row>
    <row r="561" spans="1:13" x14ac:dyDescent="0.25">
      <c r="A561" s="215"/>
      <c r="B561" s="215"/>
      <c r="C561" s="215"/>
      <c r="D561" s="215"/>
      <c r="E561" s="215"/>
      <c r="F561" s="215"/>
      <c r="G561" s="215"/>
      <c r="H561" s="215"/>
      <c r="I561" s="215"/>
      <c r="J561" s="215"/>
      <c r="K561" s="215"/>
      <c r="L561" s="215"/>
      <c r="M561" s="215"/>
    </row>
    <row r="562" spans="1:13" x14ac:dyDescent="0.25">
      <c r="A562" s="215"/>
      <c r="B562" s="215"/>
      <c r="C562" s="215"/>
      <c r="D562" s="215"/>
      <c r="E562" s="215"/>
      <c r="F562" s="215"/>
      <c r="G562" s="215"/>
      <c r="H562" s="215"/>
      <c r="I562" s="215"/>
      <c r="J562" s="215"/>
      <c r="K562" s="215"/>
      <c r="L562" s="215"/>
      <c r="M562" s="215"/>
    </row>
    <row r="563" spans="1:13" x14ac:dyDescent="0.25">
      <c r="A563" s="215"/>
      <c r="B563" s="215"/>
      <c r="C563" s="215"/>
      <c r="D563" s="215"/>
      <c r="E563" s="215"/>
      <c r="F563" s="215"/>
      <c r="G563" s="215"/>
      <c r="H563" s="215"/>
      <c r="I563" s="215"/>
      <c r="J563" s="215"/>
      <c r="K563" s="215"/>
      <c r="L563" s="215"/>
      <c r="M563" s="215"/>
    </row>
    <row r="564" spans="1:13" x14ac:dyDescent="0.25">
      <c r="A564" s="215"/>
      <c r="B564" s="215"/>
      <c r="C564" s="215"/>
      <c r="D564" s="215"/>
      <c r="E564" s="215"/>
      <c r="F564" s="215"/>
      <c r="G564" s="215"/>
      <c r="H564" s="215"/>
      <c r="I564" s="215"/>
      <c r="J564" s="215"/>
      <c r="K564" s="215"/>
      <c r="L564" s="215"/>
      <c r="M564" s="215"/>
    </row>
    <row r="565" spans="1:13" x14ac:dyDescent="0.25">
      <c r="A565" s="215"/>
      <c r="B565" s="215"/>
      <c r="C565" s="215"/>
      <c r="D565" s="215"/>
      <c r="E565" s="215"/>
      <c r="F565" s="215"/>
      <c r="G565" s="215"/>
      <c r="H565" s="215"/>
      <c r="I565" s="215"/>
      <c r="J565" s="215"/>
      <c r="K565" s="215"/>
      <c r="L565" s="215"/>
      <c r="M565" s="215"/>
    </row>
    <row r="566" spans="1:13" x14ac:dyDescent="0.25">
      <c r="A566" s="215"/>
      <c r="B566" s="215"/>
      <c r="C566" s="215"/>
      <c r="D566" s="215"/>
      <c r="E566" s="215"/>
      <c r="F566" s="215"/>
      <c r="G566" s="215"/>
      <c r="H566" s="215"/>
      <c r="I566" s="215"/>
      <c r="J566" s="215"/>
      <c r="K566" s="215"/>
      <c r="L566" s="215"/>
      <c r="M566" s="215"/>
    </row>
    <row r="567" spans="1:13" x14ac:dyDescent="0.25">
      <c r="A567" s="215"/>
      <c r="B567" s="215"/>
      <c r="C567" s="215"/>
      <c r="D567" s="215"/>
      <c r="E567" s="215"/>
      <c r="F567" s="215"/>
      <c r="G567" s="215"/>
      <c r="H567" s="215"/>
      <c r="I567" s="215"/>
      <c r="J567" s="215"/>
      <c r="K567" s="215"/>
      <c r="L567" s="215"/>
      <c r="M567" s="215"/>
    </row>
    <row r="568" spans="1:13" x14ac:dyDescent="0.25">
      <c r="A568" s="215"/>
      <c r="B568" s="215"/>
      <c r="C568" s="215"/>
      <c r="D568" s="215"/>
      <c r="E568" s="215"/>
      <c r="F568" s="215"/>
      <c r="G568" s="215"/>
      <c r="H568" s="215"/>
      <c r="I568" s="215"/>
      <c r="J568" s="215"/>
      <c r="K568" s="215"/>
      <c r="L568" s="215"/>
      <c r="M568" s="215"/>
    </row>
    <row r="569" spans="1:13" x14ac:dyDescent="0.25">
      <c r="A569" s="215"/>
      <c r="B569" s="215"/>
      <c r="C569" s="215"/>
      <c r="D569" s="215"/>
      <c r="E569" s="215"/>
      <c r="F569" s="215"/>
      <c r="G569" s="215"/>
      <c r="H569" s="215"/>
      <c r="I569" s="215"/>
      <c r="J569" s="215"/>
      <c r="K569" s="215"/>
      <c r="L569" s="215"/>
      <c r="M569" s="215"/>
    </row>
    <row r="570" spans="1:13" x14ac:dyDescent="0.25">
      <c r="A570" s="215"/>
      <c r="B570" s="215"/>
      <c r="C570" s="215"/>
      <c r="D570" s="215"/>
      <c r="E570" s="215"/>
      <c r="F570" s="215"/>
      <c r="G570" s="215"/>
      <c r="H570" s="215"/>
      <c r="I570" s="215"/>
      <c r="J570" s="215"/>
      <c r="K570" s="215"/>
      <c r="L570" s="215"/>
      <c r="M570" s="215"/>
    </row>
    <row r="571" spans="1:13" x14ac:dyDescent="0.25">
      <c r="A571" s="215"/>
      <c r="B571" s="215"/>
      <c r="C571" s="215"/>
      <c r="D571" s="215"/>
      <c r="E571" s="215"/>
      <c r="F571" s="215"/>
      <c r="G571" s="215"/>
      <c r="H571" s="215"/>
      <c r="I571" s="215"/>
      <c r="J571" s="215"/>
      <c r="K571" s="215"/>
      <c r="L571" s="215"/>
      <c r="M571" s="215"/>
    </row>
    <row r="572" spans="1:13" x14ac:dyDescent="0.25">
      <c r="A572" s="215"/>
      <c r="B572" s="215"/>
      <c r="C572" s="215"/>
      <c r="D572" s="215"/>
      <c r="E572" s="215"/>
      <c r="F572" s="215"/>
      <c r="G572" s="215"/>
      <c r="H572" s="215"/>
      <c r="I572" s="215"/>
      <c r="J572" s="215"/>
      <c r="K572" s="215"/>
      <c r="L572" s="215"/>
      <c r="M572" s="215"/>
    </row>
    <row r="573" spans="1:13" x14ac:dyDescent="0.25">
      <c r="A573" s="215"/>
      <c r="B573" s="215"/>
      <c r="C573" s="215"/>
      <c r="D573" s="215"/>
      <c r="E573" s="215"/>
      <c r="F573" s="215"/>
      <c r="G573" s="215"/>
      <c r="H573" s="215"/>
      <c r="I573" s="215"/>
      <c r="J573" s="215"/>
      <c r="K573" s="215"/>
      <c r="L573" s="215"/>
      <c r="M573" s="215"/>
    </row>
    <row r="574" spans="1:13" x14ac:dyDescent="0.25">
      <c r="A574" s="215"/>
      <c r="B574" s="215"/>
      <c r="C574" s="215"/>
      <c r="D574" s="215"/>
      <c r="E574" s="215"/>
      <c r="F574" s="215"/>
      <c r="G574" s="215"/>
      <c r="H574" s="215"/>
      <c r="I574" s="215"/>
      <c r="J574" s="215"/>
      <c r="K574" s="215"/>
      <c r="L574" s="215"/>
      <c r="M574" s="215"/>
    </row>
    <row r="575" spans="1:13" x14ac:dyDescent="0.25">
      <c r="A575" s="215"/>
      <c r="B575" s="215"/>
      <c r="C575" s="215"/>
      <c r="D575" s="215"/>
      <c r="E575" s="215"/>
      <c r="F575" s="215"/>
      <c r="G575" s="215"/>
      <c r="H575" s="215"/>
      <c r="I575" s="215"/>
      <c r="J575" s="215"/>
      <c r="K575" s="215"/>
      <c r="L575" s="215"/>
      <c r="M575" s="215"/>
    </row>
    <row r="576" spans="1:13" x14ac:dyDescent="0.25">
      <c r="A576" s="215"/>
      <c r="B576" s="215"/>
      <c r="C576" s="215"/>
      <c r="D576" s="215"/>
      <c r="E576" s="215"/>
      <c r="F576" s="215"/>
      <c r="G576" s="215"/>
      <c r="H576" s="215"/>
      <c r="I576" s="215"/>
      <c r="J576" s="215"/>
      <c r="K576" s="215"/>
      <c r="L576" s="215"/>
      <c r="M576" s="215"/>
    </row>
    <row r="577" spans="1:13" x14ac:dyDescent="0.25">
      <c r="A577" s="215"/>
      <c r="B577" s="215"/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</row>
    <row r="578" spans="1:13" x14ac:dyDescent="0.25">
      <c r="A578" s="215"/>
      <c r="B578" s="215"/>
      <c r="C578" s="215"/>
      <c r="D578" s="215"/>
      <c r="E578" s="215"/>
      <c r="F578" s="215"/>
      <c r="G578" s="215"/>
      <c r="H578" s="215"/>
      <c r="I578" s="215"/>
      <c r="J578" s="215"/>
      <c r="K578" s="215"/>
      <c r="L578" s="215"/>
      <c r="M578" s="215"/>
    </row>
    <row r="579" spans="1:13" x14ac:dyDescent="0.25">
      <c r="A579" s="215"/>
      <c r="B579" s="215"/>
      <c r="C579" s="215"/>
      <c r="D579" s="215"/>
      <c r="E579" s="215"/>
      <c r="F579" s="215"/>
      <c r="G579" s="215"/>
      <c r="H579" s="215"/>
      <c r="I579" s="215"/>
      <c r="J579" s="215"/>
      <c r="K579" s="215"/>
      <c r="L579" s="215"/>
      <c r="M579" s="215"/>
    </row>
    <row r="580" spans="1:13" x14ac:dyDescent="0.25">
      <c r="A580" s="215"/>
      <c r="B580" s="215"/>
      <c r="C580" s="215"/>
      <c r="D580" s="215"/>
      <c r="E580" s="215"/>
      <c r="F580" s="215"/>
      <c r="G580" s="215"/>
      <c r="H580" s="215"/>
      <c r="I580" s="215"/>
      <c r="J580" s="215"/>
      <c r="K580" s="215"/>
      <c r="L580" s="215"/>
      <c r="M580" s="215"/>
    </row>
    <row r="581" spans="1:13" x14ac:dyDescent="0.25">
      <c r="A581" s="215"/>
      <c r="B581" s="215"/>
      <c r="C581" s="215"/>
      <c r="D581" s="215"/>
      <c r="E581" s="215"/>
      <c r="F581" s="215"/>
      <c r="G581" s="215"/>
      <c r="H581" s="215"/>
      <c r="I581" s="215"/>
      <c r="J581" s="215"/>
      <c r="K581" s="215"/>
      <c r="L581" s="215"/>
      <c r="M581" s="215"/>
    </row>
    <row r="582" spans="1:13" x14ac:dyDescent="0.25">
      <c r="A582" s="215"/>
      <c r="B582" s="215"/>
      <c r="C582" s="215"/>
      <c r="D582" s="215"/>
      <c r="E582" s="215"/>
      <c r="F582" s="215"/>
      <c r="G582" s="215"/>
      <c r="H582" s="215"/>
      <c r="I582" s="215"/>
      <c r="J582" s="215"/>
      <c r="K582" s="215"/>
      <c r="L582" s="215"/>
      <c r="M582" s="215"/>
    </row>
    <row r="583" spans="1:13" x14ac:dyDescent="0.25">
      <c r="A583" s="215"/>
      <c r="B583" s="215"/>
      <c r="C583" s="215"/>
      <c r="D583" s="215"/>
      <c r="E583" s="215"/>
      <c r="F583" s="215"/>
      <c r="G583" s="215"/>
      <c r="H583" s="215"/>
      <c r="I583" s="215"/>
      <c r="J583" s="215"/>
      <c r="K583" s="215"/>
      <c r="L583" s="215"/>
      <c r="M583" s="215"/>
    </row>
    <row r="584" spans="1:13" x14ac:dyDescent="0.25">
      <c r="A584" s="215"/>
      <c r="B584" s="215"/>
      <c r="C584" s="215"/>
      <c r="D584" s="215"/>
      <c r="E584" s="215"/>
      <c r="F584" s="215"/>
      <c r="G584" s="215"/>
      <c r="H584" s="215"/>
      <c r="I584" s="215"/>
      <c r="J584" s="215"/>
      <c r="K584" s="215"/>
      <c r="L584" s="215"/>
      <c r="M584" s="215"/>
    </row>
    <row r="585" spans="1:13" x14ac:dyDescent="0.25">
      <c r="A585" s="215"/>
      <c r="B585" s="215"/>
      <c r="C585" s="215"/>
      <c r="D585" s="215"/>
      <c r="E585" s="215"/>
      <c r="F585" s="215"/>
      <c r="G585" s="215"/>
      <c r="H585" s="215"/>
      <c r="I585" s="215"/>
      <c r="J585" s="215"/>
      <c r="K585" s="215"/>
      <c r="L585" s="215"/>
      <c r="M585" s="215"/>
    </row>
    <row r="586" spans="1:13" x14ac:dyDescent="0.25">
      <c r="A586" s="215"/>
      <c r="B586" s="215"/>
      <c r="C586" s="215"/>
      <c r="D586" s="215"/>
      <c r="E586" s="215"/>
      <c r="F586" s="215"/>
      <c r="G586" s="215"/>
      <c r="H586" s="215"/>
      <c r="I586" s="215"/>
      <c r="J586" s="215"/>
      <c r="K586" s="215"/>
      <c r="L586" s="215"/>
      <c r="M586" s="215"/>
    </row>
    <row r="587" spans="1:13" x14ac:dyDescent="0.25">
      <c r="A587" s="215"/>
      <c r="B587" s="215"/>
      <c r="C587" s="215"/>
      <c r="D587" s="215"/>
      <c r="E587" s="215"/>
      <c r="F587" s="215"/>
      <c r="G587" s="215"/>
      <c r="H587" s="215"/>
      <c r="I587" s="215"/>
      <c r="J587" s="215"/>
      <c r="K587" s="215"/>
      <c r="L587" s="215"/>
      <c r="M587" s="215"/>
    </row>
    <row r="588" spans="1:13" x14ac:dyDescent="0.25">
      <c r="A588" s="215"/>
      <c r="B588" s="215"/>
      <c r="C588" s="215"/>
      <c r="D588" s="215"/>
      <c r="E588" s="215"/>
      <c r="F588" s="215"/>
      <c r="G588" s="215"/>
      <c r="H588" s="215"/>
      <c r="I588" s="215"/>
      <c r="J588" s="215"/>
      <c r="K588" s="215"/>
      <c r="L588" s="215"/>
      <c r="M588" s="215"/>
    </row>
    <row r="589" spans="1:13" x14ac:dyDescent="0.25">
      <c r="A589" s="215"/>
      <c r="B589" s="215"/>
      <c r="C589" s="215"/>
      <c r="D589" s="215"/>
      <c r="E589" s="215"/>
      <c r="F589" s="215"/>
      <c r="G589" s="215"/>
      <c r="H589" s="215"/>
      <c r="I589" s="215"/>
      <c r="J589" s="215"/>
      <c r="K589" s="215"/>
      <c r="L589" s="215"/>
      <c r="M589" s="215"/>
    </row>
    <row r="590" spans="1:13" x14ac:dyDescent="0.25">
      <c r="A590" s="215"/>
      <c r="B590" s="215"/>
      <c r="C590" s="215"/>
      <c r="D590" s="215"/>
      <c r="E590" s="215"/>
      <c r="F590" s="215"/>
      <c r="G590" s="215"/>
      <c r="H590" s="215"/>
      <c r="I590" s="215"/>
      <c r="J590" s="215"/>
      <c r="K590" s="215"/>
      <c r="L590" s="215"/>
      <c r="M590" s="215"/>
    </row>
    <row r="591" spans="1:13" x14ac:dyDescent="0.25">
      <c r="A591" s="215"/>
      <c r="B591" s="215"/>
      <c r="C591" s="215"/>
      <c r="D591" s="215"/>
      <c r="E591" s="215"/>
      <c r="F591" s="215"/>
      <c r="G591" s="215"/>
      <c r="H591" s="215"/>
      <c r="I591" s="215"/>
      <c r="J591" s="215"/>
      <c r="K591" s="215"/>
      <c r="L591" s="215"/>
      <c r="M591" s="215"/>
    </row>
    <row r="592" spans="1:13" x14ac:dyDescent="0.25">
      <c r="A592" s="215"/>
      <c r="B592" s="215"/>
      <c r="C592" s="215"/>
      <c r="D592" s="215"/>
      <c r="E592" s="215"/>
      <c r="F592" s="215"/>
      <c r="G592" s="215"/>
      <c r="H592" s="215"/>
      <c r="I592" s="215"/>
      <c r="J592" s="215"/>
      <c r="K592" s="215"/>
      <c r="L592" s="215"/>
      <c r="M592" s="215"/>
    </row>
    <row r="593" spans="1:13" x14ac:dyDescent="0.25">
      <c r="A593" s="215"/>
      <c r="B593" s="215"/>
      <c r="C593" s="215"/>
      <c r="D593" s="215"/>
      <c r="E593" s="215"/>
      <c r="F593" s="215"/>
      <c r="G593" s="215"/>
      <c r="H593" s="215"/>
      <c r="I593" s="215"/>
      <c r="J593" s="215"/>
      <c r="K593" s="215"/>
      <c r="L593" s="215"/>
      <c r="M593" s="215"/>
    </row>
    <row r="594" spans="1:13" x14ac:dyDescent="0.25">
      <c r="A594" s="215"/>
      <c r="B594" s="215"/>
      <c r="C594" s="215"/>
      <c r="D594" s="215"/>
      <c r="E594" s="215"/>
      <c r="F594" s="215"/>
      <c r="G594" s="215"/>
      <c r="H594" s="215"/>
      <c r="I594" s="215"/>
      <c r="J594" s="215"/>
      <c r="K594" s="215"/>
      <c r="L594" s="215"/>
      <c r="M594" s="215"/>
    </row>
    <row r="595" spans="1:13" x14ac:dyDescent="0.25">
      <c r="A595" s="215"/>
      <c r="B595" s="215"/>
      <c r="C595" s="215"/>
      <c r="D595" s="215"/>
      <c r="E595" s="215"/>
      <c r="F595" s="215"/>
      <c r="G595" s="215"/>
      <c r="H595" s="215"/>
      <c r="I595" s="215"/>
      <c r="J595" s="215"/>
      <c r="K595" s="215"/>
      <c r="L595" s="215"/>
      <c r="M595" s="215"/>
    </row>
    <row r="596" spans="1:13" x14ac:dyDescent="0.25">
      <c r="A596" s="215"/>
      <c r="B596" s="215"/>
      <c r="C596" s="215"/>
      <c r="D596" s="215"/>
      <c r="E596" s="215"/>
      <c r="F596" s="215"/>
      <c r="G596" s="215"/>
      <c r="H596" s="215"/>
      <c r="I596" s="215"/>
      <c r="J596" s="215"/>
      <c r="K596" s="215"/>
      <c r="L596" s="215"/>
      <c r="M596" s="215"/>
    </row>
    <row r="597" spans="1:13" x14ac:dyDescent="0.25">
      <c r="A597" s="215"/>
      <c r="B597" s="215"/>
      <c r="C597" s="215"/>
      <c r="D597" s="215"/>
      <c r="E597" s="215"/>
      <c r="F597" s="215"/>
      <c r="G597" s="215"/>
      <c r="H597" s="215"/>
      <c r="I597" s="215"/>
      <c r="J597" s="215"/>
      <c r="K597" s="215"/>
      <c r="L597" s="215"/>
      <c r="M597" s="215"/>
    </row>
    <row r="598" spans="1:13" x14ac:dyDescent="0.25">
      <c r="A598" s="215"/>
      <c r="B598" s="215"/>
      <c r="C598" s="215"/>
      <c r="D598" s="215"/>
      <c r="E598" s="215"/>
      <c r="F598" s="215"/>
      <c r="G598" s="215"/>
      <c r="H598" s="215"/>
      <c r="I598" s="215"/>
      <c r="J598" s="215"/>
      <c r="K598" s="215"/>
      <c r="L598" s="215"/>
      <c r="M598" s="215"/>
    </row>
    <row r="599" spans="1:13" x14ac:dyDescent="0.25">
      <c r="A599" s="215"/>
      <c r="B599" s="215"/>
      <c r="C599" s="215"/>
      <c r="D599" s="215"/>
      <c r="E599" s="215"/>
      <c r="F599" s="215"/>
      <c r="G599" s="215"/>
      <c r="H599" s="215"/>
      <c r="I599" s="215"/>
      <c r="J599" s="215"/>
      <c r="K599" s="215"/>
      <c r="L599" s="215"/>
      <c r="M599" s="215"/>
    </row>
    <row r="600" spans="1:13" x14ac:dyDescent="0.25">
      <c r="A600" s="215"/>
      <c r="B600" s="215"/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</row>
    <row r="601" spans="1:13" x14ac:dyDescent="0.25">
      <c r="A601" s="215"/>
      <c r="B601" s="215"/>
      <c r="C601" s="215"/>
      <c r="D601" s="215"/>
      <c r="E601" s="215"/>
      <c r="F601" s="215"/>
      <c r="G601" s="215"/>
      <c r="H601" s="215"/>
      <c r="I601" s="215"/>
      <c r="J601" s="215"/>
      <c r="K601" s="215"/>
      <c r="L601" s="215"/>
      <c r="M601" s="215"/>
    </row>
    <row r="602" spans="1:13" x14ac:dyDescent="0.25">
      <c r="A602" s="215"/>
      <c r="B602" s="215"/>
      <c r="C602" s="215"/>
      <c r="D602" s="215"/>
      <c r="E602" s="215"/>
      <c r="F602" s="215"/>
      <c r="G602" s="215"/>
      <c r="H602" s="215"/>
      <c r="I602" s="215"/>
      <c r="J602" s="215"/>
      <c r="K602" s="215"/>
      <c r="L602" s="215"/>
      <c r="M602" s="215"/>
    </row>
    <row r="603" spans="1:13" x14ac:dyDescent="0.25">
      <c r="A603" s="215"/>
      <c r="B603" s="215"/>
      <c r="C603" s="215"/>
      <c r="D603" s="215"/>
      <c r="E603" s="215"/>
      <c r="F603" s="215"/>
      <c r="G603" s="215"/>
      <c r="H603" s="215"/>
      <c r="I603" s="215"/>
      <c r="J603" s="215"/>
      <c r="K603" s="215"/>
      <c r="L603" s="215"/>
      <c r="M603" s="215"/>
    </row>
    <row r="604" spans="1:13" x14ac:dyDescent="0.25">
      <c r="A604" s="215"/>
      <c r="B604" s="215"/>
      <c r="C604" s="215"/>
      <c r="D604" s="215"/>
      <c r="E604" s="215"/>
      <c r="F604" s="215"/>
      <c r="G604" s="215"/>
      <c r="H604" s="215"/>
      <c r="I604" s="215"/>
      <c r="J604" s="215"/>
      <c r="K604" s="215"/>
      <c r="L604" s="215"/>
      <c r="M604" s="215"/>
    </row>
    <row r="605" spans="1:13" x14ac:dyDescent="0.25">
      <c r="A605" s="215"/>
      <c r="B605" s="215"/>
      <c r="C605" s="215"/>
      <c r="D605" s="215"/>
      <c r="E605" s="215"/>
      <c r="F605" s="215"/>
      <c r="G605" s="215"/>
      <c r="H605" s="215"/>
      <c r="I605" s="215"/>
      <c r="J605" s="215"/>
      <c r="K605" s="215"/>
      <c r="L605" s="215"/>
      <c r="M605" s="215"/>
    </row>
    <row r="606" spans="1:13" x14ac:dyDescent="0.25">
      <c r="A606" s="215"/>
      <c r="B606" s="215"/>
      <c r="C606" s="215"/>
      <c r="D606" s="215"/>
      <c r="E606" s="215"/>
      <c r="F606" s="215"/>
      <c r="G606" s="215"/>
      <c r="H606" s="215"/>
      <c r="I606" s="215"/>
      <c r="J606" s="215"/>
      <c r="K606" s="215"/>
      <c r="L606" s="215"/>
      <c r="M606" s="215"/>
    </row>
    <row r="607" spans="1:13" x14ac:dyDescent="0.25">
      <c r="A607" s="215"/>
      <c r="B607" s="215"/>
      <c r="C607" s="215"/>
      <c r="D607" s="215"/>
      <c r="E607" s="215"/>
      <c r="F607" s="215"/>
      <c r="G607" s="215"/>
      <c r="H607" s="215"/>
      <c r="I607" s="215"/>
      <c r="J607" s="215"/>
      <c r="K607" s="215"/>
      <c r="L607" s="215"/>
      <c r="M607" s="215"/>
    </row>
    <row r="608" spans="1:13" x14ac:dyDescent="0.25">
      <c r="A608" s="215"/>
      <c r="B608" s="215"/>
      <c r="C608" s="215"/>
      <c r="D608" s="215"/>
      <c r="E608" s="215"/>
      <c r="F608" s="215"/>
      <c r="G608" s="215"/>
      <c r="H608" s="215"/>
      <c r="I608" s="215"/>
      <c r="J608" s="215"/>
      <c r="K608" s="215"/>
      <c r="L608" s="215"/>
      <c r="M608" s="215"/>
    </row>
    <row r="609" spans="1:13" x14ac:dyDescent="0.25">
      <c r="A609" s="215"/>
      <c r="B609" s="215"/>
      <c r="C609" s="215"/>
      <c r="D609" s="215"/>
      <c r="E609" s="215"/>
      <c r="F609" s="215"/>
      <c r="G609" s="215"/>
      <c r="H609" s="215"/>
      <c r="I609" s="215"/>
      <c r="J609" s="215"/>
      <c r="K609" s="215"/>
      <c r="L609" s="215"/>
      <c r="M609" s="215"/>
    </row>
    <row r="610" spans="1:13" x14ac:dyDescent="0.25">
      <c r="A610" s="215"/>
      <c r="B610" s="215"/>
      <c r="C610" s="215"/>
      <c r="D610" s="215"/>
      <c r="E610" s="215"/>
      <c r="F610" s="215"/>
      <c r="G610" s="215"/>
      <c r="H610" s="215"/>
      <c r="I610" s="215"/>
      <c r="J610" s="215"/>
      <c r="K610" s="215"/>
      <c r="L610" s="215"/>
      <c r="M610" s="215"/>
    </row>
    <row r="611" spans="1:13" x14ac:dyDescent="0.25">
      <c r="A611" s="215"/>
      <c r="B611" s="215"/>
      <c r="C611" s="215"/>
      <c r="D611" s="215"/>
      <c r="E611" s="215"/>
      <c r="F611" s="215"/>
      <c r="G611" s="215"/>
      <c r="H611" s="215"/>
      <c r="I611" s="215"/>
      <c r="J611" s="215"/>
      <c r="K611" s="215"/>
      <c r="L611" s="215"/>
      <c r="M611" s="215"/>
    </row>
    <row r="612" spans="1:13" x14ac:dyDescent="0.25">
      <c r="A612" s="215"/>
      <c r="B612" s="215"/>
      <c r="C612" s="215"/>
      <c r="D612" s="215"/>
      <c r="E612" s="215"/>
      <c r="F612" s="215"/>
      <c r="G612" s="215"/>
      <c r="H612" s="215"/>
      <c r="I612" s="215"/>
      <c r="J612" s="215"/>
      <c r="K612" s="215"/>
      <c r="L612" s="215"/>
      <c r="M612" s="215"/>
    </row>
    <row r="613" spans="1:13" x14ac:dyDescent="0.25">
      <c r="A613" s="215"/>
      <c r="B613" s="215"/>
      <c r="C613" s="215"/>
      <c r="D613" s="215"/>
      <c r="E613" s="215"/>
      <c r="F613" s="215"/>
      <c r="G613" s="215"/>
      <c r="H613" s="215"/>
      <c r="I613" s="215"/>
      <c r="J613" s="215"/>
      <c r="K613" s="215"/>
      <c r="L613" s="215"/>
      <c r="M613" s="215"/>
    </row>
    <row r="614" spans="1:13" x14ac:dyDescent="0.25">
      <c r="A614" s="215"/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</row>
    <row r="615" spans="1:13" x14ac:dyDescent="0.25">
      <c r="A615" s="215"/>
      <c r="B615" s="215"/>
      <c r="C615" s="215"/>
      <c r="D615" s="215"/>
      <c r="E615" s="215"/>
      <c r="F615" s="215"/>
      <c r="G615" s="215"/>
      <c r="H615" s="215"/>
      <c r="I615" s="215"/>
      <c r="J615" s="215"/>
      <c r="K615" s="215"/>
      <c r="L615" s="215"/>
      <c r="M615" s="215"/>
    </row>
    <row r="616" spans="1:13" x14ac:dyDescent="0.25">
      <c r="A616" s="215"/>
      <c r="B616" s="215"/>
      <c r="C616" s="215"/>
      <c r="D616" s="215"/>
      <c r="E616" s="215"/>
      <c r="F616" s="215"/>
      <c r="G616" s="215"/>
      <c r="H616" s="215"/>
      <c r="I616" s="215"/>
      <c r="J616" s="215"/>
      <c r="K616" s="215"/>
      <c r="L616" s="215"/>
      <c r="M616" s="215"/>
    </row>
    <row r="617" spans="1:13" x14ac:dyDescent="0.25">
      <c r="A617" s="215"/>
      <c r="B617" s="215"/>
      <c r="C617" s="215"/>
      <c r="D617" s="215"/>
      <c r="E617" s="215"/>
      <c r="F617" s="215"/>
      <c r="G617" s="215"/>
      <c r="H617" s="215"/>
      <c r="I617" s="215"/>
      <c r="J617" s="215"/>
      <c r="K617" s="215"/>
      <c r="L617" s="215"/>
      <c r="M617" s="215"/>
    </row>
    <row r="618" spans="1:13" x14ac:dyDescent="0.25">
      <c r="A618" s="215"/>
      <c r="B618" s="215"/>
      <c r="C618" s="215"/>
      <c r="D618" s="215"/>
      <c r="E618" s="215"/>
      <c r="F618" s="215"/>
      <c r="G618" s="215"/>
      <c r="H618" s="215"/>
      <c r="I618" s="215"/>
      <c r="J618" s="215"/>
      <c r="K618" s="215"/>
      <c r="L618" s="215"/>
      <c r="M618" s="215"/>
    </row>
    <row r="619" spans="1:13" x14ac:dyDescent="0.25">
      <c r="A619" s="215"/>
      <c r="B619" s="215"/>
      <c r="C619" s="215"/>
      <c r="D619" s="215"/>
      <c r="E619" s="215"/>
      <c r="F619" s="215"/>
      <c r="G619" s="215"/>
      <c r="H619" s="215"/>
      <c r="I619" s="215"/>
      <c r="J619" s="215"/>
      <c r="K619" s="215"/>
      <c r="L619" s="215"/>
      <c r="M619" s="215"/>
    </row>
    <row r="620" spans="1:13" x14ac:dyDescent="0.25">
      <c r="A620" s="215"/>
      <c r="B620" s="215"/>
      <c r="C620" s="215"/>
      <c r="D620" s="215"/>
      <c r="E620" s="215"/>
      <c r="F620" s="215"/>
      <c r="G620" s="215"/>
      <c r="H620" s="215"/>
      <c r="I620" s="215"/>
      <c r="J620" s="215"/>
      <c r="K620" s="215"/>
      <c r="L620" s="215"/>
      <c r="M620" s="215"/>
    </row>
    <row r="621" spans="1:13" x14ac:dyDescent="0.25">
      <c r="A621" s="215"/>
      <c r="B621" s="215"/>
      <c r="C621" s="215"/>
      <c r="D621" s="215"/>
      <c r="E621" s="215"/>
      <c r="F621" s="215"/>
      <c r="G621" s="215"/>
      <c r="H621" s="215"/>
      <c r="I621" s="215"/>
      <c r="J621" s="215"/>
      <c r="K621" s="215"/>
      <c r="L621" s="215"/>
      <c r="M621" s="215"/>
    </row>
    <row r="622" spans="1:13" x14ac:dyDescent="0.25">
      <c r="A622" s="215"/>
      <c r="B622" s="215"/>
      <c r="C622" s="215"/>
      <c r="D622" s="215"/>
      <c r="E622" s="215"/>
      <c r="F622" s="215"/>
      <c r="G622" s="215"/>
      <c r="H622" s="215"/>
      <c r="I622" s="215"/>
      <c r="J622" s="215"/>
      <c r="K622" s="215"/>
      <c r="L622" s="215"/>
      <c r="M622" s="215"/>
    </row>
    <row r="623" spans="1:13" x14ac:dyDescent="0.25">
      <c r="A623" s="215"/>
      <c r="B623" s="215"/>
      <c r="C623" s="215"/>
      <c r="D623" s="215"/>
      <c r="E623" s="215"/>
      <c r="F623" s="215"/>
      <c r="G623" s="215"/>
      <c r="H623" s="215"/>
      <c r="I623" s="215"/>
      <c r="J623" s="215"/>
      <c r="K623" s="215"/>
      <c r="L623" s="215"/>
      <c r="M623" s="215"/>
    </row>
    <row r="624" spans="1:13" x14ac:dyDescent="0.25">
      <c r="A624" s="215"/>
      <c r="B624" s="215"/>
      <c r="C624" s="215"/>
      <c r="D624" s="215"/>
      <c r="E624" s="215"/>
      <c r="F624" s="215"/>
      <c r="G624" s="215"/>
      <c r="H624" s="215"/>
      <c r="I624" s="215"/>
      <c r="J624" s="215"/>
      <c r="K624" s="215"/>
      <c r="L624" s="215"/>
      <c r="M624" s="215"/>
    </row>
    <row r="625" spans="1:13" x14ac:dyDescent="0.25">
      <c r="A625" s="215"/>
      <c r="B625" s="215"/>
      <c r="C625" s="215"/>
      <c r="D625" s="215"/>
      <c r="E625" s="215"/>
      <c r="F625" s="215"/>
      <c r="G625" s="215"/>
      <c r="H625" s="215"/>
      <c r="I625" s="215"/>
      <c r="J625" s="215"/>
      <c r="K625" s="215"/>
      <c r="L625" s="215"/>
      <c r="M625" s="215"/>
    </row>
    <row r="626" spans="1:13" x14ac:dyDescent="0.25">
      <c r="A626" s="215"/>
      <c r="B626" s="215"/>
      <c r="C626" s="215"/>
      <c r="D626" s="215"/>
      <c r="E626" s="215"/>
      <c r="F626" s="215"/>
      <c r="G626" s="215"/>
      <c r="H626" s="215"/>
      <c r="I626" s="215"/>
      <c r="J626" s="215"/>
      <c r="K626" s="215"/>
      <c r="L626" s="215"/>
      <c r="M626" s="215"/>
    </row>
    <row r="627" spans="1:13" x14ac:dyDescent="0.25">
      <c r="A627" s="215"/>
      <c r="B627" s="215"/>
      <c r="C627" s="215"/>
      <c r="D627" s="215"/>
      <c r="E627" s="215"/>
      <c r="F627" s="215"/>
      <c r="G627" s="215"/>
      <c r="H627" s="215"/>
      <c r="I627" s="215"/>
      <c r="J627" s="215"/>
      <c r="K627" s="215"/>
      <c r="L627" s="215"/>
      <c r="M627" s="215"/>
    </row>
    <row r="628" spans="1:13" x14ac:dyDescent="0.25">
      <c r="A628" s="215"/>
      <c r="B628" s="215"/>
      <c r="C628" s="215"/>
      <c r="D628" s="215"/>
      <c r="E628" s="215"/>
      <c r="F628" s="215"/>
      <c r="G628" s="215"/>
      <c r="H628" s="215"/>
      <c r="I628" s="215"/>
      <c r="J628" s="215"/>
      <c r="K628" s="215"/>
      <c r="L628" s="215"/>
      <c r="M628" s="215"/>
    </row>
    <row r="629" spans="1:13" x14ac:dyDescent="0.25">
      <c r="A629" s="215"/>
      <c r="B629" s="215"/>
      <c r="C629" s="215"/>
      <c r="D629" s="215"/>
      <c r="E629" s="215"/>
      <c r="F629" s="215"/>
      <c r="G629" s="215"/>
      <c r="H629" s="215"/>
      <c r="I629" s="215"/>
      <c r="J629" s="215"/>
      <c r="K629" s="215"/>
      <c r="L629" s="215"/>
      <c r="M629" s="215"/>
    </row>
    <row r="630" spans="1:13" x14ac:dyDescent="0.25">
      <c r="A630" s="215"/>
      <c r="B630" s="215"/>
      <c r="C630" s="215"/>
      <c r="D630" s="215"/>
      <c r="E630" s="215"/>
      <c r="F630" s="215"/>
      <c r="G630" s="215"/>
      <c r="H630" s="215"/>
      <c r="I630" s="215"/>
      <c r="J630" s="215"/>
      <c r="K630" s="215"/>
      <c r="L630" s="215"/>
      <c r="M630" s="215"/>
    </row>
    <row r="631" spans="1:13" x14ac:dyDescent="0.25">
      <c r="A631" s="215"/>
      <c r="B631" s="215"/>
      <c r="C631" s="215"/>
      <c r="D631" s="215"/>
      <c r="E631" s="215"/>
      <c r="F631" s="215"/>
      <c r="G631" s="215"/>
      <c r="H631" s="215"/>
      <c r="I631" s="215"/>
      <c r="J631" s="215"/>
      <c r="K631" s="215"/>
      <c r="L631" s="215"/>
      <c r="M631" s="215"/>
    </row>
    <row r="632" spans="1:13" x14ac:dyDescent="0.25">
      <c r="A632" s="215"/>
      <c r="B632" s="215"/>
      <c r="C632" s="215"/>
      <c r="D632" s="215"/>
      <c r="E632" s="215"/>
      <c r="F632" s="215"/>
      <c r="G632" s="215"/>
      <c r="H632" s="215"/>
      <c r="I632" s="215"/>
      <c r="J632" s="215"/>
      <c r="K632" s="215"/>
      <c r="L632" s="215"/>
      <c r="M632" s="215"/>
    </row>
    <row r="633" spans="1:13" x14ac:dyDescent="0.25">
      <c r="A633" s="215"/>
      <c r="B633" s="215"/>
      <c r="C633" s="215"/>
      <c r="D633" s="215"/>
      <c r="E633" s="215"/>
      <c r="F633" s="215"/>
      <c r="G633" s="215"/>
      <c r="H633" s="215"/>
      <c r="I633" s="215"/>
      <c r="J633" s="215"/>
      <c r="K633" s="215"/>
      <c r="L633" s="215"/>
      <c r="M633" s="215"/>
    </row>
    <row r="634" spans="1:13" x14ac:dyDescent="0.25">
      <c r="A634" s="215"/>
      <c r="B634" s="215"/>
      <c r="C634" s="215"/>
      <c r="D634" s="215"/>
      <c r="E634" s="215"/>
      <c r="F634" s="215"/>
      <c r="G634" s="215"/>
      <c r="H634" s="215"/>
      <c r="I634" s="215"/>
      <c r="J634" s="215"/>
      <c r="K634" s="215"/>
      <c r="L634" s="215"/>
      <c r="M634" s="215"/>
    </row>
    <row r="635" spans="1:13" x14ac:dyDescent="0.25">
      <c r="A635" s="215"/>
      <c r="B635" s="215"/>
      <c r="C635" s="215"/>
      <c r="D635" s="215"/>
      <c r="E635" s="215"/>
      <c r="F635" s="215"/>
      <c r="G635" s="215"/>
      <c r="H635" s="215"/>
      <c r="I635" s="215"/>
      <c r="J635" s="215"/>
      <c r="K635" s="215"/>
      <c r="L635" s="215"/>
      <c r="M635" s="215"/>
    </row>
    <row r="636" spans="1:13" x14ac:dyDescent="0.25">
      <c r="A636" s="215"/>
      <c r="B636" s="215"/>
      <c r="C636" s="215"/>
      <c r="D636" s="215"/>
      <c r="E636" s="215"/>
      <c r="F636" s="215"/>
      <c r="G636" s="215"/>
      <c r="H636" s="215"/>
      <c r="I636" s="215"/>
      <c r="J636" s="215"/>
      <c r="K636" s="215"/>
      <c r="L636" s="215"/>
      <c r="M636" s="215"/>
    </row>
    <row r="637" spans="1:13" x14ac:dyDescent="0.25">
      <c r="A637" s="215"/>
      <c r="B637" s="215"/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</row>
    <row r="638" spans="1:13" x14ac:dyDescent="0.25">
      <c r="A638" s="215"/>
      <c r="B638" s="215"/>
      <c r="C638" s="215"/>
      <c r="D638" s="215"/>
      <c r="E638" s="215"/>
      <c r="F638" s="215"/>
      <c r="G638" s="215"/>
      <c r="H638" s="215"/>
      <c r="I638" s="215"/>
      <c r="J638" s="215"/>
      <c r="K638" s="215"/>
      <c r="L638" s="215"/>
      <c r="M638" s="215"/>
    </row>
    <row r="639" spans="1:13" x14ac:dyDescent="0.25">
      <c r="A639" s="215"/>
      <c r="B639" s="215"/>
      <c r="C639" s="215"/>
      <c r="D639" s="215"/>
      <c r="E639" s="215"/>
      <c r="F639" s="215"/>
      <c r="G639" s="215"/>
      <c r="H639" s="215"/>
      <c r="I639" s="215"/>
      <c r="J639" s="215"/>
      <c r="K639" s="215"/>
      <c r="L639" s="215"/>
      <c r="M639" s="215"/>
    </row>
    <row r="640" spans="1:13" x14ac:dyDescent="0.25">
      <c r="A640" s="215"/>
      <c r="B640" s="215"/>
      <c r="C640" s="215"/>
      <c r="D640" s="215"/>
      <c r="E640" s="215"/>
      <c r="F640" s="215"/>
      <c r="G640" s="215"/>
      <c r="H640" s="215"/>
      <c r="I640" s="215"/>
      <c r="J640" s="215"/>
      <c r="K640" s="215"/>
      <c r="L640" s="215"/>
      <c r="M640" s="215"/>
    </row>
    <row r="641" spans="1:13" x14ac:dyDescent="0.25">
      <c r="A641" s="215"/>
      <c r="B641" s="215"/>
      <c r="C641" s="215"/>
      <c r="D641" s="215"/>
      <c r="E641" s="215"/>
      <c r="F641" s="215"/>
      <c r="G641" s="215"/>
      <c r="H641" s="215"/>
      <c r="I641" s="215"/>
      <c r="J641" s="215"/>
      <c r="K641" s="215"/>
      <c r="L641" s="215"/>
      <c r="M641" s="215"/>
    </row>
    <row r="642" spans="1:13" x14ac:dyDescent="0.25">
      <c r="A642" s="215"/>
      <c r="B642" s="215"/>
      <c r="C642" s="215"/>
      <c r="D642" s="215"/>
      <c r="E642" s="215"/>
      <c r="F642" s="215"/>
      <c r="G642" s="215"/>
      <c r="H642" s="215"/>
      <c r="I642" s="215"/>
      <c r="J642" s="215"/>
      <c r="K642" s="215"/>
      <c r="L642" s="215"/>
      <c r="M642" s="215"/>
    </row>
    <row r="643" spans="1:13" x14ac:dyDescent="0.25">
      <c r="A643" s="215"/>
      <c r="B643" s="215"/>
      <c r="C643" s="215"/>
      <c r="D643" s="215"/>
      <c r="E643" s="215"/>
      <c r="F643" s="215"/>
      <c r="G643" s="215"/>
      <c r="H643" s="215"/>
      <c r="I643" s="215"/>
      <c r="J643" s="215"/>
      <c r="K643" s="215"/>
      <c r="L643" s="215"/>
      <c r="M643" s="215"/>
    </row>
    <row r="644" spans="1:13" x14ac:dyDescent="0.25">
      <c r="A644" s="215"/>
      <c r="B644" s="215"/>
      <c r="C644" s="215"/>
      <c r="D644" s="215"/>
      <c r="E644" s="215"/>
      <c r="F644" s="215"/>
      <c r="G644" s="215"/>
      <c r="H644" s="215"/>
      <c r="I644" s="215"/>
      <c r="J644" s="215"/>
      <c r="K644" s="215"/>
      <c r="L644" s="215"/>
      <c r="M644" s="215"/>
    </row>
    <row r="645" spans="1:13" x14ac:dyDescent="0.25">
      <c r="A645" s="215"/>
      <c r="B645" s="215"/>
      <c r="C645" s="215"/>
      <c r="D645" s="215"/>
      <c r="E645" s="215"/>
      <c r="F645" s="215"/>
      <c r="G645" s="215"/>
      <c r="H645" s="215"/>
      <c r="I645" s="215"/>
      <c r="J645" s="215"/>
      <c r="K645" s="215"/>
      <c r="L645" s="215"/>
      <c r="M645" s="215"/>
    </row>
    <row r="646" spans="1:13" x14ac:dyDescent="0.25">
      <c r="A646" s="215"/>
      <c r="B646" s="215"/>
      <c r="C646" s="215"/>
      <c r="D646" s="215"/>
      <c r="E646" s="215"/>
      <c r="F646" s="215"/>
      <c r="G646" s="215"/>
      <c r="H646" s="215"/>
      <c r="I646" s="215"/>
      <c r="J646" s="215"/>
      <c r="K646" s="215"/>
      <c r="L646" s="215"/>
      <c r="M646" s="215"/>
    </row>
    <row r="647" spans="1:13" x14ac:dyDescent="0.25">
      <c r="A647" s="215"/>
      <c r="B647" s="215"/>
      <c r="C647" s="215"/>
      <c r="D647" s="215"/>
      <c r="E647" s="215"/>
      <c r="F647" s="215"/>
      <c r="G647" s="215"/>
      <c r="H647" s="215"/>
      <c r="I647" s="215"/>
      <c r="J647" s="215"/>
      <c r="K647" s="215"/>
      <c r="L647" s="215"/>
      <c r="M647" s="215"/>
    </row>
    <row r="648" spans="1:13" x14ac:dyDescent="0.25">
      <c r="A648" s="215"/>
      <c r="B648" s="215"/>
      <c r="C648" s="215"/>
      <c r="D648" s="215"/>
      <c r="E648" s="215"/>
      <c r="F648" s="215"/>
      <c r="G648" s="215"/>
      <c r="H648" s="215"/>
      <c r="I648" s="215"/>
      <c r="J648" s="215"/>
      <c r="K648" s="215"/>
      <c r="L648" s="215"/>
      <c r="M648" s="215"/>
    </row>
    <row r="649" spans="1:13" x14ac:dyDescent="0.25">
      <c r="A649" s="215"/>
      <c r="B649" s="215"/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</row>
    <row r="650" spans="1:13" x14ac:dyDescent="0.25">
      <c r="A650" s="215"/>
      <c r="B650" s="215"/>
      <c r="C650" s="215"/>
      <c r="D650" s="215"/>
      <c r="E650" s="215"/>
      <c r="F650" s="215"/>
      <c r="G650" s="215"/>
      <c r="H650" s="215"/>
      <c r="I650" s="215"/>
      <c r="J650" s="215"/>
      <c r="K650" s="215"/>
      <c r="L650" s="215"/>
      <c r="M650" s="215"/>
    </row>
    <row r="651" spans="1:13" x14ac:dyDescent="0.25">
      <c r="A651" s="215"/>
      <c r="B651" s="215"/>
      <c r="C651" s="215"/>
      <c r="D651" s="215"/>
      <c r="E651" s="215"/>
      <c r="F651" s="215"/>
      <c r="G651" s="215"/>
      <c r="H651" s="215"/>
      <c r="I651" s="215"/>
      <c r="J651" s="215"/>
      <c r="K651" s="215"/>
      <c r="L651" s="215"/>
      <c r="M651" s="215"/>
    </row>
    <row r="652" spans="1:13" x14ac:dyDescent="0.25">
      <c r="A652" s="215"/>
      <c r="B652" s="215"/>
      <c r="C652" s="215"/>
      <c r="D652" s="215"/>
      <c r="E652" s="215"/>
      <c r="F652" s="215"/>
      <c r="G652" s="215"/>
      <c r="H652" s="215"/>
      <c r="I652" s="215"/>
      <c r="J652" s="215"/>
      <c r="K652" s="215"/>
      <c r="L652" s="215"/>
      <c r="M652" s="215"/>
    </row>
    <row r="653" spans="1:13" x14ac:dyDescent="0.25">
      <c r="A653" s="215"/>
      <c r="B653" s="215"/>
      <c r="C653" s="215"/>
      <c r="D653" s="215"/>
      <c r="E653" s="215"/>
      <c r="F653" s="215"/>
      <c r="G653" s="215"/>
      <c r="H653" s="215"/>
      <c r="I653" s="215"/>
      <c r="J653" s="215"/>
      <c r="K653" s="215"/>
      <c r="L653" s="215"/>
      <c r="M653" s="215"/>
    </row>
    <row r="654" spans="1:13" x14ac:dyDescent="0.25">
      <c r="A654" s="215"/>
      <c r="B654" s="215"/>
      <c r="C654" s="215"/>
      <c r="D654" s="215"/>
      <c r="E654" s="215"/>
      <c r="F654" s="215"/>
      <c r="G654" s="215"/>
      <c r="H654" s="215"/>
      <c r="I654" s="215"/>
      <c r="J654" s="215"/>
      <c r="K654" s="215"/>
      <c r="L654" s="215"/>
      <c r="M654" s="215"/>
    </row>
    <row r="655" spans="1:13" x14ac:dyDescent="0.25">
      <c r="A655" s="215"/>
      <c r="B655" s="215"/>
      <c r="C655" s="215"/>
      <c r="D655" s="215"/>
      <c r="E655" s="215"/>
      <c r="F655" s="215"/>
      <c r="G655" s="215"/>
      <c r="H655" s="215"/>
      <c r="I655" s="215"/>
      <c r="J655" s="215"/>
      <c r="K655" s="215"/>
      <c r="L655" s="215"/>
      <c r="M655" s="215"/>
    </row>
    <row r="656" spans="1:13" x14ac:dyDescent="0.25">
      <c r="A656" s="215"/>
      <c r="B656" s="215"/>
      <c r="C656" s="215"/>
      <c r="D656" s="215"/>
      <c r="E656" s="215"/>
      <c r="F656" s="215"/>
      <c r="G656" s="215"/>
      <c r="H656" s="215"/>
      <c r="I656" s="215"/>
      <c r="J656" s="215"/>
      <c r="K656" s="215"/>
      <c r="L656" s="215"/>
      <c r="M656" s="215"/>
    </row>
    <row r="657" spans="1:13" x14ac:dyDescent="0.25">
      <c r="A657" s="215"/>
      <c r="B657" s="215"/>
      <c r="C657" s="215"/>
      <c r="D657" s="215"/>
      <c r="E657" s="215"/>
      <c r="F657" s="215"/>
      <c r="G657" s="215"/>
      <c r="H657" s="215"/>
      <c r="I657" s="215"/>
      <c r="J657" s="215"/>
      <c r="K657" s="215"/>
      <c r="L657" s="215"/>
      <c r="M657" s="215"/>
    </row>
    <row r="658" spans="1:13" x14ac:dyDescent="0.25">
      <c r="A658" s="215"/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</row>
    <row r="659" spans="1:13" x14ac:dyDescent="0.25">
      <c r="A659" s="215"/>
      <c r="B659" s="215"/>
      <c r="C659" s="215"/>
      <c r="D659" s="215"/>
      <c r="E659" s="215"/>
      <c r="F659" s="215"/>
      <c r="G659" s="215"/>
      <c r="H659" s="215"/>
      <c r="I659" s="215"/>
      <c r="J659" s="215"/>
      <c r="K659" s="215"/>
      <c r="L659" s="215"/>
      <c r="M659" s="215"/>
    </row>
    <row r="660" spans="1:13" x14ac:dyDescent="0.25">
      <c r="A660" s="215"/>
      <c r="B660" s="215"/>
      <c r="C660" s="215"/>
      <c r="D660" s="215"/>
      <c r="E660" s="215"/>
      <c r="F660" s="215"/>
      <c r="G660" s="215"/>
      <c r="H660" s="215"/>
      <c r="I660" s="215"/>
      <c r="J660" s="215"/>
      <c r="K660" s="215"/>
      <c r="L660" s="215"/>
      <c r="M660" s="215"/>
    </row>
    <row r="661" spans="1:13" x14ac:dyDescent="0.25">
      <c r="A661" s="215"/>
      <c r="B661" s="215"/>
      <c r="C661" s="215"/>
      <c r="D661" s="215"/>
      <c r="E661" s="215"/>
      <c r="F661" s="215"/>
      <c r="G661" s="215"/>
      <c r="H661" s="215"/>
      <c r="I661" s="215"/>
      <c r="J661" s="215"/>
      <c r="K661" s="215"/>
      <c r="L661" s="215"/>
      <c r="M661" s="215"/>
    </row>
    <row r="662" spans="1:13" x14ac:dyDescent="0.25">
      <c r="A662" s="215"/>
      <c r="B662" s="215"/>
      <c r="C662" s="215"/>
      <c r="D662" s="215"/>
      <c r="E662" s="215"/>
      <c r="F662" s="215"/>
      <c r="G662" s="215"/>
      <c r="H662" s="215"/>
      <c r="I662" s="215"/>
      <c r="J662" s="215"/>
      <c r="K662" s="215"/>
      <c r="L662" s="215"/>
      <c r="M662" s="215"/>
    </row>
    <row r="663" spans="1:13" x14ac:dyDescent="0.25">
      <c r="A663" s="215"/>
      <c r="B663" s="215"/>
      <c r="C663" s="215"/>
      <c r="D663" s="215"/>
      <c r="E663" s="215"/>
      <c r="F663" s="215"/>
      <c r="G663" s="215"/>
      <c r="H663" s="215"/>
      <c r="I663" s="215"/>
      <c r="J663" s="215"/>
      <c r="K663" s="215"/>
      <c r="L663" s="215"/>
      <c r="M663" s="215"/>
    </row>
    <row r="664" spans="1:13" x14ac:dyDescent="0.25">
      <c r="A664" s="215"/>
      <c r="B664" s="215"/>
      <c r="C664" s="215"/>
      <c r="D664" s="215"/>
      <c r="E664" s="215"/>
      <c r="F664" s="215"/>
      <c r="G664" s="215"/>
      <c r="H664" s="215"/>
      <c r="I664" s="215"/>
      <c r="J664" s="215"/>
      <c r="K664" s="215"/>
      <c r="L664" s="215"/>
      <c r="M664" s="215"/>
    </row>
    <row r="665" spans="1:13" x14ac:dyDescent="0.25">
      <c r="A665" s="215"/>
      <c r="B665" s="215"/>
      <c r="C665" s="215"/>
      <c r="D665" s="215"/>
      <c r="E665" s="215"/>
      <c r="F665" s="215"/>
      <c r="G665" s="215"/>
      <c r="H665" s="215"/>
      <c r="I665" s="215"/>
      <c r="J665" s="215"/>
      <c r="K665" s="215"/>
      <c r="L665" s="215"/>
      <c r="M665" s="215"/>
    </row>
    <row r="666" spans="1:13" x14ac:dyDescent="0.25">
      <c r="A666" s="215"/>
      <c r="B666" s="215"/>
      <c r="C666" s="215"/>
      <c r="D666" s="215"/>
      <c r="E666" s="215"/>
      <c r="F666" s="215"/>
      <c r="G666" s="215"/>
      <c r="H666" s="215"/>
      <c r="I666" s="215"/>
      <c r="J666" s="215"/>
      <c r="K666" s="215"/>
      <c r="L666" s="215"/>
      <c r="M666" s="215"/>
    </row>
    <row r="667" spans="1:13" x14ac:dyDescent="0.25">
      <c r="A667" s="215"/>
      <c r="B667" s="215"/>
      <c r="C667" s="215"/>
      <c r="D667" s="215"/>
      <c r="E667" s="215"/>
      <c r="F667" s="215"/>
      <c r="G667" s="215"/>
      <c r="H667" s="215"/>
      <c r="I667" s="215"/>
      <c r="J667" s="215"/>
      <c r="K667" s="215"/>
      <c r="L667" s="215"/>
      <c r="M667" s="215"/>
    </row>
    <row r="668" spans="1:13" x14ac:dyDescent="0.25">
      <c r="A668" s="215"/>
      <c r="B668" s="215"/>
      <c r="C668" s="215"/>
      <c r="D668" s="215"/>
      <c r="E668" s="215"/>
      <c r="F668" s="215"/>
      <c r="G668" s="215"/>
      <c r="H668" s="215"/>
      <c r="I668" s="215"/>
      <c r="J668" s="215"/>
      <c r="K668" s="215"/>
      <c r="L668" s="215"/>
      <c r="M668" s="215"/>
    </row>
    <row r="669" spans="1:13" x14ac:dyDescent="0.25">
      <c r="A669" s="215"/>
      <c r="B669" s="215"/>
      <c r="C669" s="215"/>
      <c r="D669" s="215"/>
      <c r="E669" s="215"/>
      <c r="F669" s="215"/>
      <c r="G669" s="215"/>
      <c r="H669" s="215"/>
      <c r="I669" s="215"/>
      <c r="J669" s="215"/>
      <c r="K669" s="215"/>
      <c r="L669" s="215"/>
      <c r="M669" s="215"/>
    </row>
    <row r="670" spans="1:13" x14ac:dyDescent="0.25">
      <c r="A670" s="215"/>
      <c r="B670" s="215"/>
      <c r="C670" s="215"/>
      <c r="D670" s="215"/>
      <c r="E670" s="215"/>
      <c r="F670" s="215"/>
      <c r="G670" s="215"/>
      <c r="H670" s="215"/>
      <c r="I670" s="215"/>
      <c r="J670" s="215"/>
      <c r="K670" s="215"/>
      <c r="L670" s="215"/>
      <c r="M670" s="215"/>
    </row>
    <row r="671" spans="1:13" x14ac:dyDescent="0.25">
      <c r="A671" s="215"/>
      <c r="B671" s="215"/>
      <c r="C671" s="215"/>
      <c r="D671" s="215"/>
      <c r="E671" s="215"/>
      <c r="F671" s="215"/>
      <c r="G671" s="215"/>
      <c r="H671" s="215"/>
      <c r="I671" s="215"/>
      <c r="J671" s="215"/>
      <c r="K671" s="215"/>
      <c r="L671" s="215"/>
      <c r="M671" s="215"/>
    </row>
    <row r="672" spans="1:13" x14ac:dyDescent="0.25">
      <c r="A672" s="215"/>
      <c r="B672" s="215"/>
      <c r="C672" s="215"/>
      <c r="D672" s="215"/>
      <c r="E672" s="215"/>
      <c r="F672" s="215"/>
      <c r="G672" s="215"/>
      <c r="H672" s="215"/>
      <c r="I672" s="215"/>
      <c r="J672" s="215"/>
      <c r="K672" s="215"/>
      <c r="L672" s="215"/>
      <c r="M672" s="215"/>
    </row>
    <row r="673" spans="1:13" x14ac:dyDescent="0.25">
      <c r="A673" s="215"/>
      <c r="B673" s="215"/>
      <c r="C673" s="215"/>
      <c r="D673" s="215"/>
      <c r="E673" s="215"/>
      <c r="F673" s="215"/>
      <c r="G673" s="215"/>
      <c r="H673" s="215"/>
      <c r="I673" s="215"/>
      <c r="J673" s="215"/>
      <c r="K673" s="215"/>
      <c r="L673" s="215"/>
      <c r="M673" s="215"/>
    </row>
    <row r="674" spans="1:13" x14ac:dyDescent="0.25">
      <c r="A674" s="215"/>
      <c r="B674" s="215"/>
      <c r="C674" s="215"/>
      <c r="D674" s="215"/>
      <c r="E674" s="215"/>
      <c r="F674" s="215"/>
      <c r="G674" s="215"/>
      <c r="H674" s="215"/>
      <c r="I674" s="215"/>
      <c r="J674" s="215"/>
      <c r="K674" s="215"/>
      <c r="L674" s="215"/>
      <c r="M674" s="215"/>
    </row>
    <row r="675" spans="1:13" x14ac:dyDescent="0.25">
      <c r="A675" s="215"/>
      <c r="B675" s="215"/>
      <c r="C675" s="215"/>
      <c r="D675" s="215"/>
      <c r="E675" s="215"/>
      <c r="F675" s="215"/>
      <c r="G675" s="215"/>
      <c r="H675" s="215"/>
      <c r="I675" s="215"/>
      <c r="J675" s="215"/>
      <c r="K675" s="215"/>
      <c r="L675" s="215"/>
      <c r="M675" s="215"/>
    </row>
    <row r="676" spans="1:13" x14ac:dyDescent="0.25">
      <c r="A676" s="215"/>
      <c r="B676" s="215"/>
      <c r="C676" s="215"/>
      <c r="D676" s="215"/>
      <c r="E676" s="215"/>
      <c r="F676" s="215"/>
      <c r="G676" s="215"/>
      <c r="H676" s="215"/>
      <c r="I676" s="215"/>
      <c r="J676" s="215"/>
      <c r="K676" s="215"/>
      <c r="L676" s="215"/>
      <c r="M676" s="215"/>
    </row>
    <row r="677" spans="1:13" x14ac:dyDescent="0.25">
      <c r="A677" s="215"/>
      <c r="B677" s="215"/>
      <c r="C677" s="215"/>
      <c r="D677" s="215"/>
      <c r="E677" s="215"/>
      <c r="F677" s="215"/>
      <c r="G677" s="215"/>
      <c r="H677" s="215"/>
      <c r="I677" s="215"/>
      <c r="J677" s="215"/>
      <c r="K677" s="215"/>
      <c r="L677" s="215"/>
      <c r="M677" s="215"/>
    </row>
    <row r="678" spans="1:13" x14ac:dyDescent="0.25">
      <c r="A678" s="215"/>
      <c r="B678" s="215"/>
      <c r="C678" s="215"/>
      <c r="D678" s="215"/>
      <c r="E678" s="215"/>
      <c r="F678" s="215"/>
      <c r="G678" s="215"/>
      <c r="H678" s="215"/>
      <c r="I678" s="215"/>
      <c r="J678" s="215"/>
      <c r="K678" s="215"/>
      <c r="L678" s="215"/>
      <c r="M678" s="215"/>
    </row>
    <row r="679" spans="1:13" x14ac:dyDescent="0.25">
      <c r="A679" s="215"/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</row>
    <row r="680" spans="1:13" x14ac:dyDescent="0.25">
      <c r="A680" s="215"/>
      <c r="B680" s="215"/>
      <c r="C680" s="215"/>
      <c r="D680" s="215"/>
      <c r="E680" s="215"/>
      <c r="F680" s="215"/>
      <c r="G680" s="215"/>
      <c r="H680" s="215"/>
      <c r="I680" s="215"/>
      <c r="J680" s="215"/>
      <c r="K680" s="215"/>
      <c r="L680" s="215"/>
      <c r="M680" s="215"/>
    </row>
    <row r="681" spans="1:13" x14ac:dyDescent="0.25">
      <c r="A681" s="215"/>
      <c r="B681" s="215"/>
      <c r="C681" s="215"/>
      <c r="D681" s="215"/>
      <c r="E681" s="215"/>
      <c r="F681" s="215"/>
      <c r="G681" s="215"/>
      <c r="H681" s="215"/>
      <c r="I681" s="215"/>
      <c r="J681" s="215"/>
      <c r="K681" s="215"/>
      <c r="L681" s="215"/>
      <c r="M681" s="215"/>
    </row>
    <row r="682" spans="1:13" x14ac:dyDescent="0.25">
      <c r="A682" s="215"/>
      <c r="B682" s="215"/>
      <c r="C682" s="215"/>
      <c r="D682" s="215"/>
      <c r="E682" s="215"/>
      <c r="F682" s="215"/>
      <c r="G682" s="215"/>
      <c r="H682" s="215"/>
      <c r="I682" s="215"/>
      <c r="J682" s="215"/>
      <c r="K682" s="215"/>
      <c r="L682" s="215"/>
      <c r="M682" s="215"/>
    </row>
    <row r="683" spans="1:13" x14ac:dyDescent="0.25">
      <c r="A683" s="215"/>
      <c r="B683" s="215"/>
      <c r="C683" s="215"/>
      <c r="D683" s="215"/>
      <c r="E683" s="215"/>
      <c r="F683" s="215"/>
      <c r="G683" s="215"/>
      <c r="H683" s="215"/>
      <c r="I683" s="215"/>
      <c r="J683" s="215"/>
      <c r="K683" s="215"/>
      <c r="L683" s="215"/>
      <c r="M683" s="215"/>
    </row>
    <row r="684" spans="1:13" x14ac:dyDescent="0.25">
      <c r="A684" s="215"/>
      <c r="B684" s="215"/>
      <c r="C684" s="215"/>
      <c r="D684" s="215"/>
      <c r="E684" s="215"/>
      <c r="F684" s="215"/>
      <c r="G684" s="215"/>
      <c r="H684" s="215"/>
      <c r="I684" s="215"/>
      <c r="J684" s="215"/>
      <c r="K684" s="215"/>
      <c r="L684" s="215"/>
      <c r="M684" s="215"/>
    </row>
    <row r="685" spans="1:13" x14ac:dyDescent="0.25">
      <c r="A685" s="215"/>
      <c r="B685" s="215"/>
      <c r="C685" s="215"/>
      <c r="D685" s="215"/>
      <c r="E685" s="215"/>
      <c r="F685" s="215"/>
      <c r="G685" s="215"/>
      <c r="H685" s="215"/>
      <c r="I685" s="215"/>
      <c r="J685" s="215"/>
      <c r="K685" s="215"/>
      <c r="L685" s="215"/>
      <c r="M685" s="215"/>
    </row>
    <row r="686" spans="1:13" x14ac:dyDescent="0.25">
      <c r="A686" s="215"/>
      <c r="B686" s="215"/>
      <c r="C686" s="215"/>
      <c r="D686" s="215"/>
      <c r="E686" s="215"/>
      <c r="F686" s="215"/>
      <c r="G686" s="215"/>
      <c r="H686" s="215"/>
      <c r="I686" s="215"/>
      <c r="J686" s="215"/>
      <c r="K686" s="215"/>
      <c r="L686" s="215"/>
      <c r="M686" s="215"/>
    </row>
    <row r="687" spans="1:13" x14ac:dyDescent="0.25">
      <c r="A687" s="215"/>
      <c r="B687" s="215"/>
      <c r="C687" s="215"/>
      <c r="D687" s="215"/>
      <c r="E687" s="215"/>
      <c r="F687" s="215"/>
      <c r="G687" s="215"/>
      <c r="H687" s="215"/>
      <c r="I687" s="215"/>
      <c r="J687" s="215"/>
      <c r="K687" s="215"/>
      <c r="L687" s="215"/>
      <c r="M687" s="215"/>
    </row>
    <row r="688" spans="1:13" x14ac:dyDescent="0.25">
      <c r="A688" s="215"/>
      <c r="B688" s="215"/>
      <c r="C688" s="215"/>
      <c r="D688" s="215"/>
      <c r="E688" s="215"/>
      <c r="F688" s="215"/>
      <c r="G688" s="215"/>
      <c r="H688" s="215"/>
      <c r="I688" s="215"/>
      <c r="J688" s="215"/>
      <c r="K688" s="215"/>
      <c r="L688" s="215"/>
      <c r="M688" s="215"/>
    </row>
    <row r="689" spans="1:13" x14ac:dyDescent="0.25">
      <c r="A689" s="215"/>
      <c r="B689" s="215"/>
      <c r="C689" s="215"/>
      <c r="D689" s="215"/>
      <c r="E689" s="215"/>
      <c r="F689" s="215"/>
      <c r="G689" s="215"/>
      <c r="H689" s="215"/>
      <c r="I689" s="215"/>
      <c r="J689" s="215"/>
      <c r="K689" s="215"/>
      <c r="L689" s="215"/>
      <c r="M689" s="215"/>
    </row>
    <row r="690" spans="1:13" x14ac:dyDescent="0.25">
      <c r="A690" s="215"/>
      <c r="B690" s="215"/>
      <c r="C690" s="215"/>
      <c r="D690" s="215"/>
      <c r="E690" s="215"/>
      <c r="F690" s="215"/>
      <c r="G690" s="215"/>
      <c r="H690" s="215"/>
      <c r="I690" s="215"/>
      <c r="J690" s="215"/>
      <c r="K690" s="215"/>
      <c r="L690" s="215"/>
      <c r="M690" s="215"/>
    </row>
    <row r="691" spans="1:13" x14ac:dyDescent="0.25">
      <c r="A691" s="215"/>
      <c r="B691" s="215"/>
      <c r="C691" s="215"/>
      <c r="D691" s="215"/>
      <c r="E691" s="215"/>
      <c r="F691" s="215"/>
      <c r="G691" s="215"/>
      <c r="H691" s="215"/>
      <c r="I691" s="215"/>
      <c r="J691" s="215"/>
      <c r="K691" s="215"/>
      <c r="L691" s="215"/>
      <c r="M691" s="215"/>
    </row>
    <row r="692" spans="1:13" x14ac:dyDescent="0.25">
      <c r="A692" s="215"/>
      <c r="B692" s="215"/>
      <c r="C692" s="215"/>
      <c r="D692" s="215"/>
      <c r="E692" s="215"/>
      <c r="F692" s="215"/>
      <c r="G692" s="215"/>
      <c r="H692" s="215"/>
      <c r="I692" s="215"/>
      <c r="J692" s="215"/>
      <c r="K692" s="215"/>
      <c r="L692" s="215"/>
      <c r="M692" s="215"/>
    </row>
    <row r="693" spans="1:13" x14ac:dyDescent="0.25">
      <c r="A693" s="215"/>
      <c r="B693" s="215"/>
      <c r="C693" s="215"/>
      <c r="D693" s="215"/>
      <c r="E693" s="215"/>
      <c r="F693" s="215"/>
      <c r="G693" s="215"/>
      <c r="H693" s="215"/>
      <c r="I693" s="215"/>
      <c r="J693" s="215"/>
      <c r="K693" s="215"/>
      <c r="L693" s="215"/>
      <c r="M693" s="215"/>
    </row>
    <row r="694" spans="1:13" x14ac:dyDescent="0.25">
      <c r="A694" s="215"/>
      <c r="B694" s="215"/>
      <c r="C694" s="215"/>
      <c r="D694" s="215"/>
      <c r="E694" s="215"/>
      <c r="F694" s="215"/>
      <c r="G694" s="215"/>
      <c r="H694" s="215"/>
      <c r="I694" s="215"/>
      <c r="J694" s="215"/>
      <c r="K694" s="215"/>
      <c r="L694" s="215"/>
      <c r="M694" s="215"/>
    </row>
    <row r="695" spans="1:13" x14ac:dyDescent="0.25">
      <c r="A695" s="215"/>
      <c r="B695" s="215"/>
      <c r="C695" s="215"/>
      <c r="D695" s="215"/>
      <c r="E695" s="215"/>
      <c r="F695" s="215"/>
      <c r="G695" s="215"/>
      <c r="H695" s="215"/>
      <c r="I695" s="215"/>
      <c r="J695" s="215"/>
      <c r="K695" s="215"/>
      <c r="L695" s="215"/>
      <c r="M695" s="215"/>
    </row>
    <row r="696" spans="1:13" x14ac:dyDescent="0.25">
      <c r="A696" s="215"/>
      <c r="B696" s="215"/>
      <c r="C696" s="215"/>
      <c r="D696" s="215"/>
      <c r="E696" s="215"/>
      <c r="F696" s="215"/>
      <c r="G696" s="215"/>
      <c r="H696" s="215"/>
      <c r="I696" s="215"/>
      <c r="J696" s="215"/>
      <c r="K696" s="215"/>
      <c r="L696" s="215"/>
      <c r="M696" s="215"/>
    </row>
    <row r="697" spans="1:13" x14ac:dyDescent="0.25">
      <c r="A697" s="215"/>
      <c r="B697" s="215"/>
      <c r="C697" s="215"/>
      <c r="D697" s="215"/>
      <c r="E697" s="215"/>
      <c r="F697" s="215"/>
      <c r="G697" s="215"/>
      <c r="H697" s="215"/>
      <c r="I697" s="215"/>
      <c r="J697" s="215"/>
      <c r="K697" s="215"/>
      <c r="L697" s="215"/>
      <c r="M697" s="215"/>
    </row>
    <row r="698" spans="1:13" x14ac:dyDescent="0.25">
      <c r="A698" s="215"/>
      <c r="B698" s="215"/>
      <c r="C698" s="215"/>
      <c r="D698" s="215"/>
      <c r="E698" s="215"/>
      <c r="F698" s="215"/>
      <c r="G698" s="215"/>
      <c r="H698" s="215"/>
      <c r="I698" s="215"/>
      <c r="J698" s="215"/>
      <c r="K698" s="215"/>
      <c r="L698" s="215"/>
      <c r="M698" s="215"/>
    </row>
    <row r="699" spans="1:13" x14ac:dyDescent="0.25">
      <c r="A699" s="215"/>
      <c r="B699" s="215"/>
      <c r="C699" s="215"/>
      <c r="D699" s="215"/>
      <c r="E699" s="215"/>
      <c r="F699" s="215"/>
      <c r="G699" s="215"/>
      <c r="H699" s="215"/>
      <c r="I699" s="215"/>
      <c r="J699" s="215"/>
      <c r="K699" s="215"/>
      <c r="L699" s="215"/>
      <c r="M699" s="215"/>
    </row>
    <row r="700" spans="1:13" x14ac:dyDescent="0.25">
      <c r="A700" s="215"/>
      <c r="B700" s="215"/>
      <c r="C700" s="215"/>
      <c r="D700" s="215"/>
      <c r="E700" s="215"/>
      <c r="F700" s="215"/>
      <c r="G700" s="215"/>
      <c r="H700" s="215"/>
      <c r="I700" s="215"/>
      <c r="J700" s="215"/>
      <c r="K700" s="215"/>
      <c r="L700" s="215"/>
      <c r="M700" s="215"/>
    </row>
    <row r="701" spans="1:13" x14ac:dyDescent="0.25">
      <c r="A701" s="215"/>
      <c r="B701" s="215"/>
      <c r="C701" s="215"/>
      <c r="D701" s="215"/>
      <c r="E701" s="215"/>
      <c r="F701" s="215"/>
      <c r="G701" s="215"/>
      <c r="H701" s="215"/>
      <c r="I701" s="215"/>
      <c r="J701" s="215"/>
      <c r="K701" s="215"/>
      <c r="L701" s="215"/>
      <c r="M701" s="215"/>
    </row>
    <row r="702" spans="1:13" x14ac:dyDescent="0.25">
      <c r="A702" s="215"/>
      <c r="B702" s="215"/>
      <c r="C702" s="215"/>
      <c r="D702" s="215"/>
      <c r="E702" s="215"/>
      <c r="F702" s="215"/>
      <c r="G702" s="215"/>
      <c r="H702" s="215"/>
      <c r="I702" s="215"/>
      <c r="J702" s="215"/>
      <c r="K702" s="215"/>
      <c r="L702" s="215"/>
      <c r="M702" s="215"/>
    </row>
    <row r="703" spans="1:13" x14ac:dyDescent="0.25">
      <c r="A703" s="215"/>
      <c r="B703" s="215"/>
      <c r="C703" s="215"/>
      <c r="D703" s="215"/>
      <c r="E703" s="215"/>
      <c r="F703" s="215"/>
      <c r="G703" s="215"/>
      <c r="H703" s="215"/>
      <c r="I703" s="215"/>
      <c r="J703" s="215"/>
      <c r="K703" s="215"/>
      <c r="L703" s="215"/>
      <c r="M703" s="215"/>
    </row>
    <row r="704" spans="1:13" x14ac:dyDescent="0.25">
      <c r="A704" s="215"/>
      <c r="B704" s="215"/>
      <c r="C704" s="215"/>
      <c r="D704" s="215"/>
      <c r="E704" s="215"/>
      <c r="F704" s="215"/>
      <c r="G704" s="215"/>
      <c r="H704" s="215"/>
      <c r="I704" s="215"/>
      <c r="J704" s="215"/>
      <c r="K704" s="215"/>
      <c r="L704" s="215"/>
      <c r="M704" s="215"/>
    </row>
    <row r="705" spans="1:13" x14ac:dyDescent="0.25">
      <c r="A705" s="215"/>
      <c r="B705" s="215"/>
      <c r="C705" s="215"/>
      <c r="D705" s="215"/>
      <c r="E705" s="215"/>
      <c r="F705" s="215"/>
      <c r="G705" s="215"/>
      <c r="H705" s="215"/>
      <c r="I705" s="215"/>
      <c r="J705" s="215"/>
      <c r="K705" s="215"/>
      <c r="L705" s="215"/>
      <c r="M705" s="215"/>
    </row>
    <row r="706" spans="1:13" x14ac:dyDescent="0.25">
      <c r="A706" s="215"/>
      <c r="B706" s="215"/>
      <c r="C706" s="215"/>
      <c r="D706" s="215"/>
      <c r="E706" s="215"/>
      <c r="F706" s="215"/>
      <c r="G706" s="215"/>
      <c r="H706" s="215"/>
      <c r="I706" s="215"/>
      <c r="J706" s="215"/>
      <c r="K706" s="215"/>
      <c r="L706" s="215"/>
      <c r="M706" s="215"/>
    </row>
    <row r="707" spans="1:13" x14ac:dyDescent="0.25">
      <c r="A707" s="215"/>
      <c r="B707" s="215"/>
      <c r="C707" s="215"/>
      <c r="D707" s="215"/>
      <c r="E707" s="215"/>
      <c r="F707" s="215"/>
      <c r="G707" s="215"/>
      <c r="H707" s="215"/>
      <c r="I707" s="215"/>
      <c r="J707" s="215"/>
      <c r="K707" s="215"/>
      <c r="L707" s="215"/>
      <c r="M707" s="215"/>
    </row>
    <row r="708" spans="1:13" x14ac:dyDescent="0.25">
      <c r="A708" s="215"/>
      <c r="B708" s="215"/>
      <c r="C708" s="215"/>
      <c r="D708" s="215"/>
      <c r="E708" s="215"/>
      <c r="F708" s="215"/>
      <c r="G708" s="215"/>
      <c r="H708" s="215"/>
      <c r="I708" s="215"/>
      <c r="J708" s="215"/>
      <c r="K708" s="215"/>
      <c r="L708" s="215"/>
      <c r="M708" s="215"/>
    </row>
    <row r="709" spans="1:13" x14ac:dyDescent="0.25">
      <c r="A709" s="215"/>
      <c r="B709" s="215"/>
      <c r="C709" s="215"/>
      <c r="D709" s="215"/>
      <c r="E709" s="215"/>
      <c r="F709" s="215"/>
      <c r="G709" s="215"/>
      <c r="H709" s="215"/>
      <c r="I709" s="215"/>
      <c r="J709" s="215"/>
      <c r="K709" s="215"/>
      <c r="L709" s="215"/>
      <c r="M709" s="215"/>
    </row>
    <row r="710" spans="1:13" x14ac:dyDescent="0.25">
      <c r="A710" s="215"/>
      <c r="B710" s="215"/>
      <c r="C710" s="215"/>
      <c r="D710" s="215"/>
      <c r="E710" s="215"/>
      <c r="F710" s="215"/>
      <c r="G710" s="215"/>
      <c r="H710" s="215"/>
      <c r="I710" s="215"/>
      <c r="J710" s="215"/>
      <c r="K710" s="215"/>
      <c r="L710" s="215"/>
      <c r="M710" s="215"/>
    </row>
    <row r="711" spans="1:13" x14ac:dyDescent="0.25">
      <c r="A711" s="215"/>
      <c r="B711" s="215"/>
      <c r="C711" s="215"/>
      <c r="D711" s="215"/>
      <c r="E711" s="215"/>
      <c r="F711" s="215"/>
      <c r="G711" s="215"/>
      <c r="H711" s="215"/>
      <c r="I711" s="215"/>
      <c r="J711" s="215"/>
      <c r="K711" s="215"/>
      <c r="L711" s="215"/>
      <c r="M711" s="215"/>
    </row>
    <row r="712" spans="1:13" x14ac:dyDescent="0.25">
      <c r="A712" s="215"/>
      <c r="B712" s="215"/>
      <c r="C712" s="215"/>
      <c r="D712" s="215"/>
      <c r="E712" s="215"/>
      <c r="F712" s="215"/>
      <c r="G712" s="215"/>
      <c r="H712" s="215"/>
      <c r="I712" s="215"/>
      <c r="J712" s="215"/>
      <c r="K712" s="215"/>
      <c r="L712" s="215"/>
      <c r="M712" s="215"/>
    </row>
    <row r="713" spans="1:13" x14ac:dyDescent="0.25">
      <c r="A713" s="215"/>
      <c r="B713" s="215"/>
      <c r="C713" s="215"/>
      <c r="D713" s="215"/>
      <c r="E713" s="215"/>
      <c r="F713" s="215"/>
      <c r="G713" s="215"/>
      <c r="H713" s="215"/>
      <c r="I713" s="215"/>
      <c r="J713" s="215"/>
      <c r="K713" s="215"/>
      <c r="L713" s="215"/>
      <c r="M713" s="215"/>
    </row>
    <row r="714" spans="1:13" x14ac:dyDescent="0.25">
      <c r="A714" s="215"/>
      <c r="B714" s="215"/>
      <c r="C714" s="215"/>
      <c r="D714" s="215"/>
      <c r="E714" s="215"/>
      <c r="F714" s="215"/>
      <c r="G714" s="215"/>
      <c r="H714" s="215"/>
      <c r="I714" s="215"/>
      <c r="J714" s="215"/>
      <c r="K714" s="215"/>
      <c r="L714" s="215"/>
      <c r="M714" s="215"/>
    </row>
    <row r="715" spans="1:13" x14ac:dyDescent="0.25">
      <c r="A715" s="215"/>
      <c r="B715" s="215"/>
      <c r="C715" s="215"/>
      <c r="D715" s="215"/>
      <c r="E715" s="215"/>
      <c r="F715" s="215"/>
      <c r="G715" s="215"/>
      <c r="H715" s="215"/>
      <c r="I715" s="215"/>
      <c r="J715" s="215"/>
      <c r="K715" s="215"/>
      <c r="L715" s="215"/>
      <c r="M715" s="215"/>
    </row>
    <row r="716" spans="1:13" x14ac:dyDescent="0.25">
      <c r="A716" s="215"/>
      <c r="B716" s="215"/>
      <c r="C716" s="215"/>
      <c r="D716" s="215"/>
      <c r="E716" s="215"/>
      <c r="F716" s="215"/>
      <c r="G716" s="215"/>
      <c r="H716" s="215"/>
      <c r="I716" s="215"/>
      <c r="J716" s="215"/>
      <c r="K716" s="215"/>
      <c r="L716" s="215"/>
      <c r="M716" s="215"/>
    </row>
    <row r="717" spans="1:13" x14ac:dyDescent="0.25">
      <c r="A717" s="215"/>
      <c r="B717" s="215"/>
      <c r="C717" s="215"/>
      <c r="D717" s="215"/>
      <c r="E717" s="215"/>
      <c r="F717" s="215"/>
      <c r="G717" s="215"/>
      <c r="H717" s="215"/>
      <c r="I717" s="215"/>
      <c r="J717" s="215"/>
      <c r="K717" s="215"/>
      <c r="L717" s="215"/>
      <c r="M717" s="215"/>
    </row>
    <row r="718" spans="1:13" x14ac:dyDescent="0.25">
      <c r="A718" s="215"/>
      <c r="B718" s="215"/>
      <c r="C718" s="215"/>
      <c r="D718" s="215"/>
      <c r="E718" s="215"/>
      <c r="F718" s="215"/>
      <c r="G718" s="215"/>
      <c r="H718" s="215"/>
      <c r="I718" s="215"/>
      <c r="J718" s="215"/>
      <c r="K718" s="215"/>
      <c r="L718" s="215"/>
      <c r="M718" s="215"/>
    </row>
    <row r="719" spans="1:13" x14ac:dyDescent="0.25">
      <c r="A719" s="215"/>
      <c r="B719" s="215"/>
      <c r="C719" s="215"/>
      <c r="D719" s="215"/>
      <c r="E719" s="215"/>
      <c r="F719" s="215"/>
      <c r="G719" s="215"/>
      <c r="H719" s="215"/>
      <c r="I719" s="215"/>
      <c r="J719" s="215"/>
      <c r="K719" s="215"/>
      <c r="L719" s="215"/>
      <c r="M719" s="215"/>
    </row>
    <row r="720" spans="1:13" x14ac:dyDescent="0.25">
      <c r="A720" s="215"/>
      <c r="B720" s="215"/>
      <c r="C720" s="215"/>
      <c r="D720" s="215"/>
      <c r="E720" s="215"/>
      <c r="F720" s="215"/>
      <c r="G720" s="215"/>
      <c r="H720" s="215"/>
      <c r="I720" s="215"/>
      <c r="J720" s="215"/>
      <c r="K720" s="215"/>
      <c r="L720" s="215"/>
      <c r="M720" s="215"/>
    </row>
    <row r="721" spans="1:13" x14ac:dyDescent="0.25">
      <c r="A721" s="215"/>
      <c r="B721" s="215"/>
      <c r="C721" s="215"/>
      <c r="D721" s="215"/>
      <c r="E721" s="215"/>
      <c r="F721" s="215"/>
      <c r="G721" s="215"/>
      <c r="H721" s="215"/>
      <c r="I721" s="215"/>
      <c r="J721" s="215"/>
      <c r="K721" s="215"/>
      <c r="L721" s="215"/>
      <c r="M721" s="215"/>
    </row>
    <row r="722" spans="1:13" x14ac:dyDescent="0.25">
      <c r="A722" s="215"/>
      <c r="B722" s="215"/>
      <c r="C722" s="215"/>
      <c r="D722" s="215"/>
      <c r="E722" s="215"/>
      <c r="F722" s="215"/>
      <c r="G722" s="215"/>
      <c r="H722" s="215"/>
      <c r="I722" s="215"/>
      <c r="J722" s="215"/>
      <c r="K722" s="215"/>
      <c r="L722" s="215"/>
      <c r="M722" s="215"/>
    </row>
    <row r="723" spans="1:13" x14ac:dyDescent="0.25">
      <c r="A723" s="215"/>
      <c r="B723" s="215"/>
      <c r="C723" s="215"/>
      <c r="D723" s="215"/>
      <c r="E723" s="215"/>
      <c r="F723" s="215"/>
      <c r="G723" s="215"/>
      <c r="H723" s="215"/>
      <c r="I723" s="215"/>
      <c r="J723" s="215"/>
      <c r="K723" s="215"/>
      <c r="L723" s="215"/>
      <c r="M723" s="215"/>
    </row>
    <row r="724" spans="1:13" x14ac:dyDescent="0.25">
      <c r="A724" s="215"/>
      <c r="B724" s="215"/>
      <c r="C724" s="215"/>
      <c r="D724" s="215"/>
      <c r="E724" s="215"/>
      <c r="F724" s="215"/>
      <c r="G724" s="215"/>
      <c r="H724" s="215"/>
      <c r="I724" s="215"/>
      <c r="J724" s="215"/>
      <c r="K724" s="215"/>
      <c r="L724" s="215"/>
      <c r="M724" s="215"/>
    </row>
    <row r="725" spans="1:13" x14ac:dyDescent="0.25">
      <c r="A725" s="215"/>
      <c r="B725" s="215"/>
      <c r="C725" s="215"/>
      <c r="D725" s="215"/>
      <c r="E725" s="215"/>
      <c r="F725" s="215"/>
      <c r="G725" s="215"/>
      <c r="H725" s="215"/>
      <c r="I725" s="215"/>
      <c r="J725" s="215"/>
      <c r="K725" s="215"/>
      <c r="L725" s="215"/>
      <c r="M725" s="215"/>
    </row>
    <row r="726" spans="1:13" x14ac:dyDescent="0.25">
      <c r="A726" s="215"/>
      <c r="B726" s="215"/>
      <c r="C726" s="215"/>
      <c r="D726" s="215"/>
      <c r="E726" s="215"/>
      <c r="F726" s="215"/>
      <c r="G726" s="215"/>
      <c r="H726" s="215"/>
      <c r="I726" s="215"/>
      <c r="J726" s="215"/>
      <c r="K726" s="215"/>
      <c r="L726" s="215"/>
      <c r="M726" s="215"/>
    </row>
    <row r="727" spans="1:13" x14ac:dyDescent="0.25">
      <c r="A727" s="215"/>
      <c r="B727" s="215"/>
      <c r="C727" s="215"/>
      <c r="D727" s="215"/>
      <c r="E727" s="215"/>
      <c r="F727" s="215"/>
      <c r="G727" s="215"/>
      <c r="H727" s="215"/>
      <c r="I727" s="215"/>
      <c r="J727" s="215"/>
      <c r="K727" s="215"/>
      <c r="L727" s="215"/>
      <c r="M727" s="215"/>
    </row>
    <row r="728" spans="1:13" x14ac:dyDescent="0.25">
      <c r="A728" s="215"/>
      <c r="B728" s="215"/>
      <c r="C728" s="215"/>
      <c r="D728" s="215"/>
      <c r="E728" s="215"/>
      <c r="F728" s="215"/>
      <c r="G728" s="215"/>
      <c r="H728" s="215"/>
      <c r="I728" s="215"/>
      <c r="J728" s="215"/>
      <c r="K728" s="215"/>
      <c r="L728" s="215"/>
      <c r="M728" s="215"/>
    </row>
    <row r="729" spans="1:13" x14ac:dyDescent="0.25">
      <c r="A729" s="215"/>
      <c r="B729" s="215"/>
      <c r="C729" s="215"/>
      <c r="D729" s="215"/>
      <c r="E729" s="215"/>
      <c r="F729" s="215"/>
      <c r="G729" s="215"/>
      <c r="H729" s="215"/>
      <c r="I729" s="215"/>
      <c r="J729" s="215"/>
      <c r="K729" s="215"/>
      <c r="L729" s="215"/>
      <c r="M729" s="215"/>
    </row>
    <row r="730" spans="1:13" x14ac:dyDescent="0.25">
      <c r="A730" s="215"/>
      <c r="B730" s="215"/>
      <c r="C730" s="215"/>
      <c r="D730" s="215"/>
      <c r="E730" s="215"/>
      <c r="F730" s="215"/>
      <c r="G730" s="215"/>
      <c r="H730" s="215"/>
      <c r="I730" s="215"/>
      <c r="J730" s="215"/>
      <c r="K730" s="215"/>
      <c r="L730" s="215"/>
      <c r="M730" s="215"/>
    </row>
    <row r="731" spans="1:13" x14ac:dyDescent="0.25">
      <c r="A731" s="215"/>
      <c r="B731" s="215"/>
      <c r="C731" s="215"/>
      <c r="D731" s="215"/>
      <c r="E731" s="215"/>
      <c r="F731" s="215"/>
      <c r="G731" s="215"/>
      <c r="H731" s="215"/>
      <c r="I731" s="215"/>
      <c r="J731" s="215"/>
      <c r="K731" s="215"/>
      <c r="L731" s="215"/>
      <c r="M731" s="215"/>
    </row>
    <row r="732" spans="1:13" x14ac:dyDescent="0.25">
      <c r="A732" s="215"/>
      <c r="B732" s="215"/>
      <c r="C732" s="215"/>
      <c r="D732" s="215"/>
      <c r="E732" s="215"/>
      <c r="F732" s="215"/>
      <c r="G732" s="215"/>
      <c r="H732" s="215"/>
      <c r="I732" s="215"/>
      <c r="J732" s="215"/>
      <c r="K732" s="215"/>
      <c r="L732" s="215"/>
      <c r="M732" s="215"/>
    </row>
    <row r="733" spans="1:13" x14ac:dyDescent="0.25">
      <c r="A733" s="215"/>
      <c r="B733" s="215"/>
      <c r="C733" s="215"/>
      <c r="D733" s="215"/>
      <c r="E733" s="215"/>
      <c r="F733" s="215"/>
      <c r="G733" s="215"/>
      <c r="H733" s="215"/>
      <c r="I733" s="215"/>
      <c r="J733" s="215"/>
      <c r="K733" s="215"/>
      <c r="L733" s="215"/>
      <c r="M733" s="215"/>
    </row>
    <row r="734" spans="1:13" x14ac:dyDescent="0.25">
      <c r="A734" s="215"/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</row>
    <row r="735" spans="1:13" x14ac:dyDescent="0.25">
      <c r="A735" s="215"/>
      <c r="B735" s="215"/>
      <c r="C735" s="215"/>
      <c r="D735" s="215"/>
      <c r="E735" s="215"/>
      <c r="F735" s="215"/>
      <c r="G735" s="215"/>
      <c r="H735" s="215"/>
      <c r="I735" s="215"/>
      <c r="J735" s="215"/>
      <c r="K735" s="215"/>
      <c r="L735" s="215"/>
      <c r="M735" s="215"/>
    </row>
    <row r="736" spans="1:13" x14ac:dyDescent="0.25">
      <c r="A736" s="215"/>
      <c r="B736" s="215"/>
      <c r="C736" s="215"/>
      <c r="D736" s="215"/>
      <c r="E736" s="215"/>
      <c r="F736" s="215"/>
      <c r="G736" s="215"/>
      <c r="H736" s="215"/>
      <c r="I736" s="215"/>
      <c r="J736" s="215"/>
      <c r="K736" s="215"/>
      <c r="L736" s="215"/>
      <c r="M736" s="215"/>
    </row>
    <row r="737" spans="1:13" x14ac:dyDescent="0.25">
      <c r="A737" s="215"/>
      <c r="B737" s="215"/>
      <c r="C737" s="215"/>
      <c r="D737" s="215"/>
      <c r="E737" s="215"/>
      <c r="F737" s="215"/>
      <c r="G737" s="215"/>
      <c r="H737" s="215"/>
      <c r="I737" s="215"/>
      <c r="J737" s="215"/>
      <c r="K737" s="215"/>
      <c r="L737" s="215"/>
      <c r="M737" s="215"/>
    </row>
    <row r="738" spans="1:13" x14ac:dyDescent="0.25">
      <c r="A738" s="215"/>
      <c r="B738" s="215"/>
      <c r="C738" s="215"/>
      <c r="D738" s="215"/>
      <c r="E738" s="215"/>
      <c r="F738" s="215"/>
      <c r="G738" s="215"/>
      <c r="H738" s="215"/>
      <c r="I738" s="215"/>
      <c r="J738" s="215"/>
      <c r="K738" s="215"/>
      <c r="L738" s="215"/>
      <c r="M738" s="215"/>
    </row>
    <row r="739" spans="1:13" x14ac:dyDescent="0.25">
      <c r="A739" s="215"/>
      <c r="B739" s="215"/>
      <c r="C739" s="215"/>
      <c r="D739" s="215"/>
      <c r="E739" s="215"/>
      <c r="F739" s="215"/>
      <c r="G739" s="215"/>
      <c r="H739" s="215"/>
      <c r="I739" s="215"/>
      <c r="J739" s="215"/>
      <c r="K739" s="215"/>
      <c r="L739" s="215"/>
      <c r="M739" s="215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8"/>
  <sheetViews>
    <sheetView tabSelected="1" workbookViewId="0">
      <selection activeCell="A4" sqref="A4:B4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29" ht="30.75" customHeight="1" x14ac:dyDescent="0.2">
      <c r="A1" s="278" t="s">
        <v>127</v>
      </c>
      <c r="B1" s="27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</row>
    <row r="2" spans="1:29" x14ac:dyDescent="0.2">
      <c r="A2" s="279" t="s">
        <v>135</v>
      </c>
      <c r="B2" s="279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</row>
    <row r="3" spans="1:29" ht="37.5" customHeight="1" x14ac:dyDescent="0.2">
      <c r="A3" s="278" t="s">
        <v>279</v>
      </c>
      <c r="B3" s="27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</row>
    <row r="4" spans="1:29" x14ac:dyDescent="0.2">
      <c r="A4" s="277"/>
      <c r="B4" s="27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</row>
    <row r="5" spans="1:29" ht="16.5" thickBot="1" x14ac:dyDescent="0.3">
      <c r="A5" s="148"/>
      <c r="B5" s="149">
        <f>+'Part AGOSTO 2021'!I16</f>
        <v>30595304.763733342</v>
      </c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</row>
    <row r="6" spans="1:29" ht="26.25" thickBot="1" x14ac:dyDescent="0.25">
      <c r="A6" s="150" t="s">
        <v>3</v>
      </c>
      <c r="B6" s="150" t="s">
        <v>128</v>
      </c>
      <c r="C6" s="148"/>
      <c r="D6" s="148"/>
      <c r="E6" s="148"/>
      <c r="F6" s="151"/>
      <c r="G6" s="148"/>
      <c r="H6" s="151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</row>
    <row r="7" spans="1:29" x14ac:dyDescent="0.2">
      <c r="A7" s="148"/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</row>
    <row r="8" spans="1:29" ht="13.5" thickBot="1" x14ac:dyDescent="0.25">
      <c r="A8" s="152" t="s">
        <v>137</v>
      </c>
      <c r="B8" s="148">
        <f>+B5*0.6</f>
        <v>18357182.858240005</v>
      </c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</row>
    <row r="9" spans="1:29" ht="13.5" thickTop="1" x14ac:dyDescent="0.2">
      <c r="A9" s="153" t="s">
        <v>67</v>
      </c>
      <c r="B9" s="154">
        <f>+'CALCULOS ANUAL'!D8/12</f>
        <v>1756157.2858732045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</row>
    <row r="10" spans="1:29" x14ac:dyDescent="0.2">
      <c r="A10" s="155" t="s">
        <v>70</v>
      </c>
      <c r="B10" s="156">
        <f>+'CALCULOS ANUAL'!D9/12</f>
        <v>506731.01172189694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</row>
    <row r="11" spans="1:29" x14ac:dyDescent="0.2">
      <c r="A11" s="155" t="s">
        <v>79</v>
      </c>
      <c r="B11" s="156">
        <f>+'CALCULOS ANUAL'!D10/12</f>
        <v>681265.26400990319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</row>
    <row r="12" spans="1:29" x14ac:dyDescent="0.2">
      <c r="A12" s="155" t="s">
        <v>81</v>
      </c>
      <c r="B12" s="156">
        <f>+'CALCULOS ANUAL'!D11/12</f>
        <v>972948.9094009496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spans="1:29" x14ac:dyDescent="0.2">
      <c r="A13" s="155" t="s">
        <v>86</v>
      </c>
      <c r="B13" s="156">
        <f>+'CALCULOS ANUAL'!D12/12</f>
        <v>1535740.2453977177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spans="1:29" x14ac:dyDescent="0.2">
      <c r="A14" s="155" t="s">
        <v>92</v>
      </c>
      <c r="B14" s="156">
        <f>+'CALCULOS ANUAL'!D13/12</f>
        <v>804623.34810626565</v>
      </c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</row>
    <row r="15" spans="1:29" x14ac:dyDescent="0.2">
      <c r="A15" s="155" t="s">
        <v>100</v>
      </c>
      <c r="B15" s="156">
        <f>+'CALCULOS ANUAL'!D14/12</f>
        <v>6117332.768945355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</row>
    <row r="16" spans="1:29" x14ac:dyDescent="0.2">
      <c r="A16" s="155" t="s">
        <v>106</v>
      </c>
      <c r="B16" s="156">
        <f>+'CALCULOS ANUAL'!D15/12</f>
        <v>226391.78595775529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spans="1:29" x14ac:dyDescent="0.2">
      <c r="A17" s="155" t="s">
        <v>107</v>
      </c>
      <c r="B17" s="156">
        <f>+'CALCULOS ANUAL'!D16/12</f>
        <v>1602668.237783445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spans="1:29" x14ac:dyDescent="0.2">
      <c r="A18" s="155" t="s">
        <v>108</v>
      </c>
      <c r="B18" s="156">
        <f>+'CALCULOS ANUAL'!D17/12</f>
        <v>3116911.0467932508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</row>
    <row r="19" spans="1:29" x14ac:dyDescent="0.2">
      <c r="A19" s="155" t="s">
        <v>109</v>
      </c>
      <c r="B19" s="156">
        <f>+'CALCULOS ANUAL'!D18/12</f>
        <v>818467.33603432274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spans="1:29" x14ac:dyDescent="0.2">
      <c r="A20" s="155" t="s">
        <v>110</v>
      </c>
      <c r="B20" s="156">
        <f>+'CALCULOS ANUAL'!D19/12</f>
        <v>426405.28149865445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</row>
    <row r="21" spans="1:29" ht="13.5" thickBot="1" x14ac:dyDescent="0.25">
      <c r="A21" s="157" t="s">
        <v>114</v>
      </c>
      <c r="B21" s="158">
        <f>SUM(B9:B20)</f>
        <v>18565642.521522727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spans="1:29" ht="13.5" thickTop="1" x14ac:dyDescent="0.2">
      <c r="A22" s="159"/>
      <c r="B22" s="160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</row>
    <row r="23" spans="1:29" ht="13.5" thickBot="1" x14ac:dyDescent="0.25">
      <c r="A23" s="161" t="s">
        <v>136</v>
      </c>
      <c r="B23" s="162">
        <f>+B5*0.4</f>
        <v>12238121.905493338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</row>
    <row r="24" spans="1:29" ht="13.5" thickTop="1" x14ac:dyDescent="0.2">
      <c r="A24" s="153" t="s">
        <v>62</v>
      </c>
      <c r="B24" s="154">
        <f>+'CALCULOS ANUAL'!D23/12</f>
        <v>147514.03478183137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</row>
    <row r="25" spans="1:29" x14ac:dyDescent="0.2">
      <c r="A25" s="155" t="s">
        <v>63</v>
      </c>
      <c r="B25" s="156">
        <f>+'CALCULOS ANUAL'!D24/12</f>
        <v>241719.38987015246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</row>
    <row r="26" spans="1:29" x14ac:dyDescent="0.2">
      <c r="A26" s="155" t="s">
        <v>64</v>
      </c>
      <c r="B26" s="156">
        <f>+'CALCULOS ANUAL'!D25/12</f>
        <v>194421.23796308666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spans="1:29" x14ac:dyDescent="0.2">
      <c r="A27" s="155" t="s">
        <v>65</v>
      </c>
      <c r="B27" s="156">
        <f>+'CALCULOS ANUAL'!D26/12</f>
        <v>709853.3845789911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spans="1:29" x14ac:dyDescent="0.2">
      <c r="A28" s="155" t="s">
        <v>66</v>
      </c>
      <c r="B28" s="156">
        <f>+'CALCULOS ANUAL'!D27/12</f>
        <v>511469.03471406578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spans="1:29" x14ac:dyDescent="0.2">
      <c r="A29" s="155" t="s">
        <v>68</v>
      </c>
      <c r="B29" s="156">
        <f>+'CALCULOS ANUAL'!D28/12</f>
        <v>685389.58758655319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spans="1:29" x14ac:dyDescent="0.2">
      <c r="A30" s="155" t="s">
        <v>69</v>
      </c>
      <c r="B30" s="156">
        <f>+'CALCULOS ANUAL'!D29/12</f>
        <v>247851.5899539589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spans="1:29" x14ac:dyDescent="0.2">
      <c r="A31" s="155" t="s">
        <v>71</v>
      </c>
      <c r="B31" s="156">
        <f>+'CALCULOS ANUAL'!D30/12</f>
        <v>387286.07587804442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</row>
    <row r="32" spans="1:29" x14ac:dyDescent="0.2">
      <c r="A32" s="155" t="s">
        <v>72</v>
      </c>
      <c r="B32" s="156">
        <f>+'CALCULOS ANUAL'!D31/12</f>
        <v>307760.28072766343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</row>
    <row r="33" spans="1:29" x14ac:dyDescent="0.2">
      <c r="A33" s="155" t="s">
        <v>73</v>
      </c>
      <c r="B33" s="156">
        <f>+'CALCULOS ANUAL'!D32/12</f>
        <v>463594.35692536685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</row>
    <row r="34" spans="1:29" x14ac:dyDescent="0.2">
      <c r="A34" s="155" t="s">
        <v>74</v>
      </c>
      <c r="B34" s="156">
        <f>+'CALCULOS ANUAL'!D33/12</f>
        <v>306389.13524012291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spans="1:29" x14ac:dyDescent="0.2">
      <c r="A35" s="155" t="s">
        <v>75</v>
      </c>
      <c r="B35" s="156">
        <f>+'CALCULOS ANUAL'!D34/12</f>
        <v>1629648.2645851886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</row>
    <row r="36" spans="1:29" x14ac:dyDescent="0.2">
      <c r="A36" s="155" t="s">
        <v>76</v>
      </c>
      <c r="B36" s="156">
        <f>+'CALCULOS ANUAL'!D35/12</f>
        <v>218983.81613545283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spans="1:29" x14ac:dyDescent="0.2">
      <c r="A37" s="155" t="s">
        <v>77</v>
      </c>
      <c r="B37" s="156">
        <f>+'CALCULOS ANUAL'!D36/12</f>
        <v>145008.25341137024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spans="1:29" x14ac:dyDescent="0.2">
      <c r="A38" s="155" t="s">
        <v>78</v>
      </c>
      <c r="B38" s="156">
        <f>+'CALCULOS ANUAL'!D37/12</f>
        <v>1147558.9656069223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</row>
    <row r="39" spans="1:29" x14ac:dyDescent="0.2">
      <c r="A39" s="155" t="s">
        <v>80</v>
      </c>
      <c r="B39" s="156">
        <f>+'CALCULOS ANUAL'!D38/12</f>
        <v>193846.91393252011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</row>
    <row r="40" spans="1:29" x14ac:dyDescent="0.2">
      <c r="A40" s="155" t="s">
        <v>82</v>
      </c>
      <c r="B40" s="156">
        <f>+'CALCULOS ANUAL'!D39/12</f>
        <v>419650.41355675855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spans="1:29" x14ac:dyDescent="0.2">
      <c r="A41" s="155" t="s">
        <v>83</v>
      </c>
      <c r="B41" s="156">
        <f>+'CALCULOS ANUAL'!D40/12</f>
        <v>214938.94039757829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</row>
    <row r="42" spans="1:29" x14ac:dyDescent="0.2">
      <c r="A42" s="155" t="s">
        <v>84</v>
      </c>
      <c r="B42" s="156">
        <f>+'CALCULOS ANUAL'!D41/12</f>
        <v>340332.44906135736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spans="1:29" x14ac:dyDescent="0.2">
      <c r="A43" s="155" t="s">
        <v>85</v>
      </c>
      <c r="B43" s="156">
        <f>+'CALCULOS ANUAL'!D42/12</f>
        <v>516401.12674973585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</row>
    <row r="44" spans="1:29" x14ac:dyDescent="0.2">
      <c r="A44" s="155" t="s">
        <v>87</v>
      </c>
      <c r="B44" s="156">
        <f>+'CALCULOS ANUAL'!D43/12</f>
        <v>201348.3810511418</v>
      </c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</row>
    <row r="45" spans="1:29" x14ac:dyDescent="0.2">
      <c r="A45" s="155" t="s">
        <v>88</v>
      </c>
      <c r="B45" s="156">
        <f>+'CALCULOS ANUAL'!D44/12</f>
        <v>210306.25408826128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spans="1:29" x14ac:dyDescent="0.2">
      <c r="A46" s="155" t="s">
        <v>89</v>
      </c>
      <c r="B46" s="156">
        <f>+'CALCULOS ANUAL'!D45/12</f>
        <v>184361.89572382599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spans="1:29" x14ac:dyDescent="0.2">
      <c r="A47" s="155" t="s">
        <v>90</v>
      </c>
      <c r="B47" s="156">
        <f>+'CALCULOS ANUAL'!D46/12</f>
        <v>153121.62536639257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</row>
    <row r="48" spans="1:29" x14ac:dyDescent="0.2">
      <c r="A48" s="155" t="s">
        <v>91</v>
      </c>
      <c r="B48" s="156">
        <f>+'CALCULOS ANUAL'!D47/12</f>
        <v>223644.46163584627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</row>
    <row r="49" spans="1:29" x14ac:dyDescent="0.2">
      <c r="A49" s="155" t="s">
        <v>93</v>
      </c>
      <c r="B49" s="156">
        <f>+'CALCULOS ANUAL'!D48/12</f>
        <v>406614.37463392038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</row>
    <row r="50" spans="1:29" x14ac:dyDescent="0.2">
      <c r="A50" s="155" t="s">
        <v>94</v>
      </c>
      <c r="B50" s="156">
        <f>+'CALCULOS ANUAL'!D49/12</f>
        <v>1180575.9285173938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</row>
    <row r="51" spans="1:29" x14ac:dyDescent="0.2">
      <c r="A51" s="155" t="s">
        <v>95</v>
      </c>
      <c r="B51" s="156">
        <f>+'CALCULOS ANUAL'!D50/12</f>
        <v>264613.65286952077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</row>
    <row r="52" spans="1:29" x14ac:dyDescent="0.2">
      <c r="A52" s="155" t="s">
        <v>96</v>
      </c>
      <c r="B52" s="156">
        <f>+'CALCULOS ANUAL'!D51/12</f>
        <v>258289.40990908685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spans="1:29" x14ac:dyDescent="0.2">
      <c r="A53" s="155" t="s">
        <v>97</v>
      </c>
      <c r="B53" s="156">
        <f>+'CALCULOS ANUAL'!D52/12</f>
        <v>416923.74548433116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spans="1:29" x14ac:dyDescent="0.2">
      <c r="A54" s="155" t="s">
        <v>98</v>
      </c>
      <c r="B54" s="156">
        <f>+'CALCULOS ANUAL'!D53/12</f>
        <v>318581.70930168749</v>
      </c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</row>
    <row r="55" spans="1:29" x14ac:dyDescent="0.2">
      <c r="A55" s="155" t="s">
        <v>99</v>
      </c>
      <c r="B55" s="156">
        <f>+'CALCULOS ANUAL'!D54/12</f>
        <v>1492133.0810259515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</row>
    <row r="56" spans="1:29" x14ac:dyDescent="0.2">
      <c r="A56" s="155" t="s">
        <v>101</v>
      </c>
      <c r="B56" s="156">
        <f>+'CALCULOS ANUAL'!D55/12</f>
        <v>296299.24724508153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</row>
    <row r="57" spans="1:29" x14ac:dyDescent="0.2">
      <c r="A57" s="155" t="s">
        <v>102</v>
      </c>
      <c r="B57" s="156">
        <f>+'CALCULOS ANUAL'!D56/12</f>
        <v>554012.61316198355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spans="1:29" x14ac:dyDescent="0.2">
      <c r="A58" s="155" t="s">
        <v>103</v>
      </c>
      <c r="B58" s="156">
        <f>+'CALCULOS ANUAL'!D57/12</f>
        <v>170664.01471723663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spans="1:29" x14ac:dyDescent="0.2">
      <c r="A59" s="155" t="s">
        <v>104</v>
      </c>
      <c r="B59" s="156">
        <f>+'CALCULOS ANUAL'!D58/12</f>
        <v>215238.0465662081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spans="1:29" x14ac:dyDescent="0.2">
      <c r="A60" s="155" t="s">
        <v>105</v>
      </c>
      <c r="B60" s="156">
        <f>+'CALCULOS ANUAL'!D59/12</f>
        <v>387676.73077196808</v>
      </c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</row>
    <row r="61" spans="1:29" x14ac:dyDescent="0.2">
      <c r="A61" s="155" t="s">
        <v>111</v>
      </c>
      <c r="B61" s="156">
        <f>+'CALCULOS ANUAL'!D60/12</f>
        <v>223671.20230334997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spans="1:29" x14ac:dyDescent="0.2">
      <c r="A62" s="155" t="s">
        <v>112</v>
      </c>
      <c r="B62" s="156">
        <f>+'CALCULOS ANUAL'!D61/12</f>
        <v>295638.69227263413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</row>
    <row r="63" spans="1:29" s="5" customFormat="1" x14ac:dyDescent="0.2">
      <c r="A63" s="163" t="s">
        <v>114</v>
      </c>
      <c r="B63" s="156">
        <f>SUM(B24:B62)</f>
        <v>16483332.318302544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</row>
    <row r="64" spans="1:29" ht="13.5" thickBot="1" x14ac:dyDescent="0.25">
      <c r="A64" s="164" t="s">
        <v>113</v>
      </c>
      <c r="B64" s="165">
        <f>+B63+B21</f>
        <v>35048974.839825273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</row>
    <row r="65" spans="1:29" ht="13.5" thickTop="1" x14ac:dyDescent="0.2">
      <c r="A65" s="148"/>
      <c r="B65" s="166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</row>
    <row r="66" spans="1:29" x14ac:dyDescent="0.2">
      <c r="A66" s="151" t="s">
        <v>133</v>
      </c>
      <c r="B66" s="167">
        <f>+B64-B5</f>
        <v>4453670.0760919303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</row>
    <row r="67" spans="1:29" x14ac:dyDescent="0.2">
      <c r="A67" s="148"/>
      <c r="B67" s="166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</row>
    <row r="68" spans="1:29" x14ac:dyDescent="0.2">
      <c r="A68" s="148"/>
      <c r="B68" s="166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spans="1:29" x14ac:dyDescent="0.2">
      <c r="A69" s="148"/>
      <c r="B69" s="166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</row>
    <row r="70" spans="1:29" x14ac:dyDescent="0.2">
      <c r="A70" s="148"/>
      <c r="B70" s="166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</row>
    <row r="71" spans="1:29" x14ac:dyDescent="0.2">
      <c r="A71" s="148"/>
      <c r="B71" s="166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</row>
    <row r="72" spans="1:29" x14ac:dyDescent="0.2">
      <c r="A72" s="148"/>
      <c r="B72" s="166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</row>
    <row r="73" spans="1:29" x14ac:dyDescent="0.2">
      <c r="A73" s="148"/>
      <c r="B73" s="166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spans="1:29" x14ac:dyDescent="0.2">
      <c r="A74" s="148"/>
      <c r="B74" s="166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spans="1:29" x14ac:dyDescent="0.2">
      <c r="A75" s="148"/>
      <c r="B75" s="166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</row>
    <row r="76" spans="1:29" x14ac:dyDescent="0.2">
      <c r="A76" s="148"/>
      <c r="B76" s="166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spans="1:29" x14ac:dyDescent="0.2">
      <c r="A77" s="148"/>
      <c r="B77" s="166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</row>
    <row r="78" spans="1:29" x14ac:dyDescent="0.2">
      <c r="A78" s="148"/>
      <c r="B78" s="166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spans="1:29" x14ac:dyDescent="0.2">
      <c r="A79" s="148"/>
      <c r="B79" s="166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</row>
    <row r="80" spans="1:29" x14ac:dyDescent="0.2">
      <c r="A80" s="148"/>
      <c r="B80" s="166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</row>
    <row r="81" spans="1:29" x14ac:dyDescent="0.2">
      <c r="A81" s="148"/>
      <c r="B81" s="166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</row>
    <row r="82" spans="1:29" x14ac:dyDescent="0.2">
      <c r="A82" s="148"/>
      <c r="B82" s="166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spans="1:29" x14ac:dyDescent="0.2">
      <c r="A83" s="148"/>
      <c r="B83" s="166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</row>
    <row r="84" spans="1:29" x14ac:dyDescent="0.2">
      <c r="A84" s="148"/>
      <c r="B84" s="166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spans="1:29" x14ac:dyDescent="0.2">
      <c r="A85" s="148"/>
      <c r="B85" s="166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spans="1:29" x14ac:dyDescent="0.2">
      <c r="A86" s="148"/>
      <c r="B86" s="166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</row>
    <row r="87" spans="1:29" x14ac:dyDescent="0.2">
      <c r="A87" s="148"/>
      <c r="B87" s="166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</row>
    <row r="88" spans="1:29" x14ac:dyDescent="0.2">
      <c r="A88" s="148"/>
      <c r="B88" s="166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  <row r="89" spans="1:29" x14ac:dyDescent="0.2">
      <c r="A89" s="148"/>
      <c r="B89" s="166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  <c r="AC89" s="148"/>
    </row>
    <row r="90" spans="1:29" x14ac:dyDescent="0.2">
      <c r="A90" s="148"/>
      <c r="B90" s="166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  <c r="AB90" s="148"/>
      <c r="AC90" s="148"/>
    </row>
    <row r="91" spans="1:29" x14ac:dyDescent="0.2">
      <c r="A91" s="148"/>
      <c r="B91" s="166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</row>
    <row r="92" spans="1:29" x14ac:dyDescent="0.2">
      <c r="A92" s="148"/>
      <c r="B92" s="166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</row>
    <row r="93" spans="1:29" x14ac:dyDescent="0.2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</row>
    <row r="94" spans="1:29" x14ac:dyDescent="0.2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  <c r="AC94" s="148"/>
    </row>
    <row r="95" spans="1:29" x14ac:dyDescent="0.2">
      <c r="A95" s="148"/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</row>
    <row r="96" spans="1:29" x14ac:dyDescent="0.2">
      <c r="A96" s="148"/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</row>
    <row r="97" spans="1:29" x14ac:dyDescent="0.2">
      <c r="A97" s="148"/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  <c r="AA97" s="148"/>
      <c r="AB97" s="148"/>
      <c r="AC97" s="148"/>
    </row>
    <row r="98" spans="1:29" x14ac:dyDescent="0.2">
      <c r="A98" s="148"/>
      <c r="B98" s="148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  <c r="AA98" s="148"/>
      <c r="AB98" s="148"/>
      <c r="AC98" s="148"/>
    </row>
    <row r="99" spans="1:29" x14ac:dyDescent="0.2">
      <c r="A99" s="148"/>
      <c r="B99" s="148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  <c r="AC99" s="148"/>
    </row>
    <row r="100" spans="1:29" x14ac:dyDescent="0.2">
      <c r="A100" s="148"/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  <c r="AC100" s="148"/>
    </row>
    <row r="101" spans="1:29" x14ac:dyDescent="0.2">
      <c r="A101" s="148"/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8"/>
      <c r="AC101" s="148"/>
    </row>
    <row r="102" spans="1:29" x14ac:dyDescent="0.2">
      <c r="A102" s="148"/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  <c r="AC102" s="148"/>
    </row>
    <row r="103" spans="1:29" x14ac:dyDescent="0.2">
      <c r="A103" s="148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</row>
    <row r="104" spans="1:29" x14ac:dyDescent="0.2">
      <c r="A104" s="148"/>
      <c r="B104" s="148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</row>
    <row r="105" spans="1:29" x14ac:dyDescent="0.2">
      <c r="A105" s="148"/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  <c r="AB105" s="148"/>
      <c r="AC105" s="148"/>
    </row>
    <row r="106" spans="1:29" x14ac:dyDescent="0.2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</row>
    <row r="107" spans="1:29" x14ac:dyDescent="0.2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48"/>
    </row>
    <row r="108" spans="1:29" x14ac:dyDescent="0.2">
      <c r="A108" s="148"/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48"/>
    </row>
    <row r="109" spans="1:29" x14ac:dyDescent="0.2">
      <c r="A109" s="148"/>
      <c r="B109" s="148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</row>
    <row r="110" spans="1:29" x14ac:dyDescent="0.2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</row>
    <row r="111" spans="1:29" x14ac:dyDescent="0.2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</row>
    <row r="112" spans="1:29" x14ac:dyDescent="0.2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  <c r="AC112" s="148"/>
    </row>
    <row r="113" spans="1:29" x14ac:dyDescent="0.2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</row>
    <row r="114" spans="1:29" x14ac:dyDescent="0.2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  <c r="AB114" s="148"/>
      <c r="AC114" s="148"/>
    </row>
    <row r="115" spans="1:29" x14ac:dyDescent="0.2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</row>
    <row r="116" spans="1:29" x14ac:dyDescent="0.2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  <c r="AC116" s="148"/>
    </row>
    <row r="117" spans="1:29" x14ac:dyDescent="0.2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  <c r="AB117" s="148"/>
      <c r="AC117" s="148"/>
    </row>
    <row r="118" spans="1:29" x14ac:dyDescent="0.2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48"/>
      <c r="AB118" s="148"/>
      <c r="AC118" s="148"/>
    </row>
    <row r="119" spans="1:29" x14ac:dyDescent="0.2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</row>
    <row r="120" spans="1:29" x14ac:dyDescent="0.2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  <c r="AC120" s="148"/>
    </row>
    <row r="121" spans="1:29" x14ac:dyDescent="0.2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8"/>
      <c r="AB121" s="148"/>
      <c r="AC121" s="148"/>
    </row>
    <row r="122" spans="1:29" x14ac:dyDescent="0.2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  <c r="AB122" s="148"/>
      <c r="AC122" s="148"/>
    </row>
    <row r="123" spans="1:29" x14ac:dyDescent="0.2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</row>
    <row r="124" spans="1:29" x14ac:dyDescent="0.2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48"/>
      <c r="AB124" s="148"/>
      <c r="AC124" s="148"/>
    </row>
    <row r="125" spans="1:29" x14ac:dyDescent="0.2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  <c r="AB125" s="148"/>
      <c r="AC125" s="148"/>
    </row>
    <row r="126" spans="1:29" x14ac:dyDescent="0.2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48"/>
      <c r="AB126" s="148"/>
      <c r="AC126" s="148"/>
    </row>
    <row r="127" spans="1:29" x14ac:dyDescent="0.2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  <c r="AB127" s="148"/>
      <c r="AC127" s="148"/>
    </row>
    <row r="128" spans="1:29" x14ac:dyDescent="0.2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48"/>
      <c r="AB128" s="148"/>
      <c r="AC128" s="148"/>
    </row>
    <row r="129" spans="1:29" x14ac:dyDescent="0.2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48"/>
      <c r="AB129" s="148"/>
      <c r="AC129" s="148"/>
    </row>
    <row r="130" spans="1:29" x14ac:dyDescent="0.2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48"/>
      <c r="AB130" s="148"/>
      <c r="AC130" s="148"/>
    </row>
    <row r="131" spans="1:29" x14ac:dyDescent="0.2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  <c r="AC131" s="148"/>
    </row>
    <row r="132" spans="1:29" x14ac:dyDescent="0.2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  <c r="AB132" s="148"/>
      <c r="AC132" s="148"/>
    </row>
    <row r="133" spans="1:29" x14ac:dyDescent="0.2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  <c r="AB133" s="148"/>
      <c r="AC133" s="148"/>
    </row>
    <row r="134" spans="1:29" x14ac:dyDescent="0.2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  <c r="AB134" s="148"/>
      <c r="AC134" s="148"/>
    </row>
    <row r="135" spans="1:29" x14ac:dyDescent="0.2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48"/>
      <c r="AB135" s="148"/>
      <c r="AC135" s="148"/>
    </row>
    <row r="136" spans="1:29" x14ac:dyDescent="0.2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  <c r="AC136" s="148"/>
    </row>
    <row r="137" spans="1:29" x14ac:dyDescent="0.2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  <c r="AB137" s="148"/>
      <c r="AC137" s="148"/>
    </row>
    <row r="138" spans="1:29" x14ac:dyDescent="0.2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8"/>
    </row>
    <row r="139" spans="1:29" x14ac:dyDescent="0.2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  <c r="AB139" s="148"/>
      <c r="AC139" s="148"/>
    </row>
    <row r="140" spans="1:29" x14ac:dyDescent="0.2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</row>
    <row r="141" spans="1:29" x14ac:dyDescent="0.2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</row>
    <row r="142" spans="1:29" x14ac:dyDescent="0.2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48"/>
      <c r="AB142" s="148"/>
      <c r="AC142" s="148"/>
    </row>
    <row r="143" spans="1:29" x14ac:dyDescent="0.2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</row>
    <row r="144" spans="1:29" x14ac:dyDescent="0.2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  <c r="AB144" s="148"/>
      <c r="AC144" s="148"/>
    </row>
    <row r="145" spans="1:29" x14ac:dyDescent="0.2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  <c r="AB145" s="148"/>
      <c r="AC145" s="148"/>
    </row>
    <row r="146" spans="1:29" x14ac:dyDescent="0.2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  <c r="AB146" s="148"/>
      <c r="AC146" s="148"/>
    </row>
    <row r="147" spans="1:29" x14ac:dyDescent="0.2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48"/>
      <c r="AB147" s="148"/>
      <c r="AC147" s="148"/>
    </row>
    <row r="148" spans="1:29" x14ac:dyDescent="0.2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  <c r="AB148" s="148"/>
      <c r="AC148" s="148"/>
    </row>
    <row r="149" spans="1:29" x14ac:dyDescent="0.2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  <c r="AC149" s="148"/>
    </row>
    <row r="150" spans="1:29" x14ac:dyDescent="0.2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  <c r="AB150" s="148"/>
      <c r="AC150" s="148"/>
    </row>
    <row r="151" spans="1:29" x14ac:dyDescent="0.2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  <c r="AC151" s="148"/>
    </row>
    <row r="152" spans="1:29" x14ac:dyDescent="0.2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  <c r="AC152" s="148"/>
    </row>
    <row r="153" spans="1:29" x14ac:dyDescent="0.2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  <c r="AB153" s="148"/>
      <c r="AC153" s="148"/>
    </row>
    <row r="154" spans="1:29" x14ac:dyDescent="0.2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48"/>
      <c r="AB154" s="148"/>
      <c r="AC154" s="148"/>
    </row>
    <row r="155" spans="1:29" x14ac:dyDescent="0.2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  <c r="AB155" s="148"/>
      <c r="AC155" s="148"/>
    </row>
    <row r="156" spans="1:29" x14ac:dyDescent="0.2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  <c r="AB156" s="148"/>
      <c r="AC156" s="148"/>
    </row>
    <row r="157" spans="1:29" x14ac:dyDescent="0.2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  <c r="AB157" s="148"/>
      <c r="AC157" s="148"/>
    </row>
    <row r="158" spans="1:29" x14ac:dyDescent="0.2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</row>
    <row r="159" spans="1:29" x14ac:dyDescent="0.2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</row>
    <row r="160" spans="1:29" x14ac:dyDescent="0.2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  <c r="AB160" s="148"/>
      <c r="AC160" s="148"/>
    </row>
    <row r="161" spans="1:29" x14ac:dyDescent="0.2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  <c r="AB161" s="148"/>
      <c r="AC161" s="148"/>
    </row>
    <row r="162" spans="1:29" x14ac:dyDescent="0.2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  <c r="AB162" s="148"/>
      <c r="AC162" s="148"/>
    </row>
    <row r="163" spans="1:29" x14ac:dyDescent="0.2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  <c r="AB163" s="148"/>
      <c r="AC163" s="148"/>
    </row>
    <row r="164" spans="1:29" x14ac:dyDescent="0.2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  <c r="AB164" s="148"/>
      <c r="AC164" s="148"/>
    </row>
    <row r="165" spans="1:29" x14ac:dyDescent="0.2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  <c r="AB165" s="148"/>
      <c r="AC165" s="148"/>
    </row>
    <row r="166" spans="1:29" x14ac:dyDescent="0.2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  <c r="AB166" s="148"/>
      <c r="AC166" s="148"/>
    </row>
    <row r="167" spans="1:29" x14ac:dyDescent="0.2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  <c r="AB167" s="148"/>
      <c r="AC167" s="148"/>
    </row>
    <row r="168" spans="1:29" x14ac:dyDescent="0.2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  <c r="AB168" s="148"/>
      <c r="AC168" s="148"/>
    </row>
    <row r="169" spans="1:29" x14ac:dyDescent="0.2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  <c r="AB169" s="148"/>
      <c r="AC169" s="148"/>
    </row>
    <row r="170" spans="1:29" x14ac:dyDescent="0.2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  <c r="AB170" s="148"/>
      <c r="AC170" s="148"/>
    </row>
    <row r="171" spans="1:29" x14ac:dyDescent="0.2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  <c r="AB171" s="148"/>
      <c r="AC171" s="148"/>
    </row>
    <row r="172" spans="1:29" x14ac:dyDescent="0.2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  <c r="AB172" s="148"/>
      <c r="AC172" s="148"/>
    </row>
    <row r="173" spans="1:29" x14ac:dyDescent="0.2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  <c r="AB173" s="148"/>
      <c r="AC173" s="148"/>
    </row>
    <row r="174" spans="1:29" x14ac:dyDescent="0.2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  <c r="AB174" s="148"/>
      <c r="AC174" s="148"/>
    </row>
    <row r="175" spans="1:29" x14ac:dyDescent="0.2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  <c r="AB175" s="148"/>
      <c r="AC175" s="148"/>
    </row>
    <row r="176" spans="1:29" x14ac:dyDescent="0.2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  <c r="AC176" s="148"/>
    </row>
    <row r="177" spans="1:29" x14ac:dyDescent="0.2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  <c r="AC177" s="148"/>
    </row>
    <row r="178" spans="1:29" x14ac:dyDescent="0.2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  <c r="AB178" s="148"/>
      <c r="AC178" s="148"/>
    </row>
    <row r="179" spans="1:29" x14ac:dyDescent="0.2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  <c r="AC179" s="148"/>
    </row>
    <row r="180" spans="1:29" x14ac:dyDescent="0.2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  <c r="AB180" s="148"/>
      <c r="AC180" s="148"/>
    </row>
    <row r="181" spans="1:29" x14ac:dyDescent="0.2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  <c r="AB181" s="148"/>
      <c r="AC181" s="148"/>
    </row>
    <row r="182" spans="1:29" x14ac:dyDescent="0.2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  <c r="AB182" s="148"/>
      <c r="AC182" s="148"/>
    </row>
    <row r="183" spans="1:29" x14ac:dyDescent="0.2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  <c r="AB183" s="148"/>
      <c r="AC183" s="148"/>
    </row>
    <row r="184" spans="1:29" x14ac:dyDescent="0.2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  <c r="AB184" s="148"/>
      <c r="AC184" s="148"/>
    </row>
    <row r="185" spans="1:29" x14ac:dyDescent="0.2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  <c r="AB185" s="148"/>
      <c r="AC185" s="148"/>
    </row>
    <row r="186" spans="1:29" x14ac:dyDescent="0.2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  <c r="AB186" s="148"/>
      <c r="AC186" s="148"/>
    </row>
    <row r="187" spans="1:29" x14ac:dyDescent="0.2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  <c r="AB187" s="148"/>
      <c r="AC187" s="148"/>
    </row>
    <row r="188" spans="1:29" x14ac:dyDescent="0.2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  <c r="AB188" s="148"/>
      <c r="AC188" s="148"/>
    </row>
    <row r="189" spans="1:29" x14ac:dyDescent="0.2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  <c r="AB189" s="148"/>
      <c r="AC189" s="148"/>
    </row>
    <row r="190" spans="1:29" x14ac:dyDescent="0.2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  <c r="AB190" s="148"/>
      <c r="AC190" s="148"/>
    </row>
    <row r="191" spans="1:29" x14ac:dyDescent="0.2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  <c r="AB191" s="148"/>
      <c r="AC191" s="148"/>
    </row>
    <row r="192" spans="1:29" x14ac:dyDescent="0.2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  <c r="AB192" s="148"/>
      <c r="AC192" s="148"/>
    </row>
    <row r="193" spans="1:29" x14ac:dyDescent="0.2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  <c r="AB193" s="148"/>
      <c r="AC193" s="148"/>
    </row>
    <row r="194" spans="1:29" x14ac:dyDescent="0.2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  <c r="AB194" s="148"/>
      <c r="AC194" s="148"/>
    </row>
    <row r="195" spans="1:29" x14ac:dyDescent="0.2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  <c r="AB195" s="148"/>
      <c r="AC195" s="148"/>
    </row>
    <row r="196" spans="1:29" x14ac:dyDescent="0.2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  <c r="AB196" s="148"/>
      <c r="AC196" s="148"/>
    </row>
    <row r="197" spans="1:29" x14ac:dyDescent="0.2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  <c r="AC197" s="148"/>
    </row>
    <row r="198" spans="1:29" x14ac:dyDescent="0.2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  <c r="AB198" s="148"/>
      <c r="AC198" s="148"/>
    </row>
    <row r="199" spans="1:29" x14ac:dyDescent="0.2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  <c r="AB199" s="148"/>
      <c r="AC199" s="148"/>
    </row>
    <row r="200" spans="1:29" x14ac:dyDescent="0.2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  <c r="AB200" s="148"/>
      <c r="AC200" s="148"/>
    </row>
    <row r="201" spans="1:29" x14ac:dyDescent="0.2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  <c r="AB201" s="148"/>
      <c r="AC201" s="148"/>
    </row>
    <row r="202" spans="1:29" x14ac:dyDescent="0.2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  <c r="AB202" s="148"/>
      <c r="AC202" s="148"/>
    </row>
    <row r="203" spans="1:29" x14ac:dyDescent="0.2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  <c r="AB203" s="148"/>
      <c r="AC203" s="148"/>
    </row>
    <row r="204" spans="1:29" x14ac:dyDescent="0.2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  <c r="AB204" s="148"/>
      <c r="AC204" s="148"/>
    </row>
    <row r="205" spans="1:29" x14ac:dyDescent="0.2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  <c r="AB205" s="148"/>
      <c r="AC205" s="148"/>
    </row>
    <row r="206" spans="1:29" x14ac:dyDescent="0.2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  <c r="AB206" s="148"/>
      <c r="AC206" s="148"/>
    </row>
    <row r="207" spans="1:29" x14ac:dyDescent="0.2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  <c r="AB207" s="148"/>
      <c r="AC207" s="148"/>
    </row>
    <row r="208" spans="1:29" x14ac:dyDescent="0.2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  <c r="AB208" s="148"/>
      <c r="AC208" s="148"/>
    </row>
    <row r="209" spans="1:29" x14ac:dyDescent="0.2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  <c r="AB209" s="148"/>
      <c r="AC209" s="148"/>
    </row>
    <row r="210" spans="1:29" x14ac:dyDescent="0.2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  <c r="AC210" s="148"/>
    </row>
    <row r="211" spans="1:29" x14ac:dyDescent="0.2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  <c r="AB211" s="148"/>
      <c r="AC211" s="148"/>
    </row>
    <row r="212" spans="1:29" x14ac:dyDescent="0.2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  <c r="AB212" s="148"/>
      <c r="AC212" s="148"/>
    </row>
    <row r="213" spans="1:29" x14ac:dyDescent="0.2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  <c r="AB213" s="148"/>
      <c r="AC213" s="148"/>
    </row>
    <row r="214" spans="1:29" x14ac:dyDescent="0.2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  <c r="AB214" s="148"/>
      <c r="AC214" s="148"/>
    </row>
    <row r="215" spans="1:29" x14ac:dyDescent="0.2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  <c r="AB215" s="148"/>
      <c r="AC215" s="148"/>
    </row>
    <row r="216" spans="1:29" x14ac:dyDescent="0.2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  <c r="AC216" s="148"/>
    </row>
    <row r="217" spans="1:29" x14ac:dyDescent="0.2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  <c r="AB217" s="148"/>
      <c r="AC217" s="148"/>
    </row>
    <row r="218" spans="1:29" x14ac:dyDescent="0.2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  <c r="AB218" s="148"/>
      <c r="AC218" s="148"/>
    </row>
    <row r="219" spans="1:29" x14ac:dyDescent="0.2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  <c r="AB219" s="148"/>
      <c r="AC219" s="148"/>
    </row>
    <row r="220" spans="1:29" x14ac:dyDescent="0.2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  <c r="AB220" s="148"/>
      <c r="AC220" s="148"/>
    </row>
    <row r="221" spans="1:29" x14ac:dyDescent="0.2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  <c r="AB221" s="148"/>
      <c r="AC221" s="148"/>
    </row>
    <row r="222" spans="1:29" x14ac:dyDescent="0.2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  <c r="AB222" s="148"/>
      <c r="AC222" s="148"/>
    </row>
    <row r="223" spans="1:29" x14ac:dyDescent="0.2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  <c r="AB223" s="148"/>
      <c r="AC223" s="148"/>
    </row>
    <row r="224" spans="1:29" x14ac:dyDescent="0.2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  <c r="AB224" s="148"/>
      <c r="AC224" s="148"/>
    </row>
    <row r="225" spans="1:29" x14ac:dyDescent="0.2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  <c r="AB225" s="148"/>
      <c r="AC225" s="148"/>
    </row>
    <row r="226" spans="1:29" x14ac:dyDescent="0.2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  <c r="AB226" s="148"/>
      <c r="AC226" s="148"/>
    </row>
    <row r="227" spans="1:29" x14ac:dyDescent="0.2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  <c r="AB227" s="148"/>
      <c r="AC227" s="148"/>
    </row>
    <row r="228" spans="1:29" x14ac:dyDescent="0.2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  <c r="AB228" s="148"/>
      <c r="AC228" s="148"/>
    </row>
    <row r="229" spans="1:29" x14ac:dyDescent="0.2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  <c r="AC229" s="148"/>
    </row>
    <row r="230" spans="1:29" x14ac:dyDescent="0.2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  <c r="AB230" s="148"/>
      <c r="AC230" s="148"/>
    </row>
    <row r="231" spans="1:29" x14ac:dyDescent="0.2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  <c r="AB231" s="148"/>
      <c r="AC231" s="148"/>
    </row>
    <row r="232" spans="1:29" x14ac:dyDescent="0.2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  <c r="AB232" s="148"/>
      <c r="AC232" s="148"/>
    </row>
    <row r="233" spans="1:29" x14ac:dyDescent="0.2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  <c r="AC233" s="148"/>
    </row>
    <row r="234" spans="1:29" x14ac:dyDescent="0.2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  <c r="AB234" s="148"/>
      <c r="AC234" s="148"/>
    </row>
    <row r="235" spans="1:29" x14ac:dyDescent="0.2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  <c r="AB235" s="148"/>
      <c r="AC235" s="148"/>
    </row>
    <row r="236" spans="1:29" x14ac:dyDescent="0.2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  <c r="AB236" s="148"/>
      <c r="AC236" s="148"/>
    </row>
    <row r="237" spans="1:29" x14ac:dyDescent="0.2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  <c r="AB237" s="148"/>
      <c r="AC237" s="148"/>
    </row>
    <row r="238" spans="1:29" x14ac:dyDescent="0.2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  <c r="AB238" s="148"/>
      <c r="AC238" s="148"/>
    </row>
    <row r="239" spans="1:29" x14ac:dyDescent="0.2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  <c r="AB239" s="148"/>
      <c r="AC239" s="148"/>
    </row>
    <row r="240" spans="1:29" x14ac:dyDescent="0.2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  <c r="AB240" s="148"/>
      <c r="AC240" s="148"/>
    </row>
    <row r="241" spans="1:29" x14ac:dyDescent="0.2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  <c r="AB241" s="148"/>
      <c r="AC241" s="148"/>
    </row>
    <row r="242" spans="1:29" x14ac:dyDescent="0.2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  <c r="AB242" s="148"/>
      <c r="AC242" s="148"/>
    </row>
    <row r="243" spans="1:29" x14ac:dyDescent="0.2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  <c r="AB243" s="148"/>
      <c r="AC243" s="148"/>
    </row>
    <row r="244" spans="1:29" x14ac:dyDescent="0.2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  <c r="AB244" s="148"/>
      <c r="AC244" s="148"/>
    </row>
    <row r="245" spans="1:29" x14ac:dyDescent="0.2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  <c r="AB245" s="148"/>
      <c r="AC245" s="148"/>
    </row>
    <row r="246" spans="1:29" x14ac:dyDescent="0.2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  <c r="AB246" s="148"/>
      <c r="AC246" s="148"/>
    </row>
    <row r="247" spans="1:29" x14ac:dyDescent="0.2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  <c r="AB247" s="148"/>
      <c r="AC247" s="148"/>
    </row>
    <row r="248" spans="1:29" x14ac:dyDescent="0.2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  <c r="AB248" s="148"/>
      <c r="AC248" s="148"/>
    </row>
    <row r="249" spans="1:29" x14ac:dyDescent="0.2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  <c r="AB249" s="148"/>
      <c r="AC249" s="148"/>
    </row>
    <row r="250" spans="1:29" x14ac:dyDescent="0.2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  <c r="AC250" s="148"/>
    </row>
    <row r="251" spans="1:29" x14ac:dyDescent="0.2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  <c r="AB251" s="148"/>
      <c r="AC251" s="148"/>
    </row>
    <row r="252" spans="1:29" x14ac:dyDescent="0.2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  <c r="AB252" s="148"/>
      <c r="AC252" s="148"/>
    </row>
    <row r="253" spans="1:29" x14ac:dyDescent="0.2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  <c r="AB253" s="148"/>
      <c r="AC253" s="148"/>
    </row>
    <row r="254" spans="1:29" x14ac:dyDescent="0.2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  <c r="AB254" s="148"/>
      <c r="AC254" s="148"/>
    </row>
    <row r="255" spans="1:29" x14ac:dyDescent="0.2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</row>
    <row r="256" spans="1:29" x14ac:dyDescent="0.2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  <c r="AB256" s="148"/>
      <c r="AC256" s="148"/>
    </row>
    <row r="257" spans="1:29" x14ac:dyDescent="0.2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  <c r="AB257" s="148"/>
      <c r="AC257" s="148"/>
    </row>
    <row r="258" spans="1:29" x14ac:dyDescent="0.2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  <c r="AB258" s="148"/>
      <c r="AC258" s="148"/>
    </row>
    <row r="259" spans="1:29" x14ac:dyDescent="0.2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  <c r="AB259" s="148"/>
      <c r="AC259" s="148"/>
    </row>
    <row r="260" spans="1:29" x14ac:dyDescent="0.2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  <c r="AB260" s="148"/>
      <c r="AC260" s="148"/>
    </row>
    <row r="261" spans="1:29" x14ac:dyDescent="0.2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  <c r="AC261" s="148"/>
    </row>
    <row r="262" spans="1:29" x14ac:dyDescent="0.2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  <c r="AB262" s="148"/>
      <c r="AC262" s="148"/>
    </row>
    <row r="263" spans="1:29" x14ac:dyDescent="0.2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  <c r="AC263" s="148"/>
    </row>
    <row r="264" spans="1:29" x14ac:dyDescent="0.2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  <c r="AB264" s="148"/>
      <c r="AC264" s="148"/>
    </row>
    <row r="265" spans="1:29" x14ac:dyDescent="0.2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  <c r="AB265" s="148"/>
      <c r="AC265" s="148"/>
    </row>
    <row r="266" spans="1:29" x14ac:dyDescent="0.2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  <c r="AB266" s="148"/>
      <c r="AC266" s="148"/>
    </row>
    <row r="267" spans="1:29" x14ac:dyDescent="0.2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  <c r="AB267" s="148"/>
      <c r="AC267" s="148"/>
    </row>
    <row r="268" spans="1:29" x14ac:dyDescent="0.2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  <c r="AB268" s="148"/>
      <c r="AC268" s="148"/>
    </row>
    <row r="269" spans="1:29" x14ac:dyDescent="0.2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  <c r="AB269" s="148"/>
      <c r="AC269" s="148"/>
    </row>
    <row r="270" spans="1:29" x14ac:dyDescent="0.2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  <c r="AB270" s="148"/>
      <c r="AC270" s="148"/>
    </row>
    <row r="271" spans="1:29" x14ac:dyDescent="0.2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  <c r="AB271" s="148"/>
      <c r="AC271" s="148"/>
    </row>
    <row r="272" spans="1:29" x14ac:dyDescent="0.2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  <c r="AC272" s="148"/>
    </row>
    <row r="273" spans="1:29" x14ac:dyDescent="0.2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  <c r="AB273" s="148"/>
      <c r="AC273" s="148"/>
    </row>
    <row r="274" spans="1:29" x14ac:dyDescent="0.2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  <c r="AC274" s="148"/>
    </row>
    <row r="275" spans="1:29" x14ac:dyDescent="0.2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  <c r="AB275" s="148"/>
      <c r="AC275" s="148"/>
    </row>
    <row r="276" spans="1:29" x14ac:dyDescent="0.2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  <c r="AC276" s="148"/>
    </row>
    <row r="277" spans="1:29" x14ac:dyDescent="0.2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  <c r="AB277" s="148"/>
      <c r="AC277" s="148"/>
    </row>
    <row r="278" spans="1:29" x14ac:dyDescent="0.2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  <c r="AB278" s="148"/>
      <c r="AC278" s="148"/>
    </row>
    <row r="279" spans="1:29" x14ac:dyDescent="0.2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  <c r="AB279" s="148"/>
      <c r="AC279" s="148"/>
    </row>
    <row r="280" spans="1:29" x14ac:dyDescent="0.2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  <c r="AB280" s="148"/>
      <c r="AC280" s="148"/>
    </row>
    <row r="281" spans="1:29" x14ac:dyDescent="0.2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  <c r="AB281" s="148"/>
      <c r="AC281" s="148"/>
    </row>
    <row r="282" spans="1:29" x14ac:dyDescent="0.2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  <c r="AB282" s="148"/>
      <c r="AC282" s="148"/>
    </row>
    <row r="283" spans="1:29" x14ac:dyDescent="0.2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  <c r="AB283" s="148"/>
      <c r="AC283" s="148"/>
    </row>
    <row r="284" spans="1:29" x14ac:dyDescent="0.2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  <c r="AB284" s="148"/>
      <c r="AC284" s="148"/>
    </row>
    <row r="285" spans="1:29" x14ac:dyDescent="0.2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  <c r="AC285" s="148"/>
    </row>
    <row r="286" spans="1:29" x14ac:dyDescent="0.2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  <c r="AB286" s="148"/>
      <c r="AC286" s="148"/>
    </row>
    <row r="287" spans="1:29" x14ac:dyDescent="0.2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  <c r="AB287" s="148"/>
      <c r="AC287" s="148"/>
    </row>
    <row r="288" spans="1:29" x14ac:dyDescent="0.2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  <c r="AB288" s="148"/>
      <c r="AC288" s="148"/>
    </row>
    <row r="289" spans="1:29" x14ac:dyDescent="0.2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  <c r="AB289" s="148"/>
      <c r="AC289" s="148"/>
    </row>
    <row r="290" spans="1:29" x14ac:dyDescent="0.2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  <c r="AB290" s="148"/>
      <c r="AC290" s="148"/>
    </row>
    <row r="291" spans="1:29" x14ac:dyDescent="0.2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  <c r="AB291" s="148"/>
      <c r="AC291" s="148"/>
    </row>
    <row r="292" spans="1:29" x14ac:dyDescent="0.2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  <c r="AB292" s="148"/>
      <c r="AC292" s="148"/>
    </row>
    <row r="293" spans="1:29" x14ac:dyDescent="0.2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  <c r="AB293" s="148"/>
      <c r="AC293" s="148"/>
    </row>
    <row r="294" spans="1:29" x14ac:dyDescent="0.2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  <c r="AB294" s="148"/>
      <c r="AC294" s="148"/>
    </row>
    <row r="295" spans="1:29" x14ac:dyDescent="0.2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  <c r="AB295" s="148"/>
      <c r="AC295" s="148"/>
    </row>
    <row r="296" spans="1:29" x14ac:dyDescent="0.2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  <c r="AB296" s="148"/>
      <c r="AC296" s="148"/>
    </row>
    <row r="297" spans="1:29" x14ac:dyDescent="0.2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  <c r="AB297" s="148"/>
      <c r="AC297" s="148"/>
    </row>
    <row r="298" spans="1:29" x14ac:dyDescent="0.2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  <c r="AB298" s="148"/>
      <c r="AC298" s="148"/>
    </row>
    <row r="299" spans="1:29" x14ac:dyDescent="0.2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  <c r="AB299" s="148"/>
      <c r="AC299" s="148"/>
    </row>
    <row r="300" spans="1:29" x14ac:dyDescent="0.2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  <c r="AB300" s="148"/>
      <c r="AC300" s="148"/>
    </row>
    <row r="301" spans="1:29" x14ac:dyDescent="0.2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  <c r="AB301" s="148"/>
      <c r="AC301" s="148"/>
    </row>
    <row r="302" spans="1:29" x14ac:dyDescent="0.2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  <c r="AB302" s="148"/>
      <c r="AC302" s="148"/>
    </row>
    <row r="303" spans="1:29" x14ac:dyDescent="0.2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  <c r="AB303" s="148"/>
      <c r="AC303" s="148"/>
    </row>
    <row r="304" spans="1:29" x14ac:dyDescent="0.2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  <c r="AB304" s="148"/>
      <c r="AC304" s="148"/>
    </row>
    <row r="305" spans="1:29" x14ac:dyDescent="0.2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  <c r="AB305" s="148"/>
      <c r="AC305" s="148"/>
    </row>
    <row r="306" spans="1:29" x14ac:dyDescent="0.2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  <c r="AB306" s="148"/>
      <c r="AC306" s="148"/>
    </row>
    <row r="307" spans="1:29" x14ac:dyDescent="0.2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</row>
    <row r="308" spans="1:29" x14ac:dyDescent="0.2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  <c r="AB308" s="148"/>
      <c r="AC308" s="148"/>
    </row>
    <row r="309" spans="1:29" x14ac:dyDescent="0.2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  <c r="AB309" s="148"/>
      <c r="AC309" s="148"/>
    </row>
    <row r="310" spans="1:29" x14ac:dyDescent="0.2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  <c r="AB310" s="148"/>
      <c r="AC310" s="148"/>
    </row>
    <row r="311" spans="1:29" x14ac:dyDescent="0.2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  <c r="AB311" s="148"/>
      <c r="AC311" s="148"/>
    </row>
    <row r="312" spans="1:29" x14ac:dyDescent="0.2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  <c r="AB312" s="148"/>
      <c r="AC312" s="148"/>
    </row>
    <row r="313" spans="1:29" x14ac:dyDescent="0.2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  <c r="AB313" s="148"/>
      <c r="AC313" s="148"/>
    </row>
    <row r="314" spans="1:29" x14ac:dyDescent="0.2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  <c r="AB314" s="148"/>
      <c r="AC314" s="148"/>
    </row>
    <row r="315" spans="1:29" x14ac:dyDescent="0.2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  <c r="AB315" s="148"/>
      <c r="AC315" s="148"/>
    </row>
    <row r="316" spans="1:29" x14ac:dyDescent="0.2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  <c r="AB316" s="148"/>
      <c r="AC316" s="148"/>
    </row>
    <row r="317" spans="1:29" x14ac:dyDescent="0.2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  <c r="AB317" s="148"/>
      <c r="AC317" s="148"/>
    </row>
    <row r="318" spans="1:29" x14ac:dyDescent="0.2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  <c r="AB318" s="148"/>
      <c r="AC318" s="148"/>
    </row>
  </sheetData>
  <mergeCells count="4">
    <mergeCell ref="A4:B4"/>
    <mergeCell ref="A1:B1"/>
    <mergeCell ref="A2:B2"/>
    <mergeCell ref="A3:B3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Part AGOSTO 2021</vt:lpstr>
      <vt:lpstr>ART 14 F I</vt:lpstr>
      <vt:lpstr>CENSO POB 2020</vt:lpstr>
      <vt:lpstr>CALCULOS ANUAL</vt:lpstr>
      <vt:lpstr>INEGI</vt:lpstr>
      <vt:lpstr>DISTRIBUCIÓN</vt:lpstr>
      <vt:lpstr>'ART 14 F I'!Área_de_impresión</vt:lpstr>
      <vt:lpstr>'CALCULOS ANUAL'!Área_de_impresión</vt:lpstr>
      <vt:lpstr>DISTRIBUCIÓN!Área_de_impresión</vt:lpstr>
      <vt:lpstr>'Part AGOSTO 2021'!Área_de_impresión</vt:lpstr>
      <vt:lpstr>'ART 14 F I'!Títulos_a_imprimir</vt:lpstr>
      <vt:lpstr>'CALCULOS ANUAL'!Títulos_a_imprimir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2017-02-27T18:51:03Z</cp:lastPrinted>
  <dcterms:created xsi:type="dcterms:W3CDTF">2016-01-06T17:10:31Z</dcterms:created>
  <dcterms:modified xsi:type="dcterms:W3CDTF">2021-09-01T14:00:52Z</dcterms:modified>
</cp:coreProperties>
</file>